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3\"/>
    </mc:Choice>
  </mc:AlternateContent>
  <xr:revisionPtr revIDLastSave="0" documentId="13_ncr:1_{FF6A09E8-5EDD-4B53-BE05-DC06818A473C}"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1" i="1" l="1"/>
  <c r="R151" i="1"/>
  <c r="Q151" i="1"/>
  <c r="D69" i="1"/>
  <c r="S150" i="1"/>
  <c r="R150" i="1"/>
  <c r="Q150" i="1"/>
  <c r="D90" i="1"/>
  <c r="S149" i="1"/>
  <c r="R149" i="1"/>
  <c r="Q149" i="1"/>
  <c r="D81" i="1"/>
  <c r="S148" i="1"/>
  <c r="R148" i="1"/>
  <c r="Q148" i="1"/>
  <c r="D104" i="1"/>
  <c r="S147" i="1"/>
  <c r="R147" i="1"/>
  <c r="Q147" i="1"/>
  <c r="D91" i="1"/>
  <c r="S146" i="1"/>
  <c r="R146" i="1"/>
  <c r="Q146" i="1"/>
  <c r="D132" i="1"/>
  <c r="S145" i="1"/>
  <c r="R145" i="1"/>
  <c r="Q145" i="1"/>
  <c r="D112" i="1"/>
  <c r="S144" i="1"/>
  <c r="R144" i="1"/>
  <c r="Q144" i="1"/>
  <c r="D58" i="1"/>
  <c r="S143" i="1"/>
  <c r="R143" i="1"/>
  <c r="Q143" i="1"/>
  <c r="D100" i="1"/>
  <c r="S142" i="1"/>
  <c r="R142" i="1"/>
  <c r="Q142" i="1"/>
  <c r="D74" i="1"/>
  <c r="S141" i="1"/>
  <c r="R141" i="1"/>
  <c r="Q141" i="1"/>
  <c r="D147" i="1"/>
  <c r="S140" i="1"/>
  <c r="R140" i="1"/>
  <c r="Q140" i="1"/>
  <c r="D109" i="1"/>
  <c r="S139" i="1"/>
  <c r="R139" i="1"/>
  <c r="Q139" i="1"/>
  <c r="D143" i="1"/>
  <c r="S138" i="1"/>
  <c r="R138" i="1"/>
  <c r="Q138" i="1"/>
  <c r="D113" i="1"/>
  <c r="S137" i="1"/>
  <c r="R137" i="1"/>
  <c r="Q137" i="1"/>
  <c r="D38" i="1"/>
  <c r="S136" i="1"/>
  <c r="R136" i="1"/>
  <c r="Q136" i="1"/>
  <c r="D67" i="1"/>
  <c r="S135" i="1"/>
  <c r="R135" i="1"/>
  <c r="Q135" i="1"/>
  <c r="D89" i="1"/>
  <c r="S134" i="1"/>
  <c r="R134" i="1"/>
  <c r="Q134" i="1"/>
  <c r="D32" i="1"/>
  <c r="S133" i="1"/>
  <c r="R133" i="1"/>
  <c r="Q133" i="1"/>
  <c r="D4" i="1"/>
  <c r="S132" i="1"/>
  <c r="R132" i="1"/>
  <c r="Q132" i="1"/>
  <c r="D135" i="1"/>
  <c r="S131" i="1"/>
  <c r="R131" i="1"/>
  <c r="Q131" i="1"/>
  <c r="D12" i="1"/>
  <c r="S130" i="1"/>
  <c r="R130" i="1"/>
  <c r="Q130" i="1"/>
  <c r="D141" i="1"/>
  <c r="S129" i="1"/>
  <c r="R129" i="1"/>
  <c r="Q129" i="1"/>
  <c r="D60" i="1"/>
  <c r="S128" i="1"/>
  <c r="R128" i="1"/>
  <c r="Q128" i="1"/>
  <c r="D148" i="1"/>
  <c r="S127" i="1"/>
  <c r="R127" i="1"/>
  <c r="Q127" i="1"/>
  <c r="D88" i="1"/>
  <c r="S126" i="1"/>
  <c r="R126" i="1"/>
  <c r="Q126" i="1"/>
  <c r="D149" i="1"/>
  <c r="S125" i="1"/>
  <c r="R125" i="1"/>
  <c r="Q125" i="1"/>
  <c r="D99" i="1"/>
  <c r="S124" i="1"/>
  <c r="R124" i="1"/>
  <c r="Q124" i="1"/>
  <c r="D37" i="1"/>
  <c r="S123" i="1"/>
  <c r="R123" i="1"/>
  <c r="Q123" i="1"/>
  <c r="D140" i="1"/>
  <c r="S122" i="1"/>
  <c r="R122" i="1"/>
  <c r="Q122" i="1"/>
  <c r="D106" i="1"/>
  <c r="S121" i="1"/>
  <c r="R121" i="1"/>
  <c r="Q121" i="1"/>
  <c r="D139" i="1"/>
  <c r="S120" i="1"/>
  <c r="R120" i="1"/>
  <c r="Q120" i="1"/>
  <c r="D146" i="1"/>
  <c r="S119" i="1"/>
  <c r="R119" i="1"/>
  <c r="Q119" i="1"/>
  <c r="D6" i="1"/>
  <c r="S118" i="1"/>
  <c r="R118" i="1"/>
  <c r="Q118" i="1"/>
  <c r="D45" i="1"/>
  <c r="S117" i="1"/>
  <c r="R117" i="1"/>
  <c r="Q117" i="1"/>
  <c r="D138" i="1"/>
  <c r="S116" i="1"/>
  <c r="R116" i="1"/>
  <c r="Q116" i="1"/>
  <c r="D73" i="1"/>
  <c r="S115" i="1"/>
  <c r="R115" i="1"/>
  <c r="Q115" i="1"/>
  <c r="D75" i="1"/>
  <c r="S114" i="1"/>
  <c r="R114" i="1"/>
  <c r="Q114" i="1"/>
  <c r="D39" i="1"/>
  <c r="S113" i="1"/>
  <c r="R113" i="1"/>
  <c r="Q113" i="1"/>
  <c r="D145" i="1"/>
  <c r="S112" i="1"/>
  <c r="R112" i="1"/>
  <c r="Q112" i="1"/>
  <c r="D137" i="1"/>
  <c r="S111" i="1"/>
  <c r="R111" i="1"/>
  <c r="Q111" i="1"/>
  <c r="D150" i="1"/>
  <c r="S110" i="1"/>
  <c r="R110" i="1"/>
  <c r="Q110" i="1"/>
  <c r="D142" i="1"/>
  <c r="S109" i="1"/>
  <c r="R109" i="1"/>
  <c r="Q109" i="1"/>
  <c r="D103" i="1"/>
  <c r="S108" i="1"/>
  <c r="R108" i="1"/>
  <c r="Q108" i="1"/>
  <c r="D18" i="1"/>
  <c r="S107" i="1"/>
  <c r="R107" i="1"/>
  <c r="Q107" i="1"/>
  <c r="D133" i="1"/>
  <c r="S106" i="1"/>
  <c r="R106" i="1"/>
  <c r="Q106" i="1"/>
  <c r="D59" i="1"/>
  <c r="S105" i="1"/>
  <c r="R105" i="1"/>
  <c r="Q105" i="1"/>
  <c r="D5" i="1"/>
  <c r="S104" i="1"/>
  <c r="R104" i="1"/>
  <c r="Q104" i="1"/>
  <c r="D62" i="1"/>
  <c r="S103" i="1"/>
  <c r="R103" i="1"/>
  <c r="Q103" i="1"/>
  <c r="D130" i="1"/>
  <c r="S102" i="1"/>
  <c r="R102" i="1"/>
  <c r="Q102" i="1"/>
  <c r="D93" i="1"/>
  <c r="S101" i="1"/>
  <c r="R101" i="1"/>
  <c r="Q101" i="1"/>
  <c r="D30" i="1"/>
  <c r="S100" i="1"/>
  <c r="R100" i="1"/>
  <c r="Q100" i="1"/>
  <c r="D16" i="1"/>
  <c r="S99" i="1"/>
  <c r="R99" i="1"/>
  <c r="Q99" i="1"/>
  <c r="D124" i="1"/>
  <c r="S98" i="1"/>
  <c r="R98" i="1"/>
  <c r="Q98" i="1"/>
  <c r="D29" i="1"/>
  <c r="S97" i="1"/>
  <c r="R97" i="1"/>
  <c r="Q97" i="1"/>
  <c r="D123" i="1"/>
  <c r="S96" i="1"/>
  <c r="R96" i="1"/>
  <c r="Q96" i="1"/>
  <c r="D122" i="1"/>
  <c r="S95" i="1"/>
  <c r="R95" i="1"/>
  <c r="Q95" i="1"/>
  <c r="D121" i="1"/>
  <c r="S94" i="1"/>
  <c r="R94" i="1"/>
  <c r="Q94" i="1"/>
  <c r="D120" i="1"/>
  <c r="S93" i="1"/>
  <c r="R93" i="1"/>
  <c r="Q93" i="1"/>
  <c r="D28" i="1"/>
  <c r="S92" i="1"/>
  <c r="R92" i="1"/>
  <c r="Q92" i="1"/>
  <c r="D119" i="1"/>
  <c r="S91" i="1"/>
  <c r="R91" i="1"/>
  <c r="Q91" i="1"/>
  <c r="D27" i="1"/>
  <c r="S90" i="1"/>
  <c r="R90" i="1"/>
  <c r="Q90" i="1"/>
  <c r="D26" i="1"/>
  <c r="S89" i="1"/>
  <c r="R89" i="1"/>
  <c r="D114" i="1"/>
  <c r="S88" i="1"/>
  <c r="R88" i="1"/>
  <c r="Q88" i="1"/>
  <c r="D61" i="1"/>
  <c r="S87" i="1"/>
  <c r="R87" i="1"/>
  <c r="Q87" i="1"/>
  <c r="D118" i="1"/>
  <c r="S86" i="1"/>
  <c r="R86" i="1"/>
  <c r="Q86" i="1"/>
  <c r="D117" i="1"/>
  <c r="S85" i="1"/>
  <c r="R85" i="1"/>
  <c r="Q85" i="1"/>
  <c r="D25" i="1"/>
  <c r="S84" i="1"/>
  <c r="R84" i="1"/>
  <c r="Q84" i="1"/>
  <c r="D24" i="1"/>
  <c r="S83" i="1"/>
  <c r="R83" i="1"/>
  <c r="Q83" i="1"/>
  <c r="D23" i="1"/>
  <c r="S82" i="1"/>
  <c r="R82" i="1"/>
  <c r="Q82" i="1"/>
  <c r="D116" i="1"/>
  <c r="S81" i="1"/>
  <c r="R81" i="1"/>
  <c r="Q81" i="1"/>
  <c r="D115" i="1"/>
  <c r="S80" i="1"/>
  <c r="R80" i="1"/>
  <c r="Q80" i="1"/>
  <c r="D22" i="1"/>
  <c r="S79" i="1"/>
  <c r="R79" i="1"/>
  <c r="Q79" i="1"/>
  <c r="D21" i="1"/>
  <c r="S78" i="1"/>
  <c r="R78" i="1"/>
  <c r="Q78" i="1"/>
  <c r="D136" i="1"/>
  <c r="S77" i="1"/>
  <c r="R77" i="1"/>
  <c r="Q77" i="1"/>
  <c r="D129" i="1"/>
  <c r="S76" i="1"/>
  <c r="R76" i="1"/>
  <c r="Q76" i="1"/>
  <c r="D125" i="1"/>
  <c r="S75" i="1"/>
  <c r="R75" i="1"/>
  <c r="Q75" i="1"/>
  <c r="D92" i="1"/>
  <c r="S74" i="1"/>
  <c r="R74" i="1"/>
  <c r="Q74" i="1"/>
  <c r="D128" i="1"/>
  <c r="S73" i="1"/>
  <c r="R73" i="1"/>
  <c r="Q73" i="1"/>
  <c r="D127" i="1"/>
  <c r="S72" i="1"/>
  <c r="R72" i="1"/>
  <c r="Q72" i="1"/>
  <c r="D126" i="1"/>
  <c r="S71" i="1"/>
  <c r="R71" i="1"/>
  <c r="Q71" i="1"/>
  <c r="D35" i="1"/>
  <c r="S70" i="1"/>
  <c r="R70" i="1"/>
  <c r="Q70" i="1"/>
  <c r="D36" i="1"/>
  <c r="S69" i="1"/>
  <c r="R69" i="1"/>
  <c r="Q69" i="1"/>
  <c r="D107" i="1"/>
  <c r="S68" i="1"/>
  <c r="R68" i="1"/>
  <c r="Q68" i="1"/>
  <c r="D65" i="1"/>
  <c r="S67" i="1"/>
  <c r="R67" i="1"/>
  <c r="Q67" i="1"/>
  <c r="D34" i="1"/>
  <c r="S66" i="1"/>
  <c r="R66" i="1"/>
  <c r="Q66" i="1"/>
  <c r="D3" i="1"/>
  <c r="S65" i="1"/>
  <c r="R65" i="1"/>
  <c r="Q65" i="1"/>
  <c r="D33" i="1"/>
  <c r="S64" i="1"/>
  <c r="R64" i="1"/>
  <c r="Q64" i="1"/>
  <c r="D20" i="1"/>
  <c r="S63" i="1"/>
  <c r="R63" i="1"/>
  <c r="Q63" i="1"/>
  <c r="D19" i="1"/>
  <c r="S62" i="1"/>
  <c r="R62" i="1"/>
  <c r="Q62" i="1"/>
  <c r="D40" i="1"/>
  <c r="S61" i="1"/>
  <c r="R61" i="1"/>
  <c r="Q61" i="1"/>
  <c r="D68" i="1"/>
  <c r="S60" i="1"/>
  <c r="R60" i="1"/>
  <c r="Q60" i="1"/>
  <c r="D108" i="1"/>
  <c r="S59" i="1"/>
  <c r="R59" i="1"/>
  <c r="Q59" i="1"/>
  <c r="D64" i="1"/>
  <c r="S58" i="1"/>
  <c r="R58" i="1"/>
  <c r="Q58" i="1"/>
  <c r="D105" i="1"/>
  <c r="S57" i="1"/>
  <c r="R57" i="1"/>
  <c r="Q57" i="1"/>
  <c r="D98" i="1"/>
  <c r="S56" i="1"/>
  <c r="R56" i="1"/>
  <c r="Q56" i="1"/>
  <c r="D14" i="1"/>
  <c r="S55" i="1"/>
  <c r="R55" i="1"/>
  <c r="Q55" i="1"/>
  <c r="D15" i="1"/>
  <c r="S54" i="1"/>
  <c r="R54" i="1"/>
  <c r="Q54" i="1"/>
  <c r="D101" i="1"/>
  <c r="R53" i="1"/>
  <c r="Q53" i="1"/>
  <c r="D11" i="1"/>
  <c r="R52" i="1"/>
  <c r="Q52" i="1"/>
  <c r="D87" i="1"/>
  <c r="R51" i="1"/>
  <c r="Q51" i="1"/>
  <c r="D86" i="1"/>
  <c r="R50" i="1"/>
  <c r="Q50" i="1"/>
  <c r="D10" i="1"/>
  <c r="R49" i="1"/>
  <c r="Q49" i="1"/>
  <c r="D46" i="1"/>
  <c r="R48" i="1"/>
  <c r="Q48" i="1"/>
  <c r="D9" i="1"/>
  <c r="R47" i="1"/>
  <c r="Q47" i="1"/>
  <c r="D8" i="1"/>
  <c r="R46" i="1"/>
  <c r="Q46" i="1"/>
  <c r="D54" i="1"/>
  <c r="R45" i="1"/>
  <c r="Q45" i="1"/>
  <c r="D53" i="1"/>
  <c r="R44" i="1"/>
  <c r="Q44" i="1"/>
  <c r="D80" i="1"/>
  <c r="R43" i="1"/>
  <c r="Q43" i="1"/>
  <c r="D79" i="1"/>
  <c r="R42" i="1"/>
  <c r="Q42" i="1"/>
  <c r="D85" i="1"/>
  <c r="S41" i="1"/>
  <c r="R41" i="1"/>
  <c r="Q41" i="1"/>
  <c r="D95" i="1"/>
  <c r="R40" i="1"/>
  <c r="Q40" i="1"/>
  <c r="D78" i="1"/>
  <c r="R39" i="1"/>
  <c r="Q39" i="1"/>
  <c r="D77" i="1"/>
  <c r="Q38" i="1"/>
  <c r="D13" i="1"/>
  <c r="R37" i="1"/>
  <c r="Q37" i="1"/>
  <c r="D52" i="1"/>
  <c r="R36" i="1"/>
  <c r="Q36" i="1"/>
  <c r="D84" i="1"/>
  <c r="R35" i="1"/>
  <c r="Q35" i="1"/>
  <c r="D51" i="1"/>
  <c r="R34" i="1"/>
  <c r="Q34" i="1"/>
  <c r="D7" i="1"/>
  <c r="R33" i="1"/>
  <c r="Q33" i="1"/>
  <c r="D83" i="1"/>
  <c r="R32" i="1"/>
  <c r="Q32" i="1"/>
  <c r="D50" i="1"/>
  <c r="S31" i="1"/>
  <c r="R31" i="1"/>
  <c r="Q31" i="1"/>
  <c r="D131" i="1"/>
  <c r="R30" i="1"/>
  <c r="Q30" i="1"/>
  <c r="D76" i="1"/>
  <c r="Q29" i="1"/>
  <c r="D31" i="1"/>
  <c r="Q28" i="1"/>
  <c r="D49" i="1"/>
  <c r="S27" i="1"/>
  <c r="Q27" i="1"/>
  <c r="D94" i="1"/>
  <c r="S26" i="1"/>
  <c r="Q26" i="1"/>
  <c r="D111" i="1"/>
  <c r="Q25" i="1"/>
  <c r="D97" i="1"/>
  <c r="Q24" i="1"/>
  <c r="D17" i="1"/>
  <c r="Q23" i="1"/>
  <c r="D96" i="1"/>
  <c r="Q22" i="1"/>
  <c r="D102" i="1"/>
  <c r="Q21" i="1"/>
  <c r="D144" i="1"/>
  <c r="Q20" i="1"/>
  <c r="D48" i="1"/>
  <c r="Q19" i="1"/>
  <c r="D63" i="1"/>
  <c r="S18" i="1"/>
  <c r="D56" i="1"/>
  <c r="Q17" i="1"/>
  <c r="D57" i="1"/>
  <c r="Q16" i="1"/>
  <c r="D44" i="1"/>
  <c r="Q15" i="1"/>
  <c r="D72" i="1"/>
  <c r="Q14" i="1"/>
  <c r="D82" i="1"/>
  <c r="Q13" i="1"/>
  <c r="D47" i="1"/>
  <c r="Q12" i="1"/>
  <c r="D2" i="1"/>
  <c r="Q11" i="1"/>
  <c r="D43" i="1"/>
  <c r="Q10" i="1"/>
  <c r="D71" i="1"/>
  <c r="Q9" i="1"/>
  <c r="D42" i="1"/>
  <c r="Q8" i="1"/>
  <c r="D41" i="1"/>
  <c r="Q7" i="1"/>
  <c r="D110" i="1"/>
  <c r="Q6" i="1"/>
  <c r="D66" i="1"/>
  <c r="Q5" i="1"/>
  <c r="D70" i="1"/>
  <c r="Q4" i="1"/>
  <c r="D55" i="1"/>
  <c r="Q3" i="1"/>
  <c r="D134" i="1"/>
  <c r="Q2" i="1"/>
  <c r="D151" i="1"/>
</calcChain>
</file>

<file path=xl/sharedStrings.xml><?xml version="1.0" encoding="utf-8"?>
<sst xmlns="http://schemas.openxmlformats.org/spreadsheetml/2006/main" count="1682" uniqueCount="746">
  <si>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</si>
  <si>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</si>
  <si>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</si>
  <si>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</si>
  <si>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</si>
  <si>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</si>
  <si>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</si>
  <si>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</si>
  <si>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</si>
  <si>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</si>
  <si>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</si>
  <si>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</si>
  <si>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</si>
  <si>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</si>
  <si>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</si>
  <si>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</si>
  <si>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</si>
  <si>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New Zealand</t>
  </si>
  <si>
    <t>Ministry for Primary Industries National Organic standard </t>
  </si>
  <si>
    <t>The proposed national organic standard establishes requirements for the production and processing of food, beverages, plant and animal products labelled as organic products. This operationalises aspects of the Organic Products and Production Act 2023.</t>
  </si>
  <si>
    <t>The standard will set production and processing rules for food, beverage, plant, and animal products labelled as organic.</t>
  </si>
  <si>
    <t/>
  </si>
  <si>
    <t>Consumer information, labelling (TBT); Prevention of deceptive practices and consumer protection (TBT)</t>
  </si>
  <si>
    <t>Food standards</t>
  </si>
  <si>
    <t>Regular notification</t>
  </si>
  <si>
    <t>India</t>
  </si>
  <si>
    <t>Resin treated compressed wood laminates (Quality Control) Order, 2023</t>
  </si>
  <si>
    <t>Resin treated compressed wood laminates (Quality Control) Order, 2023Resin treated compressed wood laminates, also known as compregs, are laminates made from thin wood veneers and thermosetting phenol or cresol formaldehyde resins. They combine within themselves enhanced mechanical properties with the stabilizing and moisture-proof qualities of thermosetting resins; besides, they have good machining. properties, and resistance to corrosive agents and termite attack. Compregs are manufactured in different shapes, such as, sheets, rods and moulded shapes.Resin treated compressed wood laminates is made up of Timber, Synthetic Resins, Solvents, Varnishes and Unless otherwise specified the thickness of resin treated compressed wood laminate boards shall be 3 mm,4 mm, 5mm,6 mm, 8 mm, 12mm, 16mm, 20 mmm, 25 mm, 32 mm,40 mm, 50 mm, 60 mm and 70 mm.</t>
  </si>
  <si>
    <t>Resin treated compressed wood laminates (compregs) - For electrical purposes, For chemical purposes and For general purposes</t>
  </si>
  <si>
    <t>Protection of the environment (TBT); Quality requirements (TBT)</t>
  </si>
  <si>
    <r>
      <rPr>
        <sz val="11"/>
        <rFont val="Calibri"/>
      </rPr>
      <t>https://members.wto.org/crnattachments/2023/TBT/IND/23_9330_00_e.pdf</t>
    </r>
  </si>
  <si>
    <t>Brazil</t>
  </si>
  <si>
    <t>Draft resolution 1158, 24 April 2023;</t>
  </si>
  <si>
    <t>This Draft Resolution contains provisions on proof of safety and authorization for the use of novel foods and novel ingredients.This regulation will be also notified to the SPS Committee.</t>
  </si>
  <si>
    <t>FOOD TECHNOLOGY (ICS code(s): 67)</t>
  </si>
  <si>
    <t>67 - FOOD TECHNOLOGY</t>
  </si>
  <si>
    <t>Protection of human health or safety (TBT)</t>
  </si>
  <si>
    <r>
      <rPr>
        <sz val="11"/>
        <rFont val="Calibri"/>
      </rPr>
      <t>Draft: http://antigo.anvisa.gov.br/documents/10181/6582266/CONSULTA+PUBLICA+N+1158+GGALI.pdf/ab969721-11ed-420d-97a3-bb488ef821c5
Comment form: https://pesquisa.anvisa.gov.br/index.php/698257?lang=pt-BR</t>
    </r>
  </si>
  <si>
    <t>United Kingdom</t>
  </si>
  <si>
    <t>The Cosmetic Products (Restriction of Chemical Substances) Regulations 2023</t>
  </si>
  <si>
    <t>These measures will amend the Cosmetics Regulation 1223/2009 as applicable in GB (“the Cosmetics Regulations”) as they apply in [England, Wales and Scotland]. They will amend permitted levels of certain chemicals in the Cosmetics Regulations.  We will be amending the Cosmetics Regulations to permit the use of methyl-N-Methylanthranilate for use up to 0.1% for leave-on and 0.2% for rinse-off cosmetic products, and the use of HAA299 and HAA299 (nano) up to a level of 10%, excluding use in spray and/or aerosol products. </t>
  </si>
  <si>
    <t>Cosmetics products are as defined by Article 2(1)(a) of Regulation (EC) No 1223/2009HS codeHS 33 http://tariffdata.wto.org/ReportersAndProducts.aspx for cosmetics  CS codes:ICS 71.100.70 https://www.iso.org/ics/71.100.70/x/ for cosmetics </t>
  </si>
  <si>
    <t>33 - ESSENTIAL OILS AND RESINOIDS; PERFUMERY, COSMETIC OR TOILET PREPARATIONS</t>
  </si>
  <si>
    <t>71.100.70 - Cosmetics. Toiletries</t>
  </si>
  <si>
    <r>
      <rPr>
        <sz val="11"/>
        <rFont val="Calibri"/>
      </rPr>
      <t>https://members.wto.org/crnattachments/2023/TBT/GBR/23_9344_00_e.pdf</t>
    </r>
  </si>
  <si>
    <t>Rwanda</t>
  </si>
  <si>
    <t>DRS 561: 2023, Ceramic water filters — Specification</t>
  </si>
  <si>
    <t>This Draft Rwanda standard specifies requirements, sampling and test methods for ceramic water filter used to filter water for human consumption.</t>
  </si>
  <si>
    <t>- Filtering or purifying machinery and apparatus for liquids :(HS code(s): 84212); Ceramic products (ICS code(s): 81.060.20)</t>
  </si>
  <si>
    <t>84212 - - Filtering or purifying machinery and apparatus for liquids :</t>
  </si>
  <si>
    <t>81.060.20 - Ceramic products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</si>
  <si>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</si>
  <si>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https://members.wto.org/crnattachments/2023/TBT/RWA/23_9256_00_e.pdf</t>
    </r>
  </si>
  <si>
    <t>Trinidad and Tobago</t>
  </si>
  <si>
    <t>General purpose cleaning, bleaching and disinfecting products - Compulsory requirements</t>
  </si>
  <si>
    <t>This standard establishes  chemical and labelling requirements for general purpose cleaning, bleaching and disinfecting products (including dilutable products) for use in Trinidad and Tobago.This standard applies to the following products:a)            general purpose cleaners, including but not limited to multipurpose and multi-surface cleaners;EXAMPLE    Products for cleaning floors, kitchens, countertops, sinks and hard surfaces such as stovetops, cooktops, and microwaves etc.b)      disinfectants including disinfectants containing quaternary ammonium compounds (QACs) in liquid, powder, cream, tablet and gel forms;c)             hand dishwashing detergents in liquid, cream, paste and gel forms;d)            automatic dishwasher detergents;e)      bleaching agents including calcium hypochlorite in solution, granular, tablet, foam, cream, powder formats and bleaching gel pens;f)       engine degreasers;g)      automotive cleaners in liquid, cream, gel formats for multipurpose applications;h)      spot or stain removers;i)       aerosols that function as general purpose cleaners; andj)       sanitizers not designed for human application.EXAMPLE:         Tyre, engine, dashboard, console, carpet, upholstery, oven, window, floor, bathroom, fabric and kitchen cleaners etc.TTCS 21: 20XX also applies to the concentrated versions of the products mentioned above and cleaning wipes and disinfecting wipes (or pads) related to the aforementioned products.This standard does not apply to the following products:1)            automotive hard paste waxes with no cleaning or disinfecting properties;2)            automotive rubbing or polishing compound with no cleaning or disinfecting properties;3)            floor polishes and waxes with no cleaning or disinfecting properties;4)            alcohol-based and non-alcohol based handrubs or hand sanitizers;5)            fabric softeners with no cleaning or disinfecting properties;6)      liquid sodium hypochlorite solutions which are covered under the national standard TTCS 1, Sodium hypochlorite solution (Liquid chlorine bleach) – Compulsory requirements7)      laundry detergents (pods, bars, liquids and powders) which are covered under the national standard TTCS 7, Laundry detergents – Compulsory requirements8)            cosmetics;9)            cleaning products primarily intended for use on human beings and animals;10)   pesticides which are covered under the national standard TTS 76: Part 8, Requirements for labelling- Part 8: Labelling of retail packages of pesticides;11)   products covered under any other national standards; and12)   products covered under national primary or secondary legislation issued by other Government Ministries and agencies.</t>
  </si>
  <si>
    <t>Products of the chemical industry in general (ICS code(s): 71.100.01); Chemicals for industrial and domestic disinfection purposes (ICS code(s): 71.100.35); Surface active agents (ICS code(s): 71.100.40)</t>
  </si>
  <si>
    <t>71.100.01 - Products of the chemical industry in general; 71.100.35 - Chemicals for industrial and domestic disinfection purposes; 71.100.40 - Surface active agents</t>
  </si>
  <si>
    <t>Protection of the environment (TBT); Protection of human health or safety (TBT); Consumer information, labelling (TBT)</t>
  </si>
  <si>
    <r>
      <rPr>
        <sz val="11"/>
        <rFont val="Calibri"/>
      </rPr>
      <t>https://drive.google.com/file/d/1vjkAAZOuiFXgT2USrgna7GAHdl7CIHqb/view?usp=sharing</t>
    </r>
  </si>
  <si>
    <t>European Union</t>
  </si>
  <si>
    <t>Draft Commission Delegated Regulation amending Regulation (EU) No 1308/2013 of the European Parliament and of the Council, as regards marketing standards for eggs </t>
  </si>
  <si>
    <t>The draft Regulation introduces obligatory marking of eggs at the production site.</t>
  </si>
  <si>
    <t>the modifications concern eggs for human consumption 04072100</t>
  </si>
  <si>
    <t>67.120.20 - Poultry and eggs</t>
  </si>
  <si>
    <t>Prevention of deceptive practices and consumer protection (TBT); Consumer information, labelling (TBT); Quality requirements (TBT)</t>
  </si>
  <si>
    <r>
      <rPr>
        <sz val="11"/>
        <rFont val="Calibri"/>
      </rPr>
      <t>https://members.wto.org/crnattachments/2023/TBT/EEC/23_9273_00_e.pdf</t>
    </r>
  </si>
  <si>
    <t>Draft Commission Implementing Regulation laying down rules for the application of Regulation (EU) No 1308/2013 of the European Parliament and of the Council as regards marketing standards for eggs </t>
  </si>
  <si>
    <t>The proposal aims at revising common rules for egg marketing standards.</t>
  </si>
  <si>
    <t>Prevention of deceptive practices and consumer protection (TBT); Quality requirements (TBT); Consumer information, labelling (TBT)</t>
  </si>
  <si>
    <r>
      <rPr>
        <sz val="11"/>
        <rFont val="Calibri"/>
      </rPr>
      <t>https://members.wto.org/crnattachments/2023/TBT/EEC/23_9274_00_e.pdf</t>
    </r>
  </si>
  <si>
    <t>Denmark</t>
  </si>
  <si>
    <t>Title i Danish: Udkast til bekendtgørelse om jordbrugsvirksomheders anvendelse af gødningTitle in English: Draft of statutory order on farm enterprises' use of fertilisers</t>
  </si>
  <si>
    <t>The draft will replace the current statutory order no. 1142 of 10 July 2022 on farm enterprises’ usage of fertilisers. With the new draft, a number of rules are changed. The changes are mainly minor clarifications and adjustments.The notification under the WTO TBT agreement relates to section 8, subsection 1 and 2. Section 8 contains requirements for the application of artificial fertilisers containing urea-based nitrogen in order to prevent ammonia emissions. Addition of urease inhibitor to artificial fertilisers is one possible method to fulfill the requirements. With the proposed amendment to the statutory order, the urease inhibitor is required to be CE marked. </t>
  </si>
  <si>
    <t>FERTILISERS (HS code(s): 31); Fertilizers (ICS code(s): 65.080)Urease inhibitors</t>
  </si>
  <si>
    <t>31 - FERTILISERS</t>
  </si>
  <si>
    <t>65.080 - Fertilizers</t>
  </si>
  <si>
    <t>Protection of the environment (TBT)</t>
  </si>
  <si>
    <r>
      <rPr>
        <sz val="11"/>
        <rFont val="Calibri"/>
      </rPr>
      <t>https://members.wto.org/crnattachments/2023/TBT/DNK/23_9308_00_x.pdf
The notified document is attached as file. The document is not available on the internet.</t>
    </r>
  </si>
  <si>
    <t>Draft Commission Delegated Regulation supplementing Regulation (EU) No 1308/2013 of the European Parliament and of the Council as regards marketing standards for poultrymeat, and repealing Commission Regulation (EC) No 543/2008 </t>
  </si>
  <si>
    <t>The delegated regulation aims at revising common rules for poultrymeat marketing standards.</t>
  </si>
  <si>
    <t>the modifications concern poultrymeat 0207</t>
  </si>
  <si>
    <r>
      <rPr>
        <sz val="11"/>
        <rFont val="Calibri"/>
      </rPr>
      <t>https://members.wto.org/crnattachments/2023/TBT/EEC/23_9275_00_e.pdf
https://members.wto.org/crnattachments/2023/TBT/EEC/23_9275_01_e.pdf</t>
    </r>
  </si>
  <si>
    <t>Kenya</t>
  </si>
  <si>
    <t>The Sustainable Waste Management Act (No. 31 of 2022) (Extended Producer Responsibility) Regulations, 2022</t>
  </si>
  <si>
    <t>(1) The purpose of these Regulations shall be to:(a)        extend the responsibility of a producer over a product and its packaging during the entire life cycle of the product or its packaging;(b)        provide an overarching framework for establishment and operation of mandatory extended producer responsibility schemes;(c)        optimize the life cycle approach to management of products and associated wastes;(d)        enhance resource mobilization for management of products and sustainable waste management;(e)        operationalization of polluter pays principle; and(f)        promote collaborative approach in management of products and associated wastes;2.         These Regulations shall apply to: (a)     a producer; (b) an individual extended producer responsibility compliance schemes; and (c)            a producer responsibility organisation.3.         (i)These Regulations shall apply to the products set out in the First Schedule.(ii) The products covered under these Regulations shall be those that negatively         impact the environment and health due to:(a)          the challenge they pose on: (i) reuse; (ii)         recyclability; and (iii)    recoverability.(b)        the high management cost of the products at post-consumer stage because            of the: (i)         quantities involved; (ii) hazardous nature; (iii)       risks involved.</t>
  </si>
  <si>
    <t>Municipal waste (HS code(s): 382510); Wastes (ICS code(s): 13.030)</t>
  </si>
  <si>
    <t>382510 - Municipal waste</t>
  </si>
  <si>
    <t>13.030 - Wastes</t>
  </si>
  <si>
    <r>
      <rPr>
        <sz val="11"/>
        <rFont val="Calibri"/>
      </rPr>
      <t>https://members.wto.org/crnattachments/2023/TBT/KEN/23_9306_00_e.pdf</t>
    </r>
  </si>
  <si>
    <t>Draft Commission Delegated Regulation supplementing Regulation (EU) No 1308/2013 of the European Parliament and of the Council as regards marketing standards for the fruit and vegetables sector, certain processed fruit and vegetable products and the bananas sector, and repealing Commission Regulation (EC) No 1666/1999 and Commission Implementing Regulations (EU) No 543/2011 and (EU) No 1333/2011 </t>
  </si>
  <si>
    <t>The draft delegated act supplements Regulation (EU) No 1308/2013 by merging and amending rules on marketing standards currently contained in Commission Implementing Regulation (EU) No 543/2011, Commission Implementing Regulation (EU) No 1333/2011 and Commission Regulation (EC) No 1666/1999, by aligning these rules to market development and to the Farm to Fork Strategy. It repeals Commission Implementing Regulation (EU) No 543/2011, Commission Implementing Regulation (EU) No 1333/2011 and Commission Regulation (EC) No 1666/1999.This draft delegated act aligns market development with the objectives of the Farm to Fork Strategy, regarding in particular increased information for consumers and reduction of food waste.It modernises and simplifies the rules by merging fruit and vegetables legislation with banana and dried grapes legislation, and deleting obsolete provisions. Some amendments align with recent changes in quality standards adopted by the United Nations Economic Commission for Europe (UNECE).</t>
  </si>
  <si>
    <t>Fruit and vegetables, processed fruit and vegetables, and Bananas</t>
  </si>
  <si>
    <t>67.080 - Fruits. Vegetables</t>
  </si>
  <si>
    <t>Protection of the environment (TBT); Prevention of deceptive practices and consumer protection (TBT)</t>
  </si>
  <si>
    <r>
      <rPr>
        <sz val="11"/>
        <rFont val="Calibri"/>
      </rPr>
      <t>https://members.wto.org/crnattachments/2023/TBT/EEC/23_9269_00_e.pdf
https://members.wto.org/crnattachments/2023/TBT/EEC/23_9269_01_e.pdf</t>
    </r>
  </si>
  <si>
    <t>Draft Commission Delegated Regulation supplementing Regulation (EU) No 1308/2013 of the European Parliament and of the Council as regards marketing standards for eggs, and repealing Commission Regulation (EC) No 589/2008</t>
  </si>
  <si>
    <t>040721 - Fresh eggs of domestic fowls, in shell (excl. fertilised for incubation)</t>
  </si>
  <si>
    <t>67.120 - Meat, meat products and other animal produce</t>
  </si>
  <si>
    <t>Quality requirements (TBT); Prevention of deceptive practices and consumer protection (TBT); Consumer information, labelling (TBT)</t>
  </si>
  <si>
    <r>
      <rPr>
        <sz val="11"/>
        <rFont val="Calibri"/>
      </rPr>
      <t>https://members.wto.org/crnattachments/2023/TBT/EEC/23_9272_00_e.pdf
https://members.wto.org/crnattachments/2023/TBT/EEC/23_9272_01_e.pdf</t>
    </r>
  </si>
  <si>
    <t>KS 2290: 2023 Organic Fertilizer-Specification</t>
  </si>
  <si>
    <t>This Kenya standard specifies requirements for organic fertilizers.</t>
  </si>
  <si>
    <t xml:space="preserve">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t>
  </si>
  <si>
    <t>310590 - 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t>
  </si>
  <si>
    <t>Consumer information, labelling (TBT); Prevention of deceptive practices and consumer protection (TBT); Quality requirements (TBT); Reducing trade barriers and facilitating trade (TBT)</t>
  </si>
  <si>
    <r>
      <rPr>
        <sz val="11"/>
        <rFont val="Calibri"/>
      </rPr>
      <t>https://members.wto.org/crnattachments/2023/TBT/KEN/23_9305_00_e.pdf</t>
    </r>
  </si>
  <si>
    <t>Draft Commission Implementing Regulation laying down rules for the application of Regulation (EU) No 1308/2013 of the European Parliament and of the Council as regards marketing standards for poultrymeat </t>
  </si>
  <si>
    <t>The (Implementing) Regulation aims at revising common rules for poultrymeat marketing standards.</t>
  </si>
  <si>
    <r>
      <rPr>
        <sz val="11"/>
        <rFont val="Calibri"/>
      </rPr>
      <t>https://members.wto.org/crnattachments/2023/TBT/EEC/23_9276_00_e.pdf
https://members.wto.org/crnattachments/2023/TBT/EEC/23_9276_01_e.pdf</t>
    </r>
  </si>
  <si>
    <t>Proposal for a Directive of the European Parliament and of the Council amending Council Directives 2001/110/EC relating to honey, 2001/112/EC relating to fruit juices and certain similar products intended for human consumption, 2001/113/EC relating to fruit jams, jellies and marmalades and sweetened chestnut purée intended for human consumption, and 2001/114/EC relating to certain partly or wholly dehydrated preserved milk for human consumption (COM(2023)201 final)</t>
  </si>
  <si>
    <t>The proposal proposes to revise common rules for honey origin labelling, revise the nutrition claims regarding sugar content that can be made on fruit juices and certain similar products, create a new category for fruit juices whose naturally occurring sugars have been partially removed, revise the minimum quantity of fruit to be used in the manufacture of jam, jelly, extra jam or extra jelly, and authorise a treatment to produce lactose-free milk products.</t>
  </si>
  <si>
    <t>the modifications concern honey, fruit juices and certain similar products intended for human consumption, fruit jams, jellies and marmalades intended for human consumption, certain partly or wholly dehydrated preserved milk for human consumption</t>
  </si>
  <si>
    <t>67.040 - Food products in general</t>
  </si>
  <si>
    <t>Consumer information, labelling (TBT); Prevention of deceptive practices and consumer protection (TBT); Quality requirements (TBT)</t>
  </si>
  <si>
    <r>
      <rPr>
        <sz val="11"/>
        <rFont val="Calibri"/>
      </rPr>
      <t>https://members.wto.org/crnattachments/2023/TBT/EEC/23_9307_00_e.pdf
https://members.wto.org/crnattachments/2023/TBT/EEC/23_9307_01_e.pdf
EUR-Lex - COM:2023:201:FIN - EN - EUR-Lex (europa.eu)</t>
    </r>
  </si>
  <si>
    <t>Panama</t>
  </si>
  <si>
    <t>Resolución Ministerial “Que establece los requisitos generales y sanitarios que deben cumplir los alimentos que sean, contengan o deriven de Organismos Genéticamente Modificados, cuya producción sea nacional, de exportación o de importación, para consumo humano dentro del mercado nacional, incluido su etiquetado”. </t>
  </si>
  <si>
    <t>Establecer los requisitos generales para la producción nacional, exportación e importación de alimentos para consumo humano, que sean, contengan o deriven de Organismos Genéticamente Modificados (OGM), incluido su etiquetado o etiqueta complementaria, dentro del mercado nacional, con la finalidad de garantizar el derecho a la información de los consumidores y la debida protección a la salud humana. </t>
  </si>
  <si>
    <t>Sección I - ANIMALES VIVOS Y PRODUCTOS DEL REINO ANIMALCapítulo 1 Animales vivos todo el Capítulo 1 excepto:a) los peces, los crustáceos, moluscos y demás invertebrados acuáticos, de las partidas 03.01, 03.06,03.07 o 03.08; b) los cultivos de microorganismos y demás productos de la partida 30.02; c) los animales de la partida 95.08Capítulo 7 HORTALIZAS, PLANTAS, RAICES Y TUBERCULOS ALIMENTICIOS desde partida 7.01 hasta 7.14.Capítulo 8 FRUTAS Y FRUTOS COMESTIBLES desde la partida 8-01 hasta la 8.14Capítulo 10 CEREALES (todo el capítulo)Capítulo 11 Cereales (productos de la molinería como malta, almidón y fécula, inulina, gluten de trigo)</t>
  </si>
  <si>
    <t>0701 - Potatoes, fresh or chilled; 0814 - Peel of citrus fruit or melons, incl. watermelons, fresh, frozen, dried or provisionally preserved in brine, or in water with other additives; 0813 - Dried apricots, prunes, apples, peaches, pears, papaws "papayas", tamarinds and other edible fruits, and mixtures of edible and dried fruits or of edible nuts (excl. nuts, bananas, dates, figs, pineapples, avocados, guavas, mangoes, mangosteens, citrus fruit and grapes, unmixed); 0812 - Fruit and nuts, provisionally preserved, e.g. by sulphur dioxide gas, in brine, in sulphur water or in other preservative solutions, but unsuitable in that state for immediate consumption; 0811 - Fruit and nuts, uncooked or cooked by steaming or boiling in water, frozen, whether or not containing added sugar or other sweetening matter; 0810 - 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 0809 - Apricots, cherries, peaches incl. nectarines, plums and sloes, fresh; 0808 - Apples, pears and quinces, fresh; 0807 - Melons, incl. watermelons, and papaws "papayas", fresh; 0806 - Grapes, fresh or dried; 0805 - Citrus fruit, fresh or dried; 0804 - Dates, figs, pineapples, avocados, guavas, mangoes and mangosteens, fresh or dried; 0803 - Bananas, incl. plantains, fresh or dried; 10 - CEREALS; 0802 - Other nuts, fresh or dried, whether or not shelled or peeled (excl. coconuts, Brazil nuts and cashew nuts); 0714 - Roots and tubers of manioc, arrowroot, salep, Jerusalem artichokes, sweet potatoes and similar roots and tubers with high starch or inulin content, fresh, chilled, frozen or dried, whether or not sliced or in the form of pellets; sago pith; 0713 - Dried leguminous vegetables, shelled, whether or not skinned or split; 0712 - Dried vegetables, whole, cut, sliced, broken or in powder, but not further prepared; 0711 - Vegetables provisionally preserved, e.g. by sulphur dioxide gas, in brine, in sulphur water or in other preservative solutions, but unsuitable in that state for immediate consumption; 0710 - Vegetables, uncooked or cooked by steaming or boiling in water, frozen; 0709 - Other vegetables, fresh or chilled (excl. potatoes, tomatoes, alliaceous vegetables, edible brassicas, lettuce "Lactuca sativa" and chicory "Cichorium spp.", carrots, turnips, salad beetroot, salsify, celeriac, radishes and similar edible roots, cucumbers and gherkins, and leguminous vegatables); 0708 - Leguminous vegetables, shelled or unshelled, fresh or chilled; 0706 - Carrots, turnips, salad beetroot, salsify, celeriac, radishes and similar edible roots, fresh or chilled; 0705 - Lettuce "Lactuca sativa" and chicory "Cichorium spp.", fresh or chilled; 0704 - Cabbages, cauliflowers, kohlrabi, kale and similar edible brassicas, fresh or chilled; 0703 - Onions, shallots, garlic, leeks and other alliaceous vegetables, fresh or chilled; 0702 - Tomatoes, fresh or chilled; 0801 - Coconuts, Brazil nuts and cashew nuts, fresh or dried, whether or not shelled or peeled; 11 - PRODUCTS OF THE MILLING INDUSTRY; MALT; STARCHES; INULIN; WHEAT GLUTEN</t>
  </si>
  <si>
    <t>Other (TBT)</t>
  </si>
  <si>
    <r>
      <rPr>
        <sz val="11"/>
        <rFont val="Calibri"/>
      </rPr>
      <t>https://members.wto.org/crnattachments/2023/TBT/PAN/23_9270_00_s.pdf
https://www.minsa.gob.pa/destacado/consulta-publica-nacional-e-internacional-alimentos-geneticamente-modificados</t>
    </r>
  </si>
  <si>
    <t>DKS 2295-1:2023 Maximum Road speed limiters for motor vehicles Part 1: Performance and installation requirements</t>
  </si>
  <si>
    <t>This Part 1 of this Kenya Standard specifies requirements for the performance and installation of devices designed to limit the maximum road speed of motor vehicles by control of engine power.This standard also specifies performance requirements of speed recording and reporting devices. This may be a separate unit to be installed on the vehicle as an add-on or on-board system built in the vehicle.This standard does not cover methods of test and procedure for type approval which are covered under KS 2295-2. The two parts of this standard cannot therefore be read in isolation.</t>
  </si>
  <si>
    <t>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 (HS code(s): 8708); Indicating and control devices (ICS code(s): 43.040.30)</t>
  </si>
  <si>
    <t>8708 - 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t>
  </si>
  <si>
    <t>43.040.30 - Indicating and control devices</t>
  </si>
  <si>
    <t>Quality requirements (TBT); Consumer information, labelling (TBT); Prevention of deceptive practices and consumer protection (TBT)</t>
  </si>
  <si>
    <r>
      <rPr>
        <sz val="11"/>
        <rFont val="Calibri"/>
      </rPr>
      <t>https://members.wto.org/crnattachments/2023/TBT/KEN/23_9304_00_e.pdf</t>
    </r>
  </si>
  <si>
    <t>Draft Commission Implementing Regulation laying down rules concerning checks on conformity to marketing standards for the fruit and vegetables sector, certain processed fruit and vegetable products and the bananas sector </t>
  </si>
  <si>
    <t>The implementing act supplements Regulation (EU) No 1308/2013 by merging and amending rules on the control of marketing standards currently contained in Commission Implementing Regulation (EU) No 543/2011, Commission Implementing Regulation (EU) No 1333/2011 and Commission Regulation (EC) No 1666/1999.Control of the quality requirements; Control of the labelling</t>
  </si>
  <si>
    <t>Fruit and vegetables, processed fruit and vegetables, and Bananas </t>
  </si>
  <si>
    <r>
      <rPr>
        <sz val="11"/>
        <rFont val="Calibri"/>
      </rPr>
      <t>https://members.wto.org/crnattachments/2023/TBT/EEC/23_9271_00_e.pdf
https://members.wto.org/crnattachments/2023/TBT/EEC/23_9271_01_e.pdf</t>
    </r>
  </si>
  <si>
    <t>Viet Nam</t>
  </si>
  <si>
    <t>Draft Amendment 01:2023 of QCVN 109:2021/BGTVT to the National Technical Regulation on the fifth level of gaseous pollutants emissions for new assembled, manufactured and imported automobiles</t>
  </si>
  <si>
    <t>This Draft Amendment of National Technical Regulation regulates the emission limits, exhausting test(s) and method(s), administration requirements and implementation of the fifth level of gaseous pollutants emissions in quality control of technical safety and environmental protection for new assembled, manufactured and imported motor vehicles.This Draft Amendment of National Technical Regulation applies to automobiles manufacturing and assembling establishments, enterprises that manufacture or import automobile components and organizations and agencies involved in the management, inspection and testing of automobiles and automotive parts.</t>
  </si>
  <si>
    <t>New assembled, manufactured and imported automobiles; ROAD VEHICLES ENGINEERING (ICS 43)</t>
  </si>
  <si>
    <t>43 - ROAD VEHICLES ENGINEERING</t>
  </si>
  <si>
    <t>Quality requirements (TBT); Protection of the environment (TBT)</t>
  </si>
  <si>
    <r>
      <rPr>
        <sz val="11"/>
        <rFont val="Calibri"/>
      </rPr>
      <t>https://members.wto.org/crnattachments/2023/TBT/VNM/23_9311_00_x.pdf
https://members.wto.org/crnattachments/2023/TBT/VNM/23_9311_01_x.pdf</t>
    </r>
  </si>
  <si>
    <t>Australia</t>
  </si>
  <si>
    <t>Proposal P1028 Infant Formula – 2nd Call For Submissions</t>
  </si>
  <si>
    <t>Proposal P1028 proposes to amend the Australia New Zealand Food Standards Code (the Code) to ensure that infant formula products are safe and suitable while also taking account of the latest scientific evidence, market developments, changes in the international regulatory context, and revised Australian and New Zealand policy guidance. The proposed draft variation to the Code will amend infant formula regulation. Relevant aspects include:Re-drafting of Standard 2.9.1 and related provisions in Schedule 29 to reflect the differing requirements for subcategories of infant formula products (infant formula, follow-on formula and special medical purpose products for infants (SMPPi);Revised nutrient composition values;Revised permissions for food additives, contaminants and processing aidsAddition of a definition for SMPPi, and associated revisions on nutrient composition, restriction of sale and standalone labelling permissions reflective of Standard 2.9.5 - Foods for Special Medial Purpose (FSMP) Amendments and new provisions regarding safety-related labelling (including directions for use and storage, warning statements and age-related statements), provision of information (including nutrition information, stage labelling and a prohibition of proxy advertising), and labelling for SMPPi.Amendments to clarify the requirements for novel foods when added to infant formula products. A five year transition period, inclusive of stock-in-trade, is proposed.</t>
  </si>
  <si>
    <t>Infant formula products for sale in Australia and New Zealand, including under HS 190110.</t>
  </si>
  <si>
    <t>190110 - 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</si>
  <si>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r>
      <rPr>
        <sz val="11"/>
        <rFont val="Calibri"/>
      </rPr>
      <t>https://www.foodstandards.gov.au/code/proposals/Pages/P1028.aspx</t>
    </r>
  </si>
  <si>
    <t>Korea, Republic of</t>
  </si>
  <si>
    <t>Proposed partial amendments to the Regulation on medical device approval/report/review, etc.</t>
  </si>
  <si>
    <t>The proposed amendments to the Regulation on medical device approval/report/review, etc. is as follows:  1) Recognition of real-world evidence when reviewing clinical trial data_x000D_
- For clinical trial data, human test data, theses and papers (class of medical device 1 and 2) must be submitted. It is to prepare the basis for recognition of real-world evidence when reviewing clinical trial data depending on the characteristics of medical devices such as rare and urgently needed medical devices. _x000D_
2) Introducing a custom classification procedure for newly developed medical devices such as digital health devices_x000D_
- To support rapid commercialization of newly developed medical devices by establishing a procedure for introducing custom classification procedure for newly developed medical devices such as digital health devices_x000D_
3) Preparation of grounds for multiple purposes description of combination medical devices according to its characteristics_x000D_
- In the case of combination medical devices, a single purpose of use is described when applying for permission, but in order to operate a flexible screening and rational system that reflects the characteristics of various combination medical devices, we are trying to prepare a basis for listing more than one purpose of use according to the characteristics._x000D_
4) Easing double inspection when distributing used special medical equipment_x000D_
- For special medical equipment of which safety and performance are regularly checked through quality control, the certificate of inspection is exempted when distributing used products._x000D_
5) Expansion of expedited review including medical devices subject to production/import suspension reporting_x000D_
- Subject of expedited review is expanded to include medical devices subject to production/import suspension reporting and public health crisis response medical devices to promote prompt response and public health in the event of supply/demand occurrences such as production/import suspension_x000D_
6) Increase test report accreditation body for biosafety data_x000D_
- To expand citizens’ choice by increasing the number of laboratory audit institutions designated by the Minister of Food and Drug Safety for biosafety data_x000D_
7) Minor change improvement_x000D_
- Revise usage methods and precautions according to re-evaluation results, change of appearance of components, etc.</t>
  </si>
  <si>
    <t>Medical Devices</t>
  </si>
  <si>
    <t>Human health</t>
  </si>
  <si>
    <r>
      <rPr>
        <sz val="11"/>
        <rFont val="Calibri"/>
      </rPr>
      <t>https://members.wto.org/crnattachments/2023/TBT/KOR/23_9246_00_x.pdf</t>
    </r>
  </si>
  <si>
    <t>Draft Commission Delegated Regulation (EU) on the conditions for classification, without testing, of solid wood panelling and cladding with regard to their reaction to fire and amending Decision 2006/213/EC</t>
  </si>
  <si>
    <t>The reaction to fire performance of wood panelling and cladding, and wood ribbon elements, within the classification provided for in Regulation (EU) 2016/364, is well established only when the material is untreated. For this reason, the reaction to fire performance of these products can be deemed, without the need for any further testing, to achieve a certain class of performance, as defined in the European classification system mentioned above but this classification cannot be extended to untreated products. This Delegated Regulation is necessary to prevent misuse of the existing Commission Decision 2006/213/EC. </t>
  </si>
  <si>
    <t>Construction products</t>
  </si>
  <si>
    <r>
      <rPr>
        <sz val="11"/>
        <rFont val="Calibri"/>
      </rPr>
      <t>https://members.wto.org/crnattachments/2023/TBT/EEC/23_9249_00_e.pdf
https://members.wto.org/crnattachments/2023/TBT/EEC/23_9249_01_e.pdf</t>
    </r>
  </si>
  <si>
    <t>Proposed partial amendments to the Regulation on Stability Test Standard for Medical Devices</t>
  </si>
  <si>
    <t xml:space="preserve">The proposed amendments to the Regulation on Stability Test Standard for Medical Devices is as follows:1) Measurement period for stability test_x000D_
-    For the measurement period, at least one time point, including the last time point, can be set for long-term preservation tests and accelerated aging tests of medical devices using raw materials without physical or chemical changes, such as metals, when the data at the start of the test is replaced.2) Clarification of test items_x000D_
-    Test items are divided into biological safety tests, performance tests, and other tests in accordance with the  and </t>
  </si>
  <si>
    <t>Cost saving and productivity enhancement (TBT)</t>
  </si>
  <si>
    <r>
      <rPr>
        <sz val="11"/>
        <rFont val="Calibri"/>
      </rPr>
      <t>https://members.wto.org/crnattachments/2023/TBT/KOR/23_9247_00_x.pdf</t>
    </r>
  </si>
  <si>
    <t>United States of America</t>
  </si>
  <si>
    <t>Side Underride Guards</t>
  </si>
  <si>
    <t>Advance notice of proposed rulemaking (ANPRM) - This ANPRM responds to Section 23011(c) of the November 2021 Infrastructure Investment and Jobs Act (IIJA), commonly referred to as the Bipartisan Infrastructure Law (BIL), which directs the Secretary to conduct research on side underride guards to better understand their overall effectiveness, and assess the feasibility, benefits, costs, and other impacts of installing side underride guards on trailers and semitrailers. The BIL further directs the Secretary to report the findings of the research in a Federal Register notice to seek public comment. In addition, this ANPRM also responds to a petition for rulemaking from Ms. Marianne Karth and the Truck Safety Coalition (TSC).</t>
  </si>
  <si>
    <t>Side underride guards; Crash protection and restraint systems (ICS code(s): 43.040.80); Commercial vehicles (ICS code(s): 43.080)</t>
  </si>
  <si>
    <t>43.040.80 - Crash protection and restraint systems; 43.080 - Commercial vehicles</t>
  </si>
  <si>
    <r>
      <rPr>
        <sz val="11"/>
        <rFont val="Calibri"/>
      </rPr>
      <t>https://members.wto.org/crnattachments/2023/TBT/USA/23_9243_00_e.pdf</t>
    </r>
  </si>
  <si>
    <t>Ukraine</t>
  </si>
  <si>
    <t>Draft Resolution of the Cabinet of Ministers of Ukraine "On Amendments to the Technical Regulation for the Safety of Machines" </t>
  </si>
  <si>
    <t>The draft Resolution provides for a new version of the Technical Regulation for the Safety of Machines, approved by the Resolution of the Cabinet of Ministers of Ukraine No. 62 of 30.01.2013, harmonizing the content, structure, sequence and numbering of its provisions and annexes thereto with the content, structure, sequence and numbering of Directive 2006/42/EC of the European Parliament and of the Council of 17 May 2006 on machinery and amending Directive 95/16/EC (recast) and its annexes.</t>
  </si>
  <si>
    <t>Machinery; interchangeable equipment; safety components;  lifting accessories; lifting chains, ropes and webbing;  removable mechanical transmission devices;  partly completed machinery. </t>
  </si>
  <si>
    <t>Harmonization (TBT); Prevention of deceptive practices and consumer protection (TBT); Quality requirements (TBT)</t>
  </si>
  <si>
    <r>
      <rPr>
        <sz val="11"/>
        <rFont val="Calibri"/>
      </rPr>
      <t>https://members.wto.org/crnattachments/2023/TBT/UKR/23_9227_00_x.pdf
https://members.wto.org/crnattachments/2023/TBT/UKR/23_9227_01_x.pdf
https://members.wto.org/crnattachments/2023/TBT/UKR/23_9227_02_x.pdf
https://members.wto.org/crnattachments/2023/TBT/UKR/23_9227_03_x.pdf
https://members.wto.org/crnattachments/2023/TBT/UKR/23_9227_04_x.pdf
https://members.wto.org/crnattachments/2023/TBT/UKR/23_9227_05_x.pdf
https://members.wto.org/crnattachments/2023/TBT/UKR/23_9227_06_x.pdf
https://members.wto.org/crnattachments/2023/TBT/UKR/23_9227_07_x.pdf
https://members.wto.org/crnattachments/2023/TBT/UKR/23_9227_08_x.pdf
https://members.wto.org/crnattachments/2023/TBT/UKR/23_9227_09_x.pdf
https://members.wto.org/crnattachments/2023/TBT/UKR/23_9227_10_x.pdf
https://members.wto.org/crnattachments/2023/TBT/UKR/23_9227_11_x.pdf
https://members.wto.org/crnattachments/2023/TBT/UKR/23_9227_12_x.pdf
https://www.me.gov.ua/Documents/Detail?lang=uk-UA&amp;id=41ff0b3c-6676-4b06-a080-4ba35e189550&amp;title=ProektPostanoviKabinetuMinistrivUkraini-proVnesenniaZminDoTekhnichnogoReglamentuBezpekiMashin-ZDodatkami</t>
    </r>
  </si>
  <si>
    <t>South Africa</t>
  </si>
  <si>
    <t>Regulations relating to the labelling and advertising of Foodstuffs (NO. R3287 OF 14 April 2023) published for public comment.</t>
  </si>
  <si>
    <t>The proposed Draft Regulation makes provision for the labelling and advertising of pre-packaged foodstuffs under the control of the Department of Health, in terms of the Foodstuffs, Cosmetics and Disinfectants Act, 1972 (Act 54 of 1972).</t>
  </si>
  <si>
    <t>-     Meat and edible meat offal (HS Code(s): 02);-     Fish and crustaceans, molluscs and other aquatic invertebrates (HS Code(s): 03);-     Dairy produce; birds' eggs; natural honey; edible products of animal origin, not elsewhere specified or included (HS Code(s): 04);-     Products of animal origin, not elsewhere specified or included (HS Code(s): 05);-     Coffee, tea, maté and spices (HS Code(s): 09);-     Cereals (HS Code(s): 10);-     Animal or vegetable fats and oils and their cleavage products; prepared edible fats; animal or vegetable waxes (HS Code(s): 15);-     Preparations of meat, of fish or of crustaceans, molluscs or other aquatic invertebrates (HS Code(s): 16);-     Sugars and sugar confectionery (HS Code(s): 17);-     Cocoa and cocoa preparations (HS Code(s): 18);-     Preparations of cereals, flour, starch or milk; pastrycooks' products (HS Code(s): 19);-     Preparations of vegetables, fruit, nuts or other parts of plants (HS Code(s): 20);-     Miscellaneous edible preparations (HS Code(s): 21);-     Beverages, spirits and vinegar (HS Code(s): 22);Salt; sulphur; earths and stone; plastering materials, lime and cement (HS Code(s): 25).</t>
  </si>
  <si>
    <t>03 - FISH AND CRUSTACEANS, MOLLUSCS AND OTHER AQUATIC INVERTEBRATES; 04 - DAIRY PRODUCE; BIRDS' EGGS; NATURAL HONEY; EDIBLE PRODUCTS OF ANIMAL ORIGIN, NOT ELSEWHERE SPECIFIED OR INCLUDED; 05 - PRODUCTS OF ANIMAL ORIGIN, NOT ELSEWHERE SPECIFIED OR INCLUDED; 09 - COFFEE, TEA, MATÉ AND SPICES; 10 - CEREALS; 15 - ANIMAL OR VEGETABLE FATS AND OILS AND THEIR CLEAVAGE PRODUCTS; PREPARED EDIBLE FATS; ANIMAL OR VEGETABLE WAXES; 16 - PREPARATIONS OF MEAT, OF FISH OR OF CRUSTACEANS, MOLLUSCS OR OTHER AQUATIC INVERTEBRATES; 17 - SUGARS AND SUGAR CONFECTIONERY; 18 - COCOA AND COCOA PREPARATIONS; 19 - PREPARATIONS OF CEREALS, FLOUR, STARCH OR MILK; PASTRYCOOKS' PRODUCTS; 20 - PREPARATIONS OF VEGETABLES, FRUIT, NUTS OR OTHER PARTS OF PLANTS; 21 - MISCELLANEOUS EDIBLE PREPARATIONS; 22 - BEVERAGES, SPIRITS AND VINEGAR; 25 - SALT; SULPHUR; EARTHS AND STONE; PLASTERING MATERIALS, LIME AND CEMENT</t>
  </si>
  <si>
    <t>67.230 - Prepackaged and prepared foods</t>
  </si>
  <si>
    <t>Food standards; Labelling</t>
  </si>
  <si>
    <r>
      <rPr>
        <sz val="11"/>
        <rFont val="Calibri"/>
      </rPr>
      <t>https://members.wto.org/crnattachments/2023/TBT/ZAF/23_9235_00_e.pdf
https://members.wto.org/crnattachments/2023/TBT/ZAF/23_9235_01_e.pdf</t>
    </r>
  </si>
  <si>
    <t>Japan</t>
  </si>
  <si>
    <t> Amendments of standards and specifications of Formic acid</t>
  </si>
  <si>
    <t>MAFF will add standards and specifications of Formic acid to "Ministerial Ordinance on the Specifications and Standards of Feeds and Feed Additives"  (Ordinance No. 35 of July 24th, 1976 of the Ministry of Agriculture and Forestry).</t>
  </si>
  <si>
    <t>Formic acid as a feed additive</t>
  </si>
  <si>
    <t>65.120 - Animal feeding stuffs</t>
  </si>
  <si>
    <t>Consumer information, labelling (TBT); Protection of human health or safety (TBT); Protection of animal or plant life or health (TBT)</t>
  </si>
  <si>
    <t>Animal feed</t>
  </si>
  <si>
    <r>
      <rPr>
        <sz val="11"/>
        <rFont val="Calibri"/>
      </rPr>
      <t>https://members.wto.org/crnattachments/2023/TBT/JPN/23_9228_00_e.pdf</t>
    </r>
  </si>
  <si>
    <t>Uganda</t>
  </si>
  <si>
    <t>DEAS 1136:2023 Raw Ground Meat Products — Specification  </t>
  </si>
  <si>
    <t>This draft East African Standard specifies the requirements, sampling and test methods for raw ground/minced meat products. These products include, but not limited to, meat balls, patties, meat burgers, meat rolls and ground kebabs that are intended for further processing before consumption. This standard does not include meat sausages.</t>
  </si>
  <si>
    <t>Frozen meat of swine (excl. carcases and half-carcases, and hams, shoulders and cuts thereof, with bone in) (HS code(s): 020329); Meat and meat products (ICS code(s): 67.120.10)</t>
  </si>
  <si>
    <t>020329 - Frozen meat of swine (excl. carcases and half-carcases, and hams, shoulders and cuts thereof, with bone in)</t>
  </si>
  <si>
    <t>67.120.10 - Meat and meat products</t>
  </si>
  <si>
    <t>Cost saving and productivity enhancement (TBT); Reducing trade barriers and facilitating trade (TBT); Harmonization (TBT); Prevention of deceptive practices and consumer protection (TBT); Protection of human health or safety (TBT); Quality requirements (TBT); National security requirements (TBT)</t>
  </si>
  <si>
    <r>
      <rPr>
        <sz val="11"/>
        <rFont val="Calibri"/>
      </rPr>
      <t>https://members.wto.org/crnattachments/2023/TBT/TZA/23_9182_00_e.pdf</t>
    </r>
  </si>
  <si>
    <t>Chile</t>
  </si>
  <si>
    <t>Fija norma técnica que regula las especificaciones técnicas que deberá cumplir la estructura de IMEI de los equipos terminales utilizados en las redes móviles (Technical standard regulating the technical specifications to be met by the IMEI structure of terminal equipment used in mobile networks); (3 pages, in Spanish)</t>
  </si>
  <si>
    <t>In Chile, there are telecommunications regulations on blocking the IMEI of mobile terminal equipment in the event of theft, robbery or loss. However, it has been reported that, in some cases, these IMEIs are subsequently tampered with in order to bypass the block. To prevent this from happening, this proposal seeks to complement the existing regulations on the matter by establishing the technical characteristics and structure with which the IMEIs of terminal equipment must comply in order to be used in mobile networks, failing which they will not be able to carry traffic in the country.</t>
  </si>
  <si>
    <t>Terminal equipment used in mobile networks</t>
  </si>
  <si>
    <t>33.050 - Telecommunication terminal equipment</t>
  </si>
  <si>
    <t>Prevention of deceptive practices and consumer protection (TBT); Harmonization (TBT)</t>
  </si>
  <si>
    <r>
      <rPr>
        <sz val="11"/>
        <rFont val="Calibri"/>
      </rPr>
      <t>https://members.wto.org/crnattachments/2023/TBT/CHL/23_9173_00_s.pdf</t>
    </r>
  </si>
  <si>
    <t>Burundi</t>
  </si>
  <si>
    <t>DEAS 1139: 2023 Edible chickens' eggs in shell - Specifications </t>
  </si>
  <si>
    <t>This Draft East African Standard specifies requirements, sampling, and test methods for edible chicken eggs in shell intended for human consumption.</t>
  </si>
  <si>
    <t>Fresh birds' eggs, in shell (excl. of domestic fowls, and fertilised for incubation) (HS code(s): 040729); Prepackaged and prepared foods (ICS code(s): 67.230)</t>
  </si>
  <si>
    <t>040729 - Fresh birds' eggs, in shell (excl. of domestic fowls, and fertilised for incubation)</t>
  </si>
  <si>
    <t>Protection of human health or safety (TBT); Protection of the environment (TBT); Quality requirements (TBT); Harmonization (TBT); Reducing trade barriers and facilitating trade (TBT); Cost saving and productivity enhancement (TBT)</t>
  </si>
  <si>
    <r>
      <rPr>
        <sz val="11"/>
        <rFont val="Calibri"/>
      </rPr>
      <t>https://members.wto.org/crnattachments/2023/TBT/TZA/23_9192_00_e.pdf</t>
    </r>
  </si>
  <si>
    <t>DEAS 1138:2023 Basic design and operation of abattoir/slaughterhouses —Requirements     </t>
  </si>
  <si>
    <t>This Draft East African Standard covers the typical layout plan, hygienic, sanitary, basic requirements for an abattoir or slaughterhouse for carrying out slaughter of food animals</t>
  </si>
  <si>
    <t>Machinery for the industrial preparation of meat or poultry (excl. cooking and other heating appliances and refrigerating or freezing equipment) (HS code(s): 843850); Meat, meat products and other animal produce (ICS code(s): 67.120)</t>
  </si>
  <si>
    <t>843850 - Machinery for the industrial preparation of meat or poultry (excl. cooking and other heating appliances and refrigerating or freezing equipment)</t>
  </si>
  <si>
    <t>Reducing trade barriers and facilitating trade (TBT); Quality requirements (TBT); Prevention of deceptive practices and consumer protection (TBT); Protection of human health or safety (TBT); Protection of the environment (TBT)</t>
  </si>
  <si>
    <r>
      <rPr>
        <sz val="11"/>
        <rFont val="Calibri"/>
      </rPr>
      <t>https://members.wto.org/crnattachments/2023/TBT/TZA/23_9197_00_e.pdf</t>
    </r>
  </si>
  <si>
    <t>Tanzania</t>
  </si>
  <si>
    <t>DEAS 1137: 2023 Handling and transportation of slaughter animals – Requirements  </t>
  </si>
  <si>
    <t>This draft East African Standard provide for the requirements for the handling and transportation of live terrestrial food animals for slaughter  </t>
  </si>
  <si>
    <t>LIVE ANIMALS (HS code(s): 01); Animal produce in general (ICS code(s): 67.120.01)</t>
  </si>
  <si>
    <t>01 - LIVE ANIMALS</t>
  </si>
  <si>
    <t>67.120.01 - Animal produce in general</t>
  </si>
  <si>
    <t>Prevention of deceptive practices and consumer protection (TBT); Protection of human health or safety (TBT); Protection of the environment (TBT); Protection of animal or plant life or health (TBT); Quality requirements (TBT); Reducing trade barriers and facilitating trade (TBT)</t>
  </si>
  <si>
    <r>
      <rPr>
        <sz val="11"/>
        <rFont val="Calibri"/>
      </rPr>
      <t>https://members.wto.org/crnattachments/2023/TBT/TZA/23_9187_00_e.pdf</t>
    </r>
  </si>
  <si>
    <t>Cost saving and productivity enhancement (TBT); Reducing trade barriers and facilitating trade (TBT); Harmonization (TBT); Quality requirements (TBT); Protection of the environment (TBT); Protection of human health or safety (TBT)</t>
  </si>
  <si>
    <t>BCDC 2 (283) DTZS, Concrete blocks (masonry units) Specification, third edition</t>
  </si>
  <si>
    <t>This Tanzania Draft standard specifies requirements of the following concrete masonry building units which are used in the construction of load-bearing and partition walls a) Hollow (open and closed cavity) load bearing concrete blocks, b) Hollow (open and closed cavity) non-load bearing concrete blocks, and c) Solid load-bearing concrete blocks and non-load bearing concrete blocks.</t>
  </si>
  <si>
    <t>Tiles, flagstones, bricks and similar articles, of cement, concrete or artificial stone (excl. building blocks and bricks) (HS code(s): 681019); Concrete and concrete products (ICS code(s): 91.100.30)</t>
  </si>
  <si>
    <t>681019 - Tiles, flagstones, bricks and similar articles, of cement, concrete or artificial stone (excl. building blocks and bricks)</t>
  </si>
  <si>
    <t>91.100.30 - Concrete and concrete products</t>
  </si>
  <si>
    <t>Quality requirements (TBT); Consumer information, labelling (TBT); Reducing trade barriers and facilitating trade (TBT)</t>
  </si>
  <si>
    <r>
      <rPr>
        <sz val="11"/>
        <rFont val="Calibri"/>
      </rPr>
      <t>https://members.wto.org/crnattachments/2023/TBT/TZA/23_9181_00_e.pdf</t>
    </r>
  </si>
  <si>
    <t>National security requirements (TBT); Quality requirements (TBT); Protection of human health or safety (TBT); Prevention of deceptive practices and consumer protection (TBT); Harmonization (TBT); Reducing trade barriers and facilitating trade (TBT); Cost saving and productivity enhancement (TBT)</t>
  </si>
  <si>
    <t>Proposal for a Regulation of the European Parliament and of the Council on the approval and market surveillance of non-road mobile machinery circulating on public roads and amending Regulation (EU) 2019/1020 (COM(2023) 178 final)</t>
  </si>
  <si>
    <t>The proposal for a Regulation (‘proposal’) lays down technical requirements, administrative requirements and procedures, for the EU type-approval and placing on the market, for the mobile machinery within the scope of the proposal. In addition, the proposal lays down rules and procedures for the market surveillance of such non-road mobile machinery.  In accordance with the provisions of the proposal, the detailed technical requirements, including test procedures, test methods, etc., will be specified via Commission Delegated acts. The proposal allows the manufacturers of non-road mobile machinery to choose, for a transitional period (8 years from the applicability of the Regulation) to comply with the relevant national requirements for road circulation of such machinery but, in this case, they will not benefit from the free movement principle. </t>
  </si>
  <si>
    <t>Self-propelled mobile machinery, falling within the scope of Directive 2006/42/EC, that is designed or constructed with the purpose specifically to perform work (non-road mobile machinery). The proposal applies to such machinery if it is intended to circulate on public roads in the EU.  Some specific categories of products are excluded, such as: non-road mobile machinery with a maximum design speed exceeding 40 km/h; non-road mobile machinery equipped with more than three seating positions, including the driver’s seating position; certain machinery that is primarily intended for the transport of one or more persons or animals, or any goods; vehicles falling within the scope of Regulation (EU) No 167/2013, Regulation (EU) No 168/2013 or Regulation (EU) 2018/858;  small series (if manufacturers choose to comply with the national requirements on small series).</t>
  </si>
  <si>
    <t>13.110 - Safety of machinery</t>
  </si>
  <si>
    <r>
      <rPr>
        <sz val="11"/>
        <rFont val="Calibri"/>
      </rPr>
      <t>https://members.wto.org/crnattachments/2023/TBT/EEC/23_9179_00_e.pdf</t>
    </r>
  </si>
  <si>
    <t>Protection of the environment (TBT); Protection of human health or safety (TBT); Prevention of deceptive practices and consumer protection (TBT); Quality requirements (TBT); Reducing trade barriers and facilitating trade (TBT)</t>
  </si>
  <si>
    <t>Reducing trade barriers and facilitating trade (TBT); Quality requirements (TBT); Protection of animal or plant life or health (TBT); Protection of the environment (TBT); Protection of human health or safety (TBT); Prevention of deceptive practices and consumer protection (TBT)</t>
  </si>
  <si>
    <t>TBS/CDC 15 (1990) Fuel Additives – Specification, Second Edition</t>
  </si>
  <si>
    <t>This Draft Tanzania Standard specifies requirements, sampling and test methods for fuel additives used in gasoline (petrol) and/or gas oil (diesel) engines.</t>
  </si>
  <si>
    <t>Oxidation inhibitors, gum inhibitors, viscosity improvers, anti-corrosive preparations and other prepared additives for mineral oils, incl. gasoline, or for other liquids used for the same purposes as mineral oils (excl. anti-knock preparations and oil lubricant additives) (HS code(s): 381190); Liquid fuels (ICS code(s): 75.160.20)</t>
  </si>
  <si>
    <t>381190 - Oxidation inhibitors, gum inhibitors, viscosity improvers, anti-corrosive preparations and other prepared additives for mineral oils, incl. gasoline, or for other liquids used for the same purposes as mineral oils (excl. anti-knock preparations and oil lubricant additives)</t>
  </si>
  <si>
    <t>75.160.20 - Liquid fuels</t>
  </si>
  <si>
    <t>Consumer information, labelling (TBT); Quality requirements (TBT); Reducing trade barriers and facilitating trade (TBT)</t>
  </si>
  <si>
    <r>
      <rPr>
        <sz val="11"/>
        <rFont val="Calibri"/>
      </rPr>
      <t>https://members.wto.org/crnattachments/2023/TBT/TZA/23_9180_00_e.pdf</t>
    </r>
  </si>
  <si>
    <t>The Law of Ukraine No 2320-IX "On Waste Management" of 20.06.2022</t>
  </si>
  <si>
    <t>The Law is aimed at improving the waste management system, determining the legal, organizational, economic and control mechanisms for ensuring comprehensive protection of human health and the environment by implementing measures to prevent or reduce waste generation, mitigate the negative impacts from waste management, and facilitate its preparation for reuse and recovery as secondary raw materials and energy resources.The Law introduces into national legislation the fundamental principles and provisions of European legislation in the field of waste management, in particular, the introduction of a waste management hierarchy and basic requirements for extended producer responsibility, and introduces a system of long-term waste management planning at the national, regional and local levels, regional and local levels.The  Law provides for the introduction of an information system waste management information system, which will significantly simplify the system of accounting and reporting, submission of declarations and implementation of permitting procedures in the field of waste management. The introduction of a subsystem of open registers will provide access to information of waste generators and other waste owners, to the public. It is proposed to strengthen control over the collection and and treatment of hazardous waste by strengthening the requirements for licensing for such activities.The Law establishes the procedure for the municipal waste collection, removal and treatment, ensures the introduction of their separate collection and recycling, provides for requirements for the quality of waste management services and waste management fees for such services.</t>
  </si>
  <si>
    <t>waste </t>
  </si>
  <si>
    <t>13.020.10 - Environmental management; 13.030 - Wastes</t>
  </si>
  <si>
    <t>Protection of human health or safety (TBT); Protection of animal or plant life or health (TBT); Protection of the environment (TBT)</t>
  </si>
  <si>
    <r>
      <rPr>
        <sz val="11"/>
        <rFont val="Calibri"/>
      </rPr>
      <t>https://members.wto.org/crnattachments/2023/TBT/UKR/23_9135_00_x.pdf
https://zakon.rada.gov.ua/laws/show/2320-20#Text</t>
    </r>
  </si>
  <si>
    <t>Georgia</t>
  </si>
  <si>
    <t>National Annexes (NA) to Eurocode 5 (EN 1995-1-1:2004 "Design of timber structures - Part 1-1: General - Common rules and rules for buildings"; EN 1995-1-2:2004 "Design of timber structures - Part 1-2: General - Structural fire design"; EN 1995-2:2004 "Design of timber structures - Part 2: Bridges"</t>
  </si>
  <si>
    <t>Rules for the structural design of buildings and civil engineering works made of timber and/or wood-based panels, either singly or compositely with concrete, steel or other materials.</t>
  </si>
  <si>
    <t>Fire-resistance of building materials and elements (ICS code(s): 13.220.50); Technical aspects (ICS code(s): 91.010.30); Timber structures (ICS code(s): 91.080.20); Bridge construction (ICS code(s): 93.040)</t>
  </si>
  <si>
    <t>13.220.50 - Fire-resistance of building materials and elements; 91.010.30 - Technical aspects; 91.080.20 - Timber structures; 93.040 - Bridge construction</t>
  </si>
  <si>
    <t>National Annexes (NA) to Eurocode 4 (EN 1994-1-1:2004 "Design of composite steel and concrete structures - Part 1-1: General rules and rules for buildings"; EN 1994-1-2:2004 ":Design of composite steel and concrete structures - Part 1-2: General rules - Structural fire design"; EN 1994-2:2005 "Design of composite steel and concrete structures - Part 2: General rules and rules for bridges".</t>
  </si>
  <si>
    <t>General basis for the design of composite structures.</t>
  </si>
  <si>
    <t>Fire-resistance of building materials and elements (ICS code(s): 13.220.50); Technical aspects (ICS code(s): 91.010.30); Concrete structures (ICS code(s): 91.080.40); Bridge construction (ICS code(s): 93.040)</t>
  </si>
  <si>
    <t>13.220.50 - Fire-resistance of building materials and elements; 91.010.30 - Technical aspects; 91.080.40 - Concrete structures; 93.040 - Bridge construction</t>
  </si>
  <si>
    <t>Canada</t>
  </si>
  <si>
    <t>Regulations Amending the Food and Drug Regulations and the Medical Devices Regulations (Recalls, Establishment Licences and Finished Product Testing), (63 pages, available in English and French)</t>
  </si>
  <si>
    <t>The proposed amendments to the Food and Drug Regulations (FDR) would:·         Establish a regulatory framework for recalls of drugs ordered by the Minister. Clarify reporting obligations for industry for voluntary (firm initiated) recalls.·         Update the outdated references to foreign regulatory authorities who participate in mutual recognition agreements (MRA) with Canada and replace the outdated information with an ambulatory list of regulatory authorities incorporated by reference.·         Offer conditional exemptions from requirements related to finished product testing for certain biologics (e.g., gene and cell therapies) and radiopharmaceuticals, as well as clarify that direct shipment to a person other than an importer (typically a healthcare provider) is permitted for these products.The proposed amendments for the Medical Devices Regulations (MDR) would:·         Update the definition of recall to include recalls ordered by the Minister, establishing a regulatory framework for recalls of medical devices ordered by the Minister, and clarifying the industry’s reporting and record keeping obligations for firm-initiated recalls;             ·         Improve international alignment relating to the reporting of low-risk medical device recalls;              ·         Modernize the Medical Device Establishment Licence (MDEL) application requirements to reflect existing practices; and             ·         Provide the Minister with the ability to issue terms and conditions on a MDEL to mitigate risks to health and safety, and strategically target non-compliance. </t>
  </si>
  <si>
    <t>Drugs and medical devices (ICS codes: 11.120, 11.040)</t>
  </si>
  <si>
    <t>11.040 - Medical equipment; 11.120 - Pharmaceutics</t>
  </si>
  <si>
    <t>National Organic Program: 2023 and 2024 Sunset Review and Substance Renewals</t>
  </si>
  <si>
    <t>2023 and 2024 sunset review and renewals - This document announces the renewal of substances listed on the National List of Allowed and Prohibited Substances (National List) within the U.S. Department of Agriculture's (USDA) organic regulations. This document reflects the outcome of the 2023 and 2024 sunset review processes and addresses recommendations submitted to the Secretary of Agriculture (Secretary), through the USDA's Agricultural Marketing Service (AMS), by the National Organic Standards Board (NOSB)</t>
  </si>
  <si>
    <t>Substances used in the production of organic crops, livestock, and products; Plant growing (ICS code(s): 65.020.20); Animal husbandry and breeding (ICS code(s): 65.020.30); Processes in the food industry (ICS code(s): 67.020); Organic chemicals in general (ICS code(s): 71.080.01); Other products of the chemical industry (ICS code(s): 71.100.99)</t>
  </si>
  <si>
    <t>65.020.20 - Plant growing; 65.020.30 - Animal husbandry and breeding; 67.020 - Processes in the food industry; 71.080.01 - Organic chemicals in general; 71.100.99 - Other products of the chemical industry</t>
  </si>
  <si>
    <t>Quality requirements (TBT); Prevention of deceptive practices and consumer protection (TBT)</t>
  </si>
  <si>
    <r>
      <rPr>
        <sz val="11"/>
        <rFont val="Calibri"/>
      </rPr>
      <t>https://members.wto.org/crnattachments/2023/TBT/USA/23_9015_00_e.pdf
https://www.govinfo.gov/content/pkg/FR-2023-04-14/html/2023-07886.htm 
https://www.govinfo.gov/content/pkg/FR-2023-04-14/pdf/2023-07886.pdf</t>
    </r>
  </si>
  <si>
    <t>El Salvador</t>
  </si>
  <si>
    <t>Reglamento Técnico Salvadoreño RTS 35.01.03:23 TECNOLOGÍA DE LA INFORMACIÓN. FIRMA ELECTRÓNICA. REQUISITOS PARA HACER EFECTIVA LA GARANTÍA O PLAN DE ACCIÓN DE LOS PROVEEDORES DE SERVICIOS DE CERTIFICACIÓN O DE SERVICIOS DE ALMACENAMIENTO DE DOCUMENTOS ELECTRÓNICOS (Salvadoran Technical Regulation (RTS) 35.01.03:23, Information technology. Electronic signatures. Requirements for implementing the guarantee or action plan of certification service providers or electronic document storage service providers) (7 pages, in Spanish) 6. | Description of content: The notified text lays down the procedure for implementing the guarantee or action plan relating to compensation for damages in the event of infringements by certification service providers or electronic document storage service providers. It applies to all public or private legal persons accredited as a provider of certification services or a provider of electronic document storage services at the national level. 7. | Objective and rationale, including the nature of urgent problems where applicable: It is deemed vital to ensure legal certainty for users of certification services that are currently marketed by providers accredited by the electronic signatures unit, considering that the purpose of the guarantees and the plan of action is to compensate any damages that providers may inflict upon users of regulated services, in accordance with the amendment of the Law on Electronic Signatures, thereby preventing practices that may mislead consumers and guaranteeing legal certainty. 8. | Relevant documents: - Ley de Firma Electrónica. Legislative Decree No. 133 of 1 October 2015, published in Official Journal No. 196, Volume No. 409 of 26 October 2015. El Salvador. Amendments: (1) Legislative Decree No. 100 of 26 July 2021, published in Official Journal No. 148, Volume No. 432 of 6 August 2021. (2) Legislative Decree No. 481 of 24 August 2022, published in Official Journal No. 175, Volume No. 436 of 20 September 2022. - Ley de Procedimientos Administrativos, Legislative Decree No. 856 of 15 December 2017, published in Official Journal No. 30, Volume No. 418 of 23 February 2018. Amendment: (1) Legislative Decree No. 432 of 22 June 2022, published in Official Journal No. 117, Volume No. 435 of 23 June 2022. - Reglamento de la Ley de Firma Electrónica, Executive Decree No. 60 of 24 October 2016, published in Official Journal No. 201, Volume No. 413 of 28 October 2016. - RTS TECNOLOGÍA DE LA INFORMACIÓN. FIRMA ELECTRÓNICA. REQUISITOS TÉCNICOS PARA LA PRESTACIÓN DE SERVICIOS DE CERTIFICACIÓN. First revision. Executive Resolution No. 877 (Economy), published in Official Journal No. 432, Volume No. 130 of 8 July 2021. - RTS TECNOLOGÍA DE LA INFORMACIÓN. FIRMA ELECTRÓNICA. REQUISITOS TÉCNICOS PARA LA PRESTACIÓN DE SERVICIOS DE ALMACENAMIENTO DE DOCUMENTOS ELECTRÓNICOS. First revision. Executive Resolution No. 1435 (Economy), published in Official Journal No. 433, Volume No. 204 of 26 October 2021. 9. | Proposed date of adoption: 8 March 2023 Proposed date of entry into force: 14 April 2023 10. | Final date for comments: Not applicable 11. | Texts available from: National enquiry point</t>
  </si>
  <si>
    <t>Este reglamento establece el procedimiento para hacer efectiva la garantía o plan de acción relativa a la indemnización de daños y perjuicios en caso de incumplimiento de los proveedores de servicios de certificación o de servicios de almacenamiento de documentos electrónicos.Aplica a toda persona jurídica, pública o privada, acreditada como Proveedor de Servicios de Certificación o Proveedor de Servicios de Almacenamiento de Documentos Electrónicos, a nivel nacional.</t>
  </si>
  <si>
    <t>Information technology (IT) in general (ICS code: 35.020)</t>
  </si>
  <si>
    <t>35.020 - Information technology (IT) in general</t>
  </si>
  <si>
    <r>
      <rPr>
        <sz val="11"/>
        <rFont val="Calibri"/>
      </rPr>
      <t>https://members.wto.org/crnattachments/2023/TBT/SLV/23_9020_00_s.pdf</t>
    </r>
  </si>
  <si>
    <t>Proposal for a Regulation of the European Parliament and of the Council amending Regulation (EC) No 1272/2008 of the European Parliament and of the Council on classification, labelling and packaging of substances and mixtures (COM(2022) 748 final) </t>
  </si>
  <si>
    <t>This Proposal concerns a targeted revision of Regulation (EC) No 1272/2008 of the European Parliament and of the Council of 16 December 2008 on classification, labelling and packaging of substances and mixtures (CLP) by clarifying certain provisions, by adding new provisions to simplify labelling, by adapting the Regulation to new market trends as online sales and digital labelling, by introducing classification rules for multi-constituent substances and by referring to new hazard classes as well as streamlining some procedures.Amongst the new provisions, one is aiming at ensuring that all chemicals are compliant with the requirements under the CLP, including when placed on the market in the EU via online sales. The draft provision will require that companies placing chemicals on the EU market are either an EU supplier themselves or designate one.In addition, some labelling requirements have been simplified (e.g. through an extended possibility to use fold-out labels) while others were adapted to new modes of sales (bulk sales, refill sales).</t>
  </si>
  <si>
    <t>Hazardous substances and mixtures</t>
  </si>
  <si>
    <t>71.100 - Products of the chemical industry</t>
  </si>
  <si>
    <t>Protection of the environment (TBT); Protection of human health or safety (TBT)</t>
  </si>
  <si>
    <r>
      <rPr>
        <sz val="11"/>
        <rFont val="Calibri"/>
      </rPr>
      <t>https://members.wto.org/crnattachments/2023/TBT/EEC/23_9012_00_e.pdf
https://eur-lex.europa.eu/legal-content/EN/TXT/?uri=COM%3A2022%3A748%3AFIN&amp;qid=1671458231169</t>
    </r>
  </si>
  <si>
    <t>KS 2985-2023 Silos for storage of unbagged cereals and pulses - Requirements. </t>
  </si>
  <si>
    <t>This draft Kenya Standard covers the location, structural, facility, safety and management requirements for silos for storing bulk unbagged cereals and pulses.This standard applies to public silos, private commercial silos, bonded storage and cooperative silos.</t>
  </si>
  <si>
    <t>Cereals, pulses and derived products (ICS code(s): 67.060)</t>
  </si>
  <si>
    <t>67.060 - Cereals, pulses and derived products</t>
  </si>
  <si>
    <t>Consumer information, labelling (TBT); Prevention of deceptive practices and consumer protection (TBT); Protection of human health or safety (TBT); Quality requirements (TBT); Cost saving and productivity enhancement (TBT)</t>
  </si>
  <si>
    <r>
      <rPr>
        <sz val="11"/>
        <rFont val="Calibri"/>
      </rPr>
      <t>https://members.wto.org/crnattachments/2023/TBT/KEN/23_9009_00_e.pdf</t>
    </r>
  </si>
  <si>
    <t>Argentina</t>
  </si>
  <si>
    <t>Proyecto de Resolución Conjunta "Modificación del CAA- Capítulo VI Alimentos Cárneos - Conservas y otros productos de la pesca" (Draft Joint Resolution "Amending Chapter VI - Meat and similar foods - Preserved fish and other fishery products, of the Argentine Food Code") (3 pages, in Spanish)</t>
  </si>
  <si>
    <t>The notified draft Joint Resolution updates Articles 451, 454, 456, 457 and 463, deletes Article 453 and incorporates Article 473 bis.</t>
  </si>
  <si>
    <t>Preserved fish and other fishery products</t>
  </si>
  <si>
    <t>67.120.30 - Fish and fishery products; 67.230 - Prepackaged and prepared foods</t>
  </si>
  <si>
    <t>Quality requirements (TBT); Protection of human health or safety (TBT)</t>
  </si>
  <si>
    <r>
      <rPr>
        <sz val="11"/>
        <rFont val="Calibri"/>
      </rPr>
      <t>https://members.wto.org/crnattachments/2023/TBT/ARG/23_8998_00_s.pdf
https://members.wto.org/crnattachments/2023/TBT/ARG/23_8998_01_s.pdf
Texto adjunto</t>
    </r>
  </si>
  <si>
    <t>Proyecto de Resolución Conjunta "Incorporación al CAA, Capítulo XII, Título: Preparado vegetal bebible, Artículo 1010" (Draft Joint Resolution "Incorporating Chapter XII, Title: Plant-based beverages, Article 1010, into the Argentine Food Code") (22 pages, in Spanish)</t>
  </si>
  <si>
    <t>The notified draft Joint Resolution includes the definition, sales description, composition and physico-chemical characteristics of plant-based beverages.</t>
  </si>
  <si>
    <t>Plant-based beverages</t>
  </si>
  <si>
    <t>2009 - Fruit juices, incl. grape must, and vegetable juices, unfermented, not containing added spirit, whether or not containing added sugar or other sweetening matter</t>
  </si>
  <si>
    <t>67.160 - Beverages</t>
  </si>
  <si>
    <t>Consumer information, labelling (TBT); Protection of human health or safety (TBT); Quality requirements (TBT)</t>
  </si>
  <si>
    <r>
      <rPr>
        <sz val="11"/>
        <rFont val="Calibri"/>
      </rPr>
      <t>https://members.wto.org/crnattachments/2023/TBT/ARG/23_8996_00_s.pdf</t>
    </r>
  </si>
  <si>
    <t>Proyecto de Resolución Conjunta "Incorporación al CAA, Capítulo XIII, Artículo 1107 Bis sobre Bebida Fermentada de Ciruela" (Draft Joint Resolution "Incorporating Chapter XIII, Article 1107 bis, on fermented plum beverages, into the Argentine Food Code") (2 pages, in Spanish)</t>
  </si>
  <si>
    <t>The notified draft Joint Resolution includes the definition and physico-chemical characteristics of fermented plum beverages. The product name shall be "fermented plum beverage".</t>
  </si>
  <si>
    <t>Fermented plum beverages</t>
  </si>
  <si>
    <t>2206 - Cider, perry, mead and other fermented beverages and mixtures of fermented beverages and non-alcoholic beverages, n.e.s. (excl. beer, wine or fresh grapes, grape must, vermouth and other wine of fresh grapes flavoured with plants or aromatic substances)</t>
  </si>
  <si>
    <t>Protection of human health or safety (TBT); Quality requirements (TBT)</t>
  </si>
  <si>
    <r>
      <rPr>
        <sz val="11"/>
        <rFont val="Calibri"/>
      </rPr>
      <t>https://members.wto.org/crnattachments/2023/TBT/ARG/23_8997_00_s.pdf
Texto adjunto</t>
    </r>
  </si>
  <si>
    <t>Proposed amendment to the Enforcement Rule of the Electrical Appliances and Consumer Products Safety Control Act</t>
  </si>
  <si>
    <t>KATS proposes amendments to the Enforcement Rule of the Electrical Appliances and Consumer Products Safety Control Act. The main modification is as below._x000D_
- (products) Electrical appliances manufactured for the purpose of reusing used batteries are designated as repurposed batteries (Articel 3, Table 7-2)_x000D_
- (Safety Standards) Establish a basis for applying new safety standards to products for which it is difficult to apply the notified safety standards (Article 55-6)_x000D_
- (Inspection procedure) Application for safety inspection, total inspection of repurposed batteries, manufacturer's duty to keep inspection documents, safety inspection certificate issuance regulations (Article 55-4, 55-5, 55-7, form 25, 26)_x000D_
- (labeling) Regulations on labeling and labeling items before shipment of products that have been inspected (Article 55-8, table 9)_x000D_
- (Designation application) Inspection agency designation procedure and safety inspection document storage obligation regulations (Article 55-2, 55-3, form 22~24)_x000D_
- (Cancellation of designation) Establish criteria for cancellation of designation and suspension of business due to illegal acts of inspection agencies (Article 55-9, table12-2)</t>
  </si>
  <si>
    <t>Electrical Appliances and Consumer Products (Repurposed Battery)</t>
  </si>
  <si>
    <t>29 - ELECTRICAL ENGINEERING</t>
  </si>
  <si>
    <r>
      <rPr>
        <sz val="11"/>
        <rFont val="Calibri"/>
      </rPr>
      <t>https://members.wto.org/crnattachments/2023/TBT/KOR/23_8949_00_x.pdf
https://members.wto.org/crnattachments/2023/TBT/KOR/23_8949_01_x.pdf</t>
    </r>
  </si>
  <si>
    <t> Secondary cells and batteries containing alkaline or other non-acid electrolytes - Safety requirements for secondary lithium batteries to repurpose used lithium batteries (Technical Regulations for Electrical and Telecommunication Products and Components: KC 10031)</t>
  </si>
  <si>
    <t>Preparation of safety standards for safety management of repurposed batteries. The main modification is as below._x000D_
- General requirements_x000D_
- Quality and performance requirements_x000D_
- Functional safety review with BMS, etc.</t>
  </si>
  <si>
    <t>29.220.30 - Alkaline secondary cells and batteries</t>
  </si>
  <si>
    <r>
      <rPr>
        <sz val="11"/>
        <rFont val="Calibri"/>
      </rPr>
      <t>https://members.wto.org/crnattachments/2023/TBT/KOR/23_8951_00_x.pdf
https://members.wto.org/crnattachments/2023/TBT/KOR/23_8951_01_x.pdf
https://members.wto.org/crnattachments/2023/TBT/KOR/23_8951_02_x.pdf</t>
    </r>
  </si>
  <si>
    <t>Proposed amendment to the ENFORCEMENT DECREE OF THE ELECTRICAL APPLIANCES AND CONSUMER PRODUCTS SAFETY CONTROL ACT</t>
  </si>
  <si>
    <t>KATS proposes amendments to the Enforcement Rule of the Electrical Appliances and Consumer Products Safety Control Act. The main modification is as below._x000D_
- (Designation Criteria) Defines the designation requirements of the inspection agency necessary for conducting safety inspections, such as organization/work system, personnel/facility requirements, etc. (Articel 14-2)_x000D_
- (Penalty surcharge) Establish grounds for imposing a surcharge in cases where there is a concern about user inconvenience due to inspection agency business suspension (Article 14-3)_x000D_
- (Fine) Establish grounds for levying fines for violations of the law by safety inspection institutions and manufacturers (table 3)_x000D_
- (Reorganization of fee standards) Simplification of the fee system, such as product inspection fee calculation based on actual cost calculation details such as test labor cost, material cost, depreciation cost, etc. (table 2)_x000D_
- (Compensation Liability) Establish detailed standards for insurance subscription amount to compensate for damages caused by poor inspections such as intention or negligence of inspection agencies (Article 14-4)_x000D_
- (Order to suspend sales) Recall of illegal/defective products (Article 15)_x000D_
- (Other system maintenance) Reorganization of existing systems such as delegation and consignment in accordance with the expansion of products subject to safety management (electrical appliances subject to safety inspection) (Articel 18, 20)</t>
  </si>
  <si>
    <r>
      <rPr>
        <sz val="11"/>
        <rFont val="Calibri"/>
      </rPr>
      <t>https://members.wto.org/crnattachments/2023/TBT/KOR/23_8948_01_x.pdf
https://members.wto.org/crnattachments/2023/TBT/KOR/23_8948_00_x.pdf</t>
    </r>
  </si>
  <si>
    <t>Draft Resolution of the Cabinet of Ministers of Ukraine "On Approval of the Regulation on State Registration of Disinfectants"</t>
  </si>
  <si>
    <t>In accordance with part one of Article 48 of the Law of Ukraine "On the Public Health System" the use and sale of disinfectants are allowed only after their state registration. The use and sale of unregistered products is prohibited.The Regulation on state registration of disinfectants is approved by the Cabinet of Ministers of Ukraine._x000D_
The draft Regulation on state registration of disinfectants determines the procedure for state registration and re-registration of disinfectants, including requirements to the application for state registration, registration dossier and other documents that are submitted for the state registration, research (tests) required for state registration, brief description of the disinfectant, leaflet (instructions for use), labelling, expert conclusion, change of conditions, suspension, cancellation of state registration of disinfectants, form and the procedure for maintaining the State register of disinfectants.It is also noted that the state registration and re-registration are subject to the products for which medical and sanitary standards are established and which are intended for carrying out disinfection in the infectious diseases areas, healthcare facilities, preschool educational establishments; disinfection of hands of healthcare personnel; preventive disinfection of residential, industrial, educational, sanitary and other premises, buildings and structures, vehicles; public catering and trade areas, territories of settlements, in places of mass recreation and recreational areas; industrial disinfection; washing and cleaning in household and industry with disinfectant properties; disinfection of indoor air, water (except for drinking), industrial and domestic wastewater; destruction of vectors of infectious diseases (insecticidal); destruction of synanthropic insects in the human workplace; repelling insects; destruction of rodents that are sources and carriers of pathogens infectious diseases; decontamination of hand skin of personnel of food and processing industry, catering, and trade; pre-sterilisation cleaning of medical devices. </t>
  </si>
  <si>
    <t>disinfectants</t>
  </si>
  <si>
    <t>71.100.35 - Chemicals for industrial and domestic disinfection purposes</t>
  </si>
  <si>
    <r>
      <rPr>
        <sz val="11"/>
        <rFont val="Calibri"/>
      </rPr>
      <t>https://members.wto.org/crnattachments/2023/TBT/UKR/23_8932_00_x.pdf
https://members.wto.org/crnattachments/2023/TBT/UKR/23_8932_01_x.pdf
https://moz.gov.ua/article/public-discussions/proekt-postanovi-kabinetu-ministriv-ukraini-pro-zatverdzhennja-polozhennja-pro-derzhavnu-reestraciju-dezinfekcijnih-zasobiv</t>
    </r>
  </si>
  <si>
    <t>Petroleum-Equivalent Fuel Economy Calculation</t>
  </si>
  <si>
    <t>Notice of proposed rulemaking; request for comment - The U.S. Department of Energy (“DOE”) proposes to revise its regulations regarding procedures for calculating a value for the petroleum-equivalent fuel economy of electric vehicles (or “EVs”) for use in the Corporate Average Fuel Economy (CAFE) program administered by the U.S. Department of Transportation (DOT). This Notice of proposed rulemaking (“NOPR”) also grants a petition for rulemaking submitted by the Natural Resources Defense Council (NRDC) and Sierra Club and responds to comments submitted on that petition (identified by Docket Number EERE-2021-VT-0033</t>
  </si>
  <si>
    <t>Petroleum-equivalent fuel economy of electric vehicles; Product and company certification. Conformity assessment (ICS code(s): 03.120.20); Environmental protection (ICS code(s): 13.020); Electric road vehicles (ICS code(s): 43.120); Fuels (ICS code(s): 75.160)</t>
  </si>
  <si>
    <t>03.120.20 - Product and company certification. Conformity assessment; 13.020 - Environmental protection; 43.120 - Electric road vehicles; 75.160 - Fuels</t>
  </si>
  <si>
    <r>
      <rPr>
        <sz val="11"/>
        <rFont val="Calibri"/>
      </rPr>
      <t>https://members.wto.org/crnattachments/2023/TBT/USA/23_8941_00_e.pdf
https://www.govinfo.gov/content/pkg/FR-2023-04-11/html/2023-06869.htm  
https://www.govinfo.gov/content/pkg/FR-2023-04-11/pdf/2023-06869.pdf</t>
    </r>
  </si>
  <si>
    <t>Saudi Arabia, Kingdom of</t>
  </si>
  <si>
    <t>Technical Regulation for Packaging</t>
  </si>
  <si>
    <t>This regulation specifies the following:Terms and Definitions, Scope, Objectives, Supplier Obligations, Labelling, Conformity Assessment Procedures, Responsibilities of Regulatory Authorities, Responsibilities of Market Surveillance Authorities, Violations and Penalties, General Provisions, Transitional Provisions, Publishing Appendix (lists of standards , HS code, List, the Identification System for Packaging Materials, Conformity Assessment Forms (Supplier Declaration of Conformity).</t>
  </si>
  <si>
    <t>3920, 3923, 4415, 4416, 4503, 4602, 4805, 4810, 4817, 4819, 4820, 4823, 5901, 6305, 5909, 7010, 7013, 7020, 7310</t>
  </si>
  <si>
    <t>3920 - Plates, sheets, film, foil and strip, of non-cellular plastics, not reinforced, laminated, supported or similarly combined with other materials, without backing, unworked or merely surface-worked or merely cut into squares or rectangles (excl. self-adhesive products, and floor, wall and ceiling coverings of heading 3918); 7013 - Glassware of a kind used for table, kitchen, toilet, office, indoor decoration or similar purposes (excl. goods of heading 7018, glass preserving jars "sterilising jars", mirrors, leaded lights and the like, lighting fittings and parts thereof, atomizers for perfume and the like, vacuum flasks and other vacuum vessels); 7010 - 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 6305 - Sacks and bags, of a kind used for the packing of goods, of all types of textile materials; 5909 - Textile hosepiping and similar textile tubing, whether or not impregnated or coated, with or without lining, armour or accessories of other materials; 5901 - Textile fabrics coated with gum or amylaceous substances, of a kind used for the outer covers of books, the manufacture of boxes and articles of cardboard or the like; tracing cloth; prepared painting canvas; buckram and similar stiffened textile fabrics of a kind used for hat foundations (excl. plastic-coated textile fabrics); 4823 - 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 4820 - 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 7020 - Articles of glass, n.e.s.; 4819 - Cartons, boxes, cases, bags and other packing containers, of paper, paperboard, cellulose wadding or webs of cellulose fibres, n.e.s.; box files, letter trays, and similar articles, of paperboard of a kind used in offices, shops or the like; 4810 - 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 4805 - Other paper and paperboard, uncoated, in rolls of a width &gt; 36 cm or in square or rectangular sheets with one side &gt; 36 cm and the other side &gt; 15 cm in the unfolded state, not worked other than as specified in Note 3 to this chapter, n.e.s.; 4602 - Basketwork, wickerwork and other articles, made directly to shape from plaiting materials or made up from goods of heading 4601, and articles of loofah (excl. wallcoverings of heading 4814; twine, cord and rope; footware and headgear and parts thereof; vehicles and vehicle superstructures; goods of chapter 94, e.g. furniture, lighting fixtures); 4503 - Articles of natural cork (excl. cork in square or rectangular blocks, plates, sheets or strips; sharp-edged blanks for corks or stoppers; footware and parts thereof; insoles, whether or not removable; headgear and parts thereof; plugs and dividers for shotgun cartridges; toys, games and sports equipment and parts thereof); 4416 - Casks, barrels, vats, tubs and other coopers' products parts thereof, of wood, incl. staves; 4415 - Packing cases, boxes, crates, drums and similar packings, of wood; cable-drums of wood; pallets, box pallets and other load boards, of wood; pallet collars of wood (excl. containers specially designed and equipped for one or more modes of transport); 3923 - Articles for the conveyance or packaging of goods, of plastics; stoppers, lids, caps and other closures, of plastics; 4817 - Envelopes, letter cards, plain postcards and correspondence cards, of paper or paperboard; boxes, pouches, wallets and writing compendiums, of paper or paperboard, containing an assortment of paper stationery (excl. letter cards, postcards and correspondence cards with imprinted postage stamps); 7310 - Tanks, casks, drums, cans, boxes and similar containers, of iron or steel, for any material "other than compressed or liquefied gas", of a capacity of &lt;= 300 l, not fitted with mechanical or thermal equipment, whether or not lined or heat-insulated, n.e.s.</t>
  </si>
  <si>
    <t>55.040 - Packaging materials and accessories</t>
  </si>
  <si>
    <r>
      <rPr>
        <sz val="11"/>
        <rFont val="Calibri"/>
      </rPr>
      <t>https://members.wto.org/crnattachments/2023/TBT/SAU/23_8947_00_x.pdf</t>
    </r>
  </si>
  <si>
    <t xml:space="preserve">Proposed amendments to the "Operation Bulletin of the Electrical Appliances and Consumer Products Safety Control Act"_x000D_
</t>
  </si>
  <si>
    <t>KATS proposes amendments to the Operation Bulletin of the Electrical Appliances and Consumer Products Safety Control Act. The main modification is as below._x000D_
- Establishment of safety inspection agency designation review procedure (Section 2)_x000D_
- Obligation and form for issuing inspection results after safety inspection for repurposed battery (Article 56-2, 56-3, form 8-2)_x000D_
- Labeling of products that have passed safety inspection (Article 57~59)_x000D_
- Apply the safety standards effective on the date of application for safety inspection (Articel 63)_x000D_
- Designation of electrical appliances subject to safety inspection (Table 3-2)_x000D_
- Updating the status of safety standards(Annex 25)</t>
  </si>
  <si>
    <r>
      <rPr>
        <sz val="11"/>
        <rFont val="Calibri"/>
      </rPr>
      <t>https://members.wto.org/crnattachments/2023/TBT/KOR/23_8950_00_x.pdf
https://members.wto.org/crnattachments/2023/TBT/KOR/23_8950_01_x.pdf</t>
    </r>
  </si>
  <si>
    <t>DEAS 96-1: 2023, Sanitary towels — Specification — Part 1: Disposable, Fourth Edition</t>
  </si>
  <si>
    <t>This Draft East African Standard specifies requirements, sampling and test methods for disposable sanitary towels (also known as sanitary pads/sanitary napkins). This standard does not apply to reusable sanitary towels.</t>
  </si>
  <si>
    <t>Sanitary towels (pads) and tampons, napkins and napkin liners for babies, and similar articles, of any material (HS code(s): 9619); Textile fabrics (ICS code(s): 59.080.30)</t>
  </si>
  <si>
    <t>9619 - Sanitary towels (pads) and tampons, napkins and napkin liners for babies, and similar articles, of any material</t>
  </si>
  <si>
    <t>59.080.30 - Textile fabrics</t>
  </si>
  <si>
    <t>Protection of human health or safety (TBT); Prevention of deceptive practices and consumer protection (TBT); Consumer information, labelling (TBT); Harmonization (TBT); Quality requirements (TBT)</t>
  </si>
  <si>
    <r>
      <rPr>
        <sz val="11"/>
        <rFont val="Calibri"/>
      </rPr>
      <t>https://members.wto.org/crnattachments/2023/TBT/UGA/23_8869_00_e.pdf</t>
    </r>
  </si>
  <si>
    <t>Technical Regulation for Cableway Installations</t>
  </si>
  <si>
    <t>This regulation specifies the following:_x000D_
Terms and Definitions, Scope, Objectives, Supplier Obligations, Safety Analysis and Safety Report for Planned Suspended Installations, Labelling, Conformity Assessment Procedures, Responsibilities of Regulatory Authorities, Responsibilities of_x000D_
Market Surveillance Authorities, Violations and Penalties, General Provisions, Transitional Provisions, Appendix (lists of standards , HS code, List, Essential Safety Requirements, Subsystems Conformity Assessment Tables, Conformity Assessment Forms (Type  Type 3 and Supplier Declaration of Conformity).</t>
  </si>
  <si>
    <t>8428</t>
  </si>
  <si>
    <t>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</si>
  <si>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53.020 - Lifting equipment; 53.040 - Continuous handling equipment</t>
  </si>
  <si>
    <t>Protection of human health or safety (TBT); Protection of the environment (TBT)</t>
  </si>
  <si>
    <r>
      <rPr>
        <sz val="11"/>
        <rFont val="Calibri"/>
      </rPr>
      <t>https://members.wto.org/crnattachments/2023/TBT/SAU/23_8904_00_x.pdf</t>
    </r>
  </si>
  <si>
    <t>Senegal</t>
  </si>
  <si>
    <t>REGLEMENT C/REG.XX/YY/ZZ PORTANT CONTRÔLE DE LA QUALITE DES TISSUS, DES PRODUITS FINIS (Regulation C/REG.XX/YY/ZZ on fabrics quality control, processed products) (29 pages, in French)</t>
  </si>
  <si>
    <t>The notified technical regulation governs how fabric and textile companies may refer in contracts to the technical specifications applicable to the quality control of their products. In order to take into account developments in regulations, standards and buyer needs, the notified text updates the technical specifications applicable to the quality control of fabrics and processed products in ECOWAS member States. It lays down the technical requirements for the quality control of fabrics, textiles and clothing.</t>
  </si>
  <si>
    <t>Silk (HS code: 50); Wool, fine or coarse animal hair; horsehair yarn and woven fabric (HS code: 51); Cotton (HS code: 52); Articles of apparel and clothing accessories, knitted or crocheted (HS code: 61); Other made up textile articles; sets; worn clothing and worn textile articles; rags (HS code: 63); Textiles in general (ICS code: 59.080.01); Textile fabrics (ICS code: 59.080.30)</t>
  </si>
  <si>
    <t>52 - COTTON; 50 - SILK; 58 - SPECIAL WOVEN FABRICS; TUFTED TEXTILE FABRICS; LACE; TAPESTRIES; TRIMMINGS; EMBROIDERY; 51 - WOOL, FINE OR COARSE ANIMAL HAIR; HORSEHAIR YARN AND WOVEN FABRIC; 60 - KNITTED OR CROCHETED FABRICS; 61 - ARTICLES OF APPAREL AND CLOTHING ACCESSORIES, KNITTED OR CROCHETED; 62 - ARTICLES OF APPAREL AND CLOTHING ACCESSORIES, NOT KNITTED OR CROCHETED; 63 - OTHER MADE-UP TEXTILE ARTICLES; SETS; WORN CLOTHING AND WORN TEXTILE ARTICLES; RAGS</t>
  </si>
  <si>
    <t>59.060.01 - Textile fibres in general; 59.060.10 - Natural fibres; 59.080.01 - Textiles in general; 59.080.30 - Textile fabrics</t>
  </si>
  <si>
    <t>Harmonization (TBT); Cost saving and productivity enhancement (TBT); Protection of the environment (TBT); Quality requirements (TBT)</t>
  </si>
  <si>
    <r>
      <rPr>
        <sz val="11"/>
        <rFont val="Calibri"/>
      </rPr>
      <t>https://members.wto.org/crnattachments/2023/TBT/SEN/23_8903_00_e.pdf
https://members.wto.org/crnattachments/2023/TBT/SEN/23_8903_00_f.pdf</t>
    </r>
  </si>
  <si>
    <t>Quality requirements (TBT); Harmonization (TBT); Consumer information, labelling (TBT); Prevention of deceptive practices and consumer protection (TBT); Protection of human health or safety (TBT)</t>
  </si>
  <si>
    <t>REGLEMENT C/REG.XX/YY/ZZ PORTANT COMMERCIALISATION DES TEXTILES POUR ENFANTS (Regulation C/REG.XX/YY/ZZ on the marketing of children's textiles) (15 pages, in French)</t>
  </si>
  <si>
    <t>The notified technical regulation aims to ensure that each importer of children's garments for sale in ECOWAS member States complies with the clothing safety obligations, labelling requirements and ECOWAS packaging rules and that children's garments do not contain any chemical substance that could prove to be dangerous for health and the environment.</t>
  </si>
  <si>
    <t>Articles of apparel and clothing accessories, knitted or crocheted (HS code: 61)</t>
  </si>
  <si>
    <t>61 - ARTICLES OF APPAREL AND CLOTHING ACCESSORIES, KNITTED OR CROCHETED</t>
  </si>
  <si>
    <t>61.020 - Clothes; 61.040 - Headgear. Clothing accessories. Fastening of clothing</t>
  </si>
  <si>
    <t>Prevention of deceptive practices and consumer protection (TBT); Consumer information, labelling (TBT); Protection of human health or safety (TBT); Protection of the environment (TBT); Quality requirements (TBT); Harmonization (TBT); Cost saving and productivity enhancement (TBT)</t>
  </si>
  <si>
    <r>
      <rPr>
        <sz val="11"/>
        <rFont val="Calibri"/>
      </rPr>
      <t>https://members.wto.org/crnattachments/2023/TBT/SEN/23_8906_00_e.pdf
https://members.wto.org/crnattachments/2023/TBT/SEN/23_8906_00_f.pdf</t>
    </r>
  </si>
  <si>
    <t>DEAS 29:2023 Carbonated and non-carbonated soft drinks — Specification</t>
  </si>
  <si>
    <t>This draft East African Standard specifies the requirements, sampling, and test methods for carbonated and non-carbonated soft drinks which may be concentrated (solid or liquid) or ready to drink.This standard does not apply to products for which other standards apply such as:a) waters (including packaged water, flavoured drinking water and packaged natural mineral waters);b) fruit drinks.c) fruit juices, pulp, puree, and nectars.d) vegetable juices and nectars.e) herbal juices (ready to drink and concentrates); andf) cereal based beverages</t>
  </si>
  <si>
    <t>Non-alcoholic beverages (excl. water, fruit or vegetable juices, milk and beer) (HS code(s): 220299); Beverages (ICS code(s): 67.160)</t>
  </si>
  <si>
    <t>220299 - Non-alcoholic beverages (excl. water, fruit or vegetable juices, milk and beer)</t>
  </si>
  <si>
    <t>Quality requirements (TBT); Protection of human health or safety (TBT); Prevention of deceptive practices and consumer protection (TBT); Consumer information, labelling (TBT); Harmonization (TBT); Reducing trade barriers and facilitating trade (TBT)</t>
  </si>
  <si>
    <r>
      <rPr>
        <sz val="11"/>
        <rFont val="Calibri"/>
      </rPr>
      <t>https://members.wto.org/crnattachments/2023/TBT/KEN/23_8895_00_e.pdf</t>
    </r>
  </si>
  <si>
    <t>DEAS 149:2023 Carbon dioxide for beverage industry — Specification</t>
  </si>
  <si>
    <t>This draft East African Standard prescribes the requirements methods of test and sampling for carbon dioxide used for the carbonation of beverages.It does not apply to the following:a)     carbon dioxide used for fire extinguishers, refrigeration, inflation rafts, welding applications and other general commercial purposes.b)material intended for medical use.</t>
  </si>
  <si>
    <t>Waters, incl. mineral and aerated, with added sugar, sweetener or flavour, for direct consumption as a beverage (HS code(s): 220210); Beverages (ICS code(s): 67.160)</t>
  </si>
  <si>
    <t>220210 - Waters, incl. mineral and aerated, with added sugar, sweetener or flavour, for direct consumption as a beverage</t>
  </si>
  <si>
    <t>Reducing trade barriers and facilitating trade (TBT); Harmonization (TBT); Consumer information, labelling (TBT); Prevention of deceptive practices and consumer protection (TBT); Protection of human health or safety (TBT); Quality requirements (TBT)</t>
  </si>
  <si>
    <r>
      <rPr>
        <sz val="11"/>
        <rFont val="Calibri"/>
      </rPr>
      <t>https://members.wto.org/crnattachments/2023/TBT/KEN/23_8890_00_e.pdf</t>
    </r>
  </si>
  <si>
    <t>DEAS 1140: 2023, Acrylic yarn — Specification, First Edition</t>
  </si>
  <si>
    <t>This Draft East African Standard specifies requirements, sampling and test methods of acrylic yarn to be used for machine weaving, hand weaving, hand knitting and machine knitting.</t>
  </si>
  <si>
    <t>Multiple "folded" or cabled yarn containing &gt;= 85% acrylic or modacrylic staple fibres by weight (excl. sewing thread and yarn put up for retail sale) (HS code(s): 550932); Textiles in general (ICS code(s): 59.080.01)</t>
  </si>
  <si>
    <t>550932 - Multiple "folded" or cabled yarn containing &gt;= 85% acrylic or modacrylic staple fibres by weight (excl. sewing thread and yarn put up for retail sale)</t>
  </si>
  <si>
    <t>59.080.01 - Textiles in general</t>
  </si>
  <si>
    <t>Consumer information, labelling (TBT); Harmonization (TBT); Quality requirements (TBT); Protection of human health or safety (TBT); Prevention of deceptive practices and consumer protection (TBT)</t>
  </si>
  <si>
    <r>
      <rPr>
        <sz val="11"/>
        <rFont val="Calibri"/>
      </rPr>
      <t>https://members.wto.org/crnattachments/2023/TBT/UGA/23_8880_00_e.pdf</t>
    </r>
  </si>
  <si>
    <t>Prevention of deceptive practices and consumer protection (TBT); Protection of human health or safety (TBT); Quality requirements (TBT); Harmonization (TBT); Consumer information, labelling (TBT)</t>
  </si>
  <si>
    <t>DEAS 356: 2023, Textiles — Requirements for inspection and acceptance of used textile products, Third Edition</t>
  </si>
  <si>
    <t>This Draft East African Standard specifies the requirements and sampling method for the inspection and acceptance of used textile products.</t>
  </si>
  <si>
    <t>OTHER MADE-UP TEXTILE ARTICLES; SETS; WORN CLOTHING AND WORN TEXTILE ARTICLES; RAGS (HS code(s): 63); Textiles in general (ICS code(s): 59.080.01)</t>
  </si>
  <si>
    <t>63 - OTHER MADE-UP TEXTILE ARTICLES; SETS; WORN CLOTHING AND WORN TEXTILE ARTICLES; RAGS</t>
  </si>
  <si>
    <r>
      <rPr>
        <sz val="11"/>
        <rFont val="Calibri"/>
      </rPr>
      <t>https://members.wto.org/crnattachments/2023/TBT/UGA/23_8885_00_e.pdf</t>
    </r>
  </si>
  <si>
    <t>Draft Government Decree on inspection and certification of quality, technical safety and environmental protection for imported cars and imported components  in accordance with international treaties signed by Viet Nam  </t>
  </si>
  <si>
    <t>This draft Decree stipulates the inspection and certification of quality, technical safety and environmental protection for imported automobiles and imported components in accordance with international treaties signed by Viet Nam, including:  1European – Viet Nam Free Trade Agreement(EVFTA);2. United Kingdom – Viet Nam Free Trade Agreement (UKVFTA).    This draft Decree applies to importers and agencies, organizations and individuals involved in the management, inspection and certification of quality, technical safety and environmental protection of imported automobiles and imported components under international treaties to which Viet Nam is a signatory. </t>
  </si>
  <si>
    <t>Imported products fall under Chapters 40, 84, 85, 87 and 94 of HS 2012, including:(a) whole motor vehicles of category M1 as defined in the UNECE Regulations, and parts and equipment thereof to the extent that these parts and equipment are regulated in UNECE Regulations applicable to whole motor vehicles of category M1; and (b) parts and equipment of motor vehicles of categories M2 and N3 as defined in the UNECE Regulations to the extent that these parts and equipment are regulated in UNECE Regulations that are also applicable to whole vehicles of category M1.</t>
  </si>
  <si>
    <t>Protection of human health or safety (TBT); Protection of the environment (TBT); Quality requirements (TBT)</t>
  </si>
  <si>
    <r>
      <rPr>
        <sz val="11"/>
        <rFont val="Calibri"/>
      </rPr>
      <t>https://members.wto.org/crnattachments/2023/TBT/VNM/23_8915_00_x.pdf</t>
    </r>
  </si>
  <si>
    <t>REGLEMENT C/REG.XX/YY/ZZ PORTANT TRAITEMENT DES DECHETS TEXTILES</t>
  </si>
  <si>
    <t>Le présent projet de règlement technique a pour objet de contribuer au traitement des déchets issus des produits textiles d’habillement, du linge de maison et des chaussures, dans les Etats membres de la CEDEAO. Il traite des précautions à prendre en matière d’utilisation et de fin de vie des vêtements et prévoit que les flux de déchets textiles font l'objet d'une planification de leur collecte, de leur tri ou de leur traitement ou valorisation.</t>
  </si>
  <si>
    <t>(Code(s) du SH: 500790; 63); (Code(s) de l'ICS: 59.040; 59.060; 59.080.30; 59.080.99)</t>
  </si>
  <si>
    <t>500790 - Woven fabrics containing predominantly, but &lt; 85% silk or silk waste by weight; 63 - OTHER MADE-UP TEXTILE ARTICLES; SETS; WORN CLOTHING AND WORN TEXTILE ARTICLES; RAGS</t>
  </si>
  <si>
    <t>59.040 - Textile auxiliary materials; 59.060 - Textile fibres; 59.080.30 - Textile fabrics; 59.080.99 - Other products of the textile industry</t>
  </si>
  <si>
    <r>
      <rPr>
        <sz val="11"/>
        <rFont val="Calibri"/>
      </rPr>
      <t>https://members.wto.org/crnattachments/2023/TBT/SEN/23_8905_00_e.pdf
https://members.wto.org/crnattachments/2023/TBT/SEN/23_8905_00_f.pdf</t>
    </r>
  </si>
  <si>
    <t>Resolution Nº 920, 4 April 2023</t>
  </si>
  <si>
    <t>Resolution ANP No. 920 establishes the specification of biodiesel and the obligations regarding quality control to be met by economic agents that market the product in Brazilian territory</t>
  </si>
  <si>
    <t xml:space="preserve">Biodiesel and mixtures thereof, not containing or containing </t>
  </si>
  <si>
    <t>3826 - Biodiesel and mixtures thereof, not containing or containing &lt; 70 % by weight of petroleum oils or oils obtained from bituminous minerals</t>
  </si>
  <si>
    <t>75.160 - Fuels</t>
  </si>
  <si>
    <t>Quality requirements (TBT); Other (TBT)</t>
  </si>
  <si>
    <r>
      <rPr>
        <sz val="11"/>
        <rFont val="Calibri"/>
      </rPr>
      <t>https://www.in.gov.br/en/web/dou/-/resolucao-anp-n-920-de-4-de-abril-de-2023-475197674</t>
    </r>
  </si>
  <si>
    <t>REGLEMENT C/REG.XX/YY/ZZ PORTANT UTILISATION DE COLORANTS DANS LES PRODUITS TEXTILES (Regulation C/REG.XX/YY/ZZ on the use of dyes in textile products) (28 pages, in French)</t>
  </si>
  <si>
    <t>The notified draft technical regulation seeks to: - Reduce the use of chemicals, in particular dyes, associated with the main processes involved in the textile manufacturing chain, namely fibre production, spinning, weaving, knitting, bleaching, dyeing and finishing; - Limit the main environmental impacts of the textile product throughout its life cycle, in particular the impacts of its manufacturing process; - Promote the use of substances that cause less harm to the environment; - Lay down the toxicological requirements to be met.</t>
  </si>
  <si>
    <t>Tanning or dyeing extracts; tannins and their derivatives; dyes, pigments and other colouring matter; paints and varnishes; putty and other mastics; inks (HS code: 32)</t>
  </si>
  <si>
    <t>32 - TANNING OR DYEING EXTRACTS; TANNINS AND THEIR DERIVATIVES; DYES, PIGMENTS AND OTHER COLOURING MATTER; PAINTS AND VARNISHES; PUTTY AND OTHER MASTICS; INKS</t>
  </si>
  <si>
    <t>87.060 - Paint ingredients</t>
  </si>
  <si>
    <t>Quality requirements (TBT); Protection of the environment (TBT); Cost saving and productivity enhancement (TBT); Protection of human health or safety (TBT); Consumer information, labelling (TBT)</t>
  </si>
  <si>
    <r>
      <rPr>
        <sz val="11"/>
        <rFont val="Calibri"/>
      </rPr>
      <t>https://members.wto.org/crnattachments/2023/TBT/SEN/23_8907_00_e.pdf
https://members.wto.org/crnattachments/2023/TBT/SEN/23_8907_00_f.pdf</t>
    </r>
  </si>
  <si>
    <t>China</t>
  </si>
  <si>
    <t>National Standard of the P.R.C., Portable Aviation Child Restraint Device</t>
  </si>
  <si>
    <t>This document specifies the terms, definitions, installation and fixing requirements of portable aviation child safety device on civil transport aircraft, the structure of the restraint system, the performance indexes and test methods of the restraint system assembly and its components, as well as the requirements of instructions for use and labels.This document applies to the design and production, inspection and testing, product certification, service provision and trade cooperation of portable aviation child safety device that are carried by passengers on civil transport aircraft and fixed on the forward-facing passenger seats only by waist restraints.Note: Portable aviation child restraint device as defined in this document does not include those that require special attachment to the passenger seat, or are supported by an external structure or attachment, or are attached to the passenger seat by special webbing restraint devices; and also does not include child restraint device for special needs, or medical used child restraint device.</t>
  </si>
  <si>
    <t>Portable aviation child restraint device (HS code(s): 94); (ICS code(s): 49.090)</t>
  </si>
  <si>
    <t>94 - FURNITURE; BEDDING, MATTRESSES, MATTRESS SUPPORTS, CUSHIONS AND SIMILAR STUFFED FURNISHINGS; LAMPS AND LIGHTING FITTINGS, NOT ELSEWHERE SPECIFIED OR INCLUDED; ILLUMINATED SIGNS, ILLUMINATED NAMEPLATES AND THE LIKE; PREFABRICATED BUILDINGS</t>
  </si>
  <si>
    <t>49.090 - On-board equipment and instruments</t>
  </si>
  <si>
    <r>
      <rPr>
        <sz val="11"/>
        <rFont val="Calibri"/>
      </rPr>
      <t>https://members.wto.org/crnattachments/2023/TBT/CHN/23_8853_00_x.pdf</t>
    </r>
  </si>
  <si>
    <t>National Standard of the P.R.C., Light sources – Safety requirements</t>
  </si>
  <si>
    <t>This document specifies the safety requirements for light sources, including general requirements, signs and instructions, electrical safety, temperature-related requirements, mechanical safety, abnormal working condition safety, moisture-proof and dust-proof requirements.This document also includes other technical requirements that have a direct bearing on the protection of personal health and the safety of life and property.This document applies to light source products.Note: "Light source" in this document refers exclusively to "electric light source", which includes Lamps, LED modules, OLED panels, etc..</t>
  </si>
  <si>
    <t>Light source products (HS code(s): 8539); (ICS code(s): 29.140.99)</t>
  </si>
  <si>
    <t>8539 - Electric filament or discharge lamps, incl. sealed beam lamp units and ultraviolet or infra-red lamps; arc lamps; light-emitting diode "LED" lamps; parts thereof</t>
  </si>
  <si>
    <t>29.140.99 - Other standards related to lamps</t>
  </si>
  <si>
    <r>
      <rPr>
        <sz val="11"/>
        <rFont val="Calibri"/>
      </rPr>
      <t>https://members.wto.org/crnattachments/2023/TBT/CHN/23_8854_00_x.pdf</t>
    </r>
  </si>
  <si>
    <t>National Standard of the P.R.C., Implants for surgery — Active implantable medical devices — Part 2: Cardiac pacemakers</t>
  </si>
  <si>
    <t>This document specifies requirements for cardiac pacemakers.This document applies to those active implantable medical devices intended to treat bradyarrhythmias and devices that provide therapies for cardiac resynchronization.This document  also applies to some non-implantable parts and accessories of the devices.The tests that are specified in this document are type tests, and are to be carried out on samples of a device to show compliance.The electrical characteristics of the implantable pulse generator or lead are determined either by the appropriate method detailed in this particular document or by any other method demonstrated to have an accuracy equal to, or better than, the method specified. In case of dispute, the method detailed in this particular document applies.NOTEThe device that is commonly referred to as an active implantable medical device can in fact be a single device, a combination of devices, or a combination of a device or devices and one or more accessories. Not all of these parts are required to be either partially or totally implantable, but there is a need to specify some requirements of non-implantable parts and accessories if they could affect the safety or performance of the implantable device.</t>
  </si>
  <si>
    <t>Active implantable medical devices (HS code(s): 902150); (ICS code(s): 11.040.40)</t>
  </si>
  <si>
    <t>902150 - Pacemakers for stimulating heart muscles (excl. parts and accessories)</t>
  </si>
  <si>
    <t>11.040.40 - Implants for surgery, prosthetics and orthotics</t>
  </si>
  <si>
    <r>
      <rPr>
        <sz val="11"/>
        <rFont val="Calibri"/>
      </rPr>
      <t>https://members.wto.org/crnattachments/2023/TBT/CHN/23_8859_00_x.pdf</t>
    </r>
  </si>
  <si>
    <t>Ghana</t>
  </si>
  <si>
    <t>L.I. 2459 - Energy Commission (Energy Efficiency Standards and Labelling) (Distribution Transformers) Regulations, 2022</t>
  </si>
  <si>
    <t>The purpose of these Regulations is to promote the efficient use and conservation of energy in the country and mitigate related climate change by:a) providing fori) the enforcement of standards set out in the First Schedule and the minimum energy performance standards set out in Part One of the Second Schedule;ii) the labelling of distribution transformersiii) supplementary product information on distribution transformers; andiv) the registration of models of distribution transformers in the Appliance Efficiency Register; andb) prohibiting the manufacture, importation, offer for sale, sale, storage, donation, disposal, installation or use of a distribution transformer that does not meet the minimum energy performance standards set out in Part One of the Second Schedule.</t>
  </si>
  <si>
    <t>Distribution Transformers</t>
  </si>
  <si>
    <t>29.180 - Transformers. Reactors</t>
  </si>
  <si>
    <t>Consumer information, labelling (TBT); Protection of the environment (TBT); Quality requirements (TBT); Reducing trade barriers and facilitating trade (TBT)</t>
  </si>
  <si>
    <r>
      <rPr>
        <sz val="11"/>
        <rFont val="Calibri"/>
      </rPr>
      <t>https://members.wto.org/crnattachments/2023/TBT/GHA/23_8807_00_e.pdf
http://energycom.gov.gh/regulation/regulation-and-codes</t>
    </r>
  </si>
  <si>
    <t>Armenia</t>
  </si>
  <si>
    <t>Draft Decision of the Council of the Eurasian Economic Commission on the Rules for regulation of the circulation of disinfectant, insecticide, and acaricide products for veterinary use in the customs territory of the Eurasian Economic Union. </t>
  </si>
  <si>
    <t>The draft provides for the Rules for regulation of the circulation of disinfectant, insecticide, and acaricide products for veterinary use not coming into direct contact with animals (being used in vitro in veterinary medicine) in the customs territory of the Eurasian Economic Union.</t>
  </si>
  <si>
    <t>Disinfectant, insecticide, and acaricide products for veterinary use</t>
  </si>
  <si>
    <t>11.080.20 - Disinfectants and antiseptics; 65.100 - Pesticides and other agrochemicals</t>
  </si>
  <si>
    <t>Other (TBT); Protection of human health or safety (TBT)</t>
  </si>
  <si>
    <t>Animal health</t>
  </si>
  <si>
    <t>L.I. 2456 - Energy Commission (Energy Efficiency Standards and Labelling) (Electric Motors)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</si>
  <si>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motors;_x000D_
iii) supplementary product information on electric motors; and_x000D_
iv) the registration of models of electric motors in the Appliance Efficiency Register; and_x000D_
b) prohibiting the manufacture, importation, offer for sale, sale, storage, donation, disposal, installation or use of an electric motor that does not meet the minimum energy performance standards set out in Part One of the Second Schedule._x000D_
</t>
  </si>
  <si>
    <t>Electric Motors</t>
  </si>
  <si>
    <t>29.160.30 - Motors</t>
  </si>
  <si>
    <r>
      <rPr>
        <sz val="11"/>
        <rFont val="Calibri"/>
      </rPr>
      <t>https://members.wto.org/crnattachments/2023/TBT/GHA/23_8802_00_e.pdf
http://energycom.gov.gh/regulation/regulation-and-codes</t>
    </r>
  </si>
  <si>
    <t>L.I. 2451 - Energy Commission (Energy Efficiency Standards and Labelling) (Water Heaters)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</si>
  <si>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water heaters;_x000D_
iii) supplementary product information on electric mains-operated water heaters; and_x000D_
iv) the registration of models of electric water heaters in the Appliance Efficiency Register; and_x000D_
b) prohibiting the manufacture, importation, offer for sale, sale, storage, donation, disposal, installation or use of a water heater that does not meet the minimum energy performance standards set out in Part One of the Second Schedule._x000D_
</t>
  </si>
  <si>
    <t>Water Heaters</t>
  </si>
  <si>
    <t>91.140.65 - Water heating equipment</t>
  </si>
  <si>
    <r>
      <rPr>
        <sz val="11"/>
        <rFont val="Calibri"/>
      </rPr>
      <t>https://members.wto.org/crnattachments/2023/TBT/GHA/23_8805_00_e.pdf
http://energycom.gov.gh/regulation/regulation-and-codes</t>
    </r>
  </si>
  <si>
    <t>National Standards of the P.R.C., Metal cutting machine tools - General safeguarding specification</t>
  </si>
  <si>
    <t>This document specifies basic safeguarding technical requirements, measures and assessment methods of the main hazards that exist in the metal cutting machine tools and machine tool accessories.This document applies to all  metal cutting machine tools and machine tool accessories.</t>
  </si>
  <si>
    <t>Metal cutting machine tools and machine tool accessories (HS code(s): 8457; 8458; 8459; 8460; 8461; 8466); (ICS code(s): 25.060)</t>
  </si>
  <si>
    <t>8457 - Machining centres, unit construction machines "single station" and multi-station transfer machines for working metal; 8458 - Lathes, incl. turning centres, for removing metal; 8459 - Machine tools, incl. way-type unit head machines, for drilling, boring, milling, threading or tapping (excl. lathes and turning centres of heading 8458, gear cutting machines of heading 8461 and hand-operated machines); 8460 - Machine tools for deburring, sharpening, grinding, honing, lapping, polishing or otherwise finishing metal or cermets by means of grinding stones, abrasives or polishing products (excl. gear cutting, gear grinding or gear finishing machines of heading 8461 and machines for working in the hand); 8461 - Machine tools for planing, shaping, slotting, broaching, gear cutting, gear grinding or gear finishing, sawing, cutting-off and other machine tools working by removing metal, sintered metal carbides or cermets, n.e.s.; 8466 - Parts and accessories suitable for use solely or principally with the machine tools of heading 8456 to 8465, incl. work or tool holders, self-opening dieheads, dividing heads and other special attachments for machine tools, n.e.s.; tool holders for any type of tool for working in the hand</t>
  </si>
  <si>
    <t>25.060 - Machine tool systems</t>
  </si>
  <si>
    <r>
      <rPr>
        <sz val="11"/>
        <rFont val="Calibri"/>
      </rPr>
      <t>https://members.wto.org/crnattachments/2023/TBT/CHN/23_8855_00_x.pdf</t>
    </r>
  </si>
  <si>
    <t>DEAS 1141-1: 2023, Textile garments — Specification — Part 1: General requirements, First Edition</t>
  </si>
  <si>
    <t>This Draft East African Standard specifies general requirements, sampling and test methods for garments, whether made of textile, plastic-coated fabric, fur or any combination of these materials. This draft standard does not apply to personal protective wear.NOTE: Where provisions are specified in the specific parts of DEAS 1141 or any other relevant East African Standard, these shall supersede the requirements in this Draft East African Standard.</t>
  </si>
  <si>
    <t>ARTICLES OF APPAREL AND CLOTHING ACCESSORIES, NOT KNITTED OR CROCHETED (HS code(s): 62); Clothes (ICS code(s): 61.020)</t>
  </si>
  <si>
    <t>62 - ARTICLES OF APPAREL AND CLOTHING ACCESSORIES, NOT KNITTED OR CROCHETED</t>
  </si>
  <si>
    <t>61.020 - Clothes</t>
  </si>
  <si>
    <t>Protection of human health or safety (TBT); Prevention of deceptive practices and consumer protection (TBT); Consumer information, labelling (TBT); Quality requirements (TBT); Harmonization (TBT)</t>
  </si>
  <si>
    <r>
      <rPr>
        <sz val="11"/>
        <rFont val="Calibri"/>
      </rPr>
      <t>https://members.wto.org/crnattachments/2023/TBT/UGA/23_8874_00_e.pdf</t>
    </r>
  </si>
  <si>
    <t>L.I. 2460 - Energy Commission (Energy Efficiency Standards and Labelling) (Comfort Fans)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</si>
  <si>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comfort fans;_x000D_
iii) supplementary product information on electric mains-operated comfort fans; and_x000D_
iv) the registration of models of comfort fans in the Appliance Efficiency Register; and_x000D_
b) prohibiting the manufacture, importation, offer for sale, sale, storage, donation, disposal, installation or use of a comfort fan that does not meet the minimum energy performance standards set out in Part One of the Second Schedule._x000D_
</t>
  </si>
  <si>
    <t>Comfort Fans</t>
  </si>
  <si>
    <t>23.120 - Ventilators. Fans. Air-conditioners</t>
  </si>
  <si>
    <r>
      <rPr>
        <sz val="11"/>
        <rFont val="Calibri"/>
      </rPr>
      <t>https://members.wto.org/crnattachments/2023/TBT/GHA/23_8810_00_e.pdf
http://energycom.gov.gh/regulation/regulation-and-codes</t>
    </r>
  </si>
  <si>
    <t>Draft of A Partial Amendment of Criteria for standard Dimensions and Quality of Timber Products </t>
  </si>
  <si>
    <t>1.      Add structural particle boards to the types of particle boards and establish related quality standards, test methods, and identified terms2.      Modify the classification and indication of flame retardancy to conform to the Ministry of land and Transport Notice 2023-24(Quality Recognition and Management Standards for Building Materials)3.     Add Korean Industrial Standards related to Particle Boards</t>
  </si>
  <si>
    <t>Particle Board </t>
  </si>
  <si>
    <t>79.060.20 - Fibre and particle boards</t>
  </si>
  <si>
    <t>Quality requirements (TBT)</t>
  </si>
  <si>
    <r>
      <rPr>
        <sz val="11"/>
        <rFont val="Calibri"/>
      </rPr>
      <t>https://members.wto.org/crnattachments/2023/TBT/KOR/23_8848_00_x.pdf</t>
    </r>
  </si>
  <si>
    <t>Lifejacket Approval Harmonization</t>
  </si>
  <si>
    <t xml:space="preserve">Notice of proposed rulemaking - The Coast Guard proposes to amend the approval requirements 
and follow-up program requirements for lifejackets by incorporating new 
standards to replace existing legacy standards. The Coast Guard further 
proposes to amend lifejacket and personal flotation device (PFD) 
carriage requirements to allow for the use of equipment approved to the 
new standards and remove obsolete equipment approval requirements. The 
proposed amendments would streamline the process for the approval of 
PFDs and allow manufacturers the opportunity to produce more innovative 
equipment that would meet approval requirements in both Canada and the 
United States while also reducing the burden of the approval process 
and the production inspections on manufacturing firms.&gt;_x000D_
</t>
  </si>
  <si>
    <t>Lifejackets and personal flotation devices; Quality (ICS code(s): 03.120); Lifejackets, buoyancy aids and flotation devices (ICS code(s): 13.340.70); Test conditions and procedures in general (ICS code(s): 19.020)</t>
  </si>
  <si>
    <t>03.120 - Quality; 13.340.70 - Lifejackets, buoyancy aids and flotation devices; 19.020 - Test conditions and procedures in general</t>
  </si>
  <si>
    <t>Protection of human health or safety (TBT); Harmonization (TBT); Cost saving and productivity enhancement (TBT); Quality requirements (TBT)</t>
  </si>
  <si>
    <r>
      <rPr>
        <sz val="11"/>
        <rFont val="Calibri"/>
      </rPr>
      <t>https://members.wto.org/crnattachments/2023/TBT/USA/23_8849_00_e.pdf</t>
    </r>
  </si>
  <si>
    <t>Use of Salt Substitutes To Reduce the Sodium Content in 
Standardized Foods</t>
  </si>
  <si>
    <t xml:space="preserve">Proposed rule - The Food and Drug Administration (FDA or we) is proposing to amend our standard of identity (SOI) regulations that specify salt (sodium chloride) as a required or optional ingredient to permit the use of salt substitutes in standardized foods, to reduce the sodium content. Reducing sodium may help reduce the risk of hypertension, a leading cause of heart disease and stroke. The proposed rule, if finalized, would help support a healthier food supply by providing flexibility to facilitate industry innovation in the production of standardized foods lower in sodium while maintaining the basic nature and essential characteristics of the foods. The proposal would not require manufacturers to replace salt with salt substitutes.  Instead, manufacturers would have the option of using salt substitutes to replace salt in standardized foods.  Should manufacturers choose to use this flexibility to reformulate some products by substituting some salt with salt substitutes, the primary benefits realized would result from lower sodium consumption by U.S. consumers who choose to purchase and consume the reformulated versions of such products, and increased profit (producer surplus) for manufacturers (or at least no decrease in profits). The primary cost of such voluntary market behavior would include reformulation and relabeling costs for the manufacturers. _x000D_
</t>
  </si>
  <si>
    <t>Salt substitutes; Quality (ICS code(s): 03.120); Domestic safety (ICS code(s): 13.120); Processes in the food industry (ICS code(s): 67.020); Food products in general (ICS code(s): 67.040); Spices and condiments. Food additives (ICS code(s): 67.220)</t>
  </si>
  <si>
    <t>03.120 - Quality; 13.120 - Domestic safety; 67.020 - Processes in the food industry; 67.040 - Food products in general; 67.220 - Spices and condiments. Food additives</t>
  </si>
  <si>
    <t>Protection of human health or safety (TBT); Cost saving and productivity enhancement (TBT); Consumer information, labelling (TBT); Quality requirements (TBT)</t>
  </si>
  <si>
    <r>
      <rPr>
        <sz val="11"/>
        <rFont val="Calibri"/>
      </rPr>
      <t>https://members.wto.org/crnattachments/2023/TBT/USA/23_8868_00_e.pdf</t>
    </r>
  </si>
  <si>
    <t>Harmonization (TBT); Quality requirements (TBT); Consumer information, labelling (TBT); Prevention of deceptive practices and consumer protection (TBT); Protection of human health or safety (TBT)</t>
  </si>
  <si>
    <t>The Technical Regulation of the Eurasian Economic Union EAEU TR 051/2021 "On Safety of Poultry Meat and Poultry Processed Products"</t>
  </si>
  <si>
    <t>The Technical Regulation of the Eurasian Economic Union "On Safety of Poultry Meat and Poultry Processed Products" establishes requirements to poultry meat and poultry processed products aimed at ensuring health and life protection and preventing consumer deception.</t>
  </si>
  <si>
    <t>Poultry meat and poultry processed products</t>
  </si>
  <si>
    <t>National Standard of the P.R.C., Controlgear and other auxiliaries for electric lighting products— Safety Requirements</t>
  </si>
  <si>
    <t>This document specifies the safety requirements for the marking, mechanical and electrical structure of the control devices and their components used in lighting products.This document applies to light source control devices and their components for direct current up to 1000 V and AC up to 1 000 V at 50 Hz or 60 Hz.Note: The term "light source" in this document refers exclusively to "electric light source".</t>
  </si>
  <si>
    <t>Light source control devices and their components (HS code(s): 8504); (ICS code(s): 29.140.99)</t>
  </si>
  <si>
    <t>8504 - Electrical transformers, static converters, e.g. rectifiers, and inductors; parts thereof</t>
  </si>
  <si>
    <r>
      <rPr>
        <sz val="11"/>
        <rFont val="Calibri"/>
      </rPr>
      <t>https://members.wto.org/crnattachments/2023/TBT/CHN/23_8866_00_x.pdf</t>
    </r>
  </si>
  <si>
    <t>L.I. 2458 - Energy Commission (Energy Efficiency Standards and Labelling) (Air Conditioners)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</si>
  <si>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and sound power levels of air conditioners set out in Parts One to Three of the Second Schedule;_x000D_
ii) the labelling of electric mains-operated air conditioners;_x000D_
iii) supplementary product information on electric mains-operated air conditioners; and_x000D_
iv) the registration of models of air conditioners in the Appliance Efficiency Register; and_x000D_
b) prohibiting the manufacture, importation, offer for sale, sale, storage, donation, disposal, installation or use of an air conditioner that does not meet the minimum energy performance standards set out in Parts One  to Three of the Second Schedule._x000D_
</t>
  </si>
  <si>
    <t>Air Conditioners</t>
  </si>
  <si>
    <r>
      <rPr>
        <sz val="11"/>
        <rFont val="Calibri"/>
      </rPr>
      <t>https://members.wto.org/crnattachments/2023/TBT/GHA/23_8804_00_e.pdf
http://energycom.gov.gh/regulation/regulation-and-codes</t>
    </r>
  </si>
  <si>
    <t>National Standard of the P.R.C., Limits of heavy metals and other harmful substances in packagings for express service</t>
  </si>
  <si>
    <t>The document specifies the limits and test methods of heavy metals and other harmful substances in paper, plastic and textile fiber packaging for express service.The document applies to packaging for express service, and China post packaging with reference.</t>
  </si>
  <si>
    <t>paper, plastic and textile fiber express packaging products (HS code(s): 39232; 481910; 481940; 630590); (ICS code(s): 03.240)</t>
  </si>
  <si>
    <t>481940 - Sacks and bags, incl. cones, of paper, paperboard, cellulose wadding or webs of cellulose fibres (excl. those having a base of a width of &gt;= 40 cm, and record sleeves); 481910 - Cartons, boxes and cases, of corrugated paper or paperboard; 39232 - - Sacks and bags (including cones) :; 630590 - Sacks and bags, for the packing of goods, of textile materials (excl. man-made, cotton, jute or other textile bast fibres of heading 5303)</t>
  </si>
  <si>
    <t>03.240 - Postal services</t>
  </si>
  <si>
    <r>
      <rPr>
        <sz val="11"/>
        <rFont val="Calibri"/>
      </rPr>
      <t>https://members.wto.org/crnattachments/2023/TBT/CHN/23_8856_00_x.pdf</t>
    </r>
  </si>
  <si>
    <t>L.I. 2461 - Renewable Energy (Standards and Labelling) (Inverters) Regulations, 2022</t>
  </si>
  <si>
    <t xml:space="preserve">The purpose of these Regulations is to promote the efficient use of inverters in the country and mitigate related climate change by:_x000D_
a) providing for_x000D_
i) the enforcement of standards set out in the First Schedule and the minimum efficiency standards set out in Part One of the Second Schedule;_x000D_
ii) the labelling of inverters;_x000D_
iii) supplementary product information on inverters; and_x000D_
iv) the registration of models of inverters in the Renewable Energy Product Register; and_x000D_
b) prohibiting the manufacture, importation, offer for sale, sale, storage, donation, disposal, installation or use of an inverter that does not meet the minimum energy performance standards set out in Part One of the Second Schedule._x000D_
</t>
  </si>
  <si>
    <t>Inverters</t>
  </si>
  <si>
    <t>29.200 - Rectifiers. Converters. Stabilized power supply</t>
  </si>
  <si>
    <r>
      <rPr>
        <sz val="11"/>
        <rFont val="Calibri"/>
      </rPr>
      <t>https://members.wto.org/crnattachments/2023/TBT/GHA/23_8809_00_e.pdf
http://energycom.gov.gh/regulation/regulation-and-codes</t>
    </r>
  </si>
  <si>
    <t>Chinese Taipei</t>
  </si>
  <si>
    <t>Product items of the medical device － Requirements for specifications, test methods and performance (draft)</t>
  </si>
  <si>
    <t>The regulation is intended to stipulate the requirements of specific medical devices regarding pre-clinical performance.</t>
  </si>
  <si>
    <t>11.040 - Medical equipment</t>
  </si>
  <si>
    <r>
      <rPr>
        <sz val="11"/>
        <rFont val="Calibri"/>
      </rPr>
      <t>https://members.wto.org/crnattachments/2023/TBT/TPKM/23_8847_00_e.pdf
https://members.wto.org/crnattachments/2023/TBT/TPKM/23_8847_00_x.pdf</t>
    </r>
  </si>
  <si>
    <t>National Standard of the P.R.C., Safety technical requirements of axle catch for coal mines</t>
  </si>
  <si>
    <t>This document specifies the safety technical requirements, installation and use requirements, test methods and inspection rules of axle catch for coal mines.This document applies to the design, manufacture, installation, use and inspection of axle catch in the coal mines.</t>
  </si>
  <si>
    <t>Axle catch, matching sensor, control box, auxiliary control box (HS code(s): 847989); (ICS code(s): 73.100.40)</t>
  </si>
  <si>
    <t>847989 - Machines and mechanical appliances, n.e.s.</t>
  </si>
  <si>
    <t>73.100.40 - Haulage and hoisting equipment</t>
  </si>
  <si>
    <t>Prevention of deceptive practices and consumer protection (TBT); Protection of human health or safety (TBT); Quality requirements (TBT)</t>
  </si>
  <si>
    <r>
      <rPr>
        <sz val="11"/>
        <rFont val="Calibri"/>
      </rPr>
      <t>https://members.wto.org/crnattachments/2023/TBT/CHN/23_8857_00_x.pdf</t>
    </r>
  </si>
  <si>
    <t>Proposed amendments to the “Enforcement Rules of the Hygiene Products Control Act” </t>
  </si>
  <si>
    <t>The Korean Ministry of Food and Drug Safety is proposing to amend the “Enforcement Rules of the Hygiene Products Control Act” as follows : _x000D_
A.    Disposable cups, spoons, chopsticks, forks, knives and straws of the same country of manufacture, foreign manufacturer, material and color, even if the product type is different, are to be recognized as “the same imported hygiene products of the same company”.</t>
  </si>
  <si>
    <t>Hygiene products</t>
  </si>
  <si>
    <t>97.040.60 - Cookware, cutlery and flatware</t>
  </si>
  <si>
    <r>
      <rPr>
        <sz val="11"/>
        <rFont val="Calibri"/>
      </rPr>
      <t>https://members.wto.org/crnattachments/2023/TBT/KOR/23_8801_00_x.pdf</t>
    </r>
  </si>
  <si>
    <t>Draft Decision of the Council of the Eurasian Economic Commission on Amendments to the Decision of the Council of the Eurasian Economic Commission of January 21, No. 1. </t>
  </si>
  <si>
    <t>The draft provides for ensuring a phased transition to the implementation of the Requirements for the labeling of medicinal products for human use and veterinary medicinal products, approved by the Decision of the Council of the Eurasian Economic Commission dated November 3, 2016 No. 76, the Rules of Good Manufacturing Practice of the Eurasian Economic Union, approved by the Decision of the Council of the Eurasian Economic Commission dated November 3, 2016 No. 77 by establishing transitional periods for subjects of circulation of veterinary medicines.</t>
  </si>
  <si>
    <t>Veterinary medicines</t>
  </si>
  <si>
    <t>11.220 - Veterinary medicine</t>
  </si>
  <si>
    <t>National Standard of the P.R.C., Implants for surgery — Active implantable medical devices — Part 1: General requirements for safety, marking and for information to be provided by the manufacturer</t>
  </si>
  <si>
    <t>This document specifies the requirements that are generally applicable to active implantable medical devices.This document applies not only to electrically powered active implantable medical devices, but also to active implantable medical devices powered by other energy sources(e.g., gas pressure or springs).This document also applies to certain non-implantable parts and accessories of active implantable medical devices.NOTE 1For particular types of active implantable medical devices, these general requirements are supplemented or modified by the requirements of particular parts of the document.The tests that are specified in this documents  are type tests and are to be carried out on samples of an active implantable medical device to show compliance.NOTE 2The device that is commonly referred to as an active implantable medical device can be a single device, a combination of devices, or a combination of a device or devices and one or more accessories. Not all of these parts are required to be either partially or totally implantable, but there is a need to specify some requirements of non-implantable parts and accessories if they could affect the safety or performance of the implantable device.</t>
  </si>
  <si>
    <t>Active implantable medical devices (HS code(s): 902150; 902190); (ICS code(s): 11.040.40)</t>
  </si>
  <si>
    <t>902150 - Pacemakers for stimulating heart muscles (excl. parts and accessories); 902190 - Articles and appliances, which are worn or carried, or implanted in the body, to compensate for a defect or disability (excl. artificial parts of the body, complete hearing aids and complete pacemakers for stimulating heart muscles)</t>
  </si>
  <si>
    <t>Quality requirements (TBT); Protection of human health or safety (TBT); Protection of the environment (TBT)</t>
  </si>
  <si>
    <r>
      <rPr>
        <sz val="11"/>
        <rFont val="Calibri"/>
      </rPr>
      <t>https://members.wto.org/crnattachments/2023/TBT/CHN/23_8860_00_x.pdf</t>
    </r>
  </si>
  <si>
    <t>National Standard of the P.R.C., Technical requirements for safety of environmental monitoring instruments for coalmines</t>
  </si>
  <si>
    <t>This document specifies the safety technical requirements, test methods and inspection rules for instruments used  in a coal mines. This document is applicable to instruments used in coal mines。This document applies to coal mine gas detection sensors and detectors (excluding optical interference methane detectors and gas detection tubes), other environmental monitoring sensors and detectors (excluding mechanical wind meters) and human perception sensors and other equipment.</t>
  </si>
  <si>
    <t>Sensors used in coal mines, meter, data logging devices (HS code(s): 847490); (ICS code(s): 13.100)</t>
  </si>
  <si>
    <t>847490 - Parts of machinery for working mineral substances of heading 8474, n.e.s.</t>
  </si>
  <si>
    <t>13.100 - Occupational safety. Industrial hygiene</t>
  </si>
  <si>
    <t>Cost saving and productivity enhancement (TBT); Protection of human health or safety (TBT); Prevention of deceptive practices and consumer protection (TBT); Quality requirements (TBT)</t>
  </si>
  <si>
    <r>
      <rPr>
        <sz val="11"/>
        <rFont val="Calibri"/>
      </rPr>
      <t>https://members.wto.org/crnattachments/2023/TBT/CHN/23_8858_00_x.pdf</t>
    </r>
  </si>
  <si>
    <t>L.I. 2441 - Energy Commission (Energy Efficiency Standards and Labelling) (Television Sets and Monitors)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</si>
  <si>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television sets or monitors;_x000D_
iii) supplementary product information on electric mains-operated television sets or monitors; and_x000D_
iv) the registration of models of television sets or monitors in the Appliance Efficiency Register; and_x000D_
b) prohibiting the manufacture, importation, offer for sale, sale, storage, donation, disposal, installation or use of a television set or monitor that does not meet the minimum energy performance standards set out in Part One of the Second Schedule._x000D_
</t>
  </si>
  <si>
    <t>Television sets and monitors</t>
  </si>
  <si>
    <t>33.160.25 - Television receivers</t>
  </si>
  <si>
    <r>
      <rPr>
        <sz val="11"/>
        <rFont val="Calibri"/>
      </rPr>
      <t>https://members.wto.org/crnattachments/2023/TBT/GHA/23_8786_00_e.pdf
http://energycom.gov.gh/regulation/regulation-and-codes</t>
    </r>
  </si>
  <si>
    <t>L.I. 2452 - Renewable Energy (Standards and Labelling) (Renewable Energy Batteries) Regulations, 2022</t>
  </si>
  <si>
    <t xml:space="preserve">The purpose of these Regulations is to promote the efficient use  of renewable energy batteries in the country and mitigate related climate change by:_x000D_
a) providing for_x000D_
i) the enforcement of standards set out in the First Schedule and the minimum efficiency standards set out in Part One of the Second Schedule;_x000D_
ii) the labelling of renewable energy batteries ;_x000D_
iii) supplementary product information on renewable energy batteries; and_x000D_
iv) the registration of models of renewable energy batteries in the Renewable Energy Product Register; and_x000D_
b) prohibiting the manufacture, importation, offer for sale, sale, storage, donation, disposal, installation or use of a renewable energy battery that does not meet the minimum energy performance standards set out in Part One of the Second Schedule._x000D_
</t>
  </si>
  <si>
    <t>Renewable Energy Batteries </t>
  </si>
  <si>
    <t>29.220.99 - Other cells and batteries</t>
  </si>
  <si>
    <r>
      <rPr>
        <sz val="11"/>
        <rFont val="Calibri"/>
      </rPr>
      <t>https://members.wto.org/crnattachments/2023/TBT/GHA/23_8761_00_e.pdf
http://energycom.gov.gh/regulation/regulation-and-codes</t>
    </r>
  </si>
  <si>
    <t>L.I. 2457 - Energy Commission (Energy Efficiency Standards and Labelling) (Electric Kettles)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</si>
  <si>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electric kettles;_x000D_
iii) supplementary information on electric mains-operated electric kettles and_x000D_
iv) the registration of models of electric kettles in the Appliance Efficiency Register; and_x000D_
b) prohibiting the manufacture, importation, offer for sale, sale, storage, donation, disposal, installation or use of an electric kettle that does not meet the minimum energy performance standards set out in Part One of the Second Schedule._x000D_
</t>
  </si>
  <si>
    <t>Electric Kettles</t>
  </si>
  <si>
    <t>97.030 - Domestic electrical appliances in general; 97.040.50 - Small kitchen appliances</t>
  </si>
  <si>
    <r>
      <rPr>
        <sz val="11"/>
        <rFont val="Calibri"/>
      </rPr>
      <t>https://members.wto.org/crnattachments/2023/TBT/GHA/23_8785_00_e.pdf
http://energycom.gov.gh/regulation/regulation-and-codes</t>
    </r>
  </si>
  <si>
    <t>L.I. 2453 - Energy Commission (Energy Efficiency Standards and Labelling) (Public Lighting)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</si>
  <si>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lamps and luminaires ;_x000D_
iii) supplementary product information on electric mains-operated lamps and luminaires; and_x000D_
iv) the registration of models of lamps and luminaires in the Appliance Efficiency Register; and_x000D_
b) prohibiting the manufacture, importation, offer for sale, sale, storage, donation, disposal, installation or use of a lamp and luminarie that does not meet the minimum energy performance standards set out in Part One of the Second Schedule._x000D_
</t>
  </si>
  <si>
    <t>Public Lighting</t>
  </si>
  <si>
    <t>29.140 - Lamps and related equipment</t>
  </si>
  <si>
    <t>Labelling</t>
  </si>
  <si>
    <r>
      <rPr>
        <sz val="11"/>
        <rFont val="Calibri"/>
      </rPr>
      <t>https://members.wto.org/crnattachments/2023/TBT/GHA/23_8762_00_e.pdf
http://energycom.gov.gh/regulation/regulation-and-codes</t>
    </r>
  </si>
  <si>
    <t>L.I. 2454 - Renewable Energy (Standards and Labelling) (Improved Biomass Cookstoves) Regulations, 2022</t>
  </si>
  <si>
    <t xml:space="preserve">The purpose of these Regulations is to promote the efficient use of improved biomass cookstoves in the country and mitigate related climate change by:_x000D_
a) providing for_x000D_
i) the enforcement of standards set out in the First Schedule and the minimum  performance requirements set out in the Second Schedule;_x000D_
ii) the labelling of improved biomass cookstoves ;_x000D_
iii) supplementary product information on improved biomass cookstoves; and_x000D_
iv) the registration of models of improved biomass cookstoves in the Renewable Energy Product Register; and_x000D_
b) prohibiting the manufacture, importation, offer for sale, sale, storage, donation, disposal, installation or use of an improved biomass cookstove that does not meet the minimum  performance requirements set out in the Second Schedule._x000D_
_x000D_
</t>
  </si>
  <si>
    <t>Improved Biomass Cookstoves</t>
  </si>
  <si>
    <t>97.040.20 - Cooking ranges, working tables, ovens and similar appliances</t>
  </si>
  <si>
    <r>
      <rPr>
        <sz val="11"/>
        <rFont val="Calibri"/>
      </rPr>
      <t>https://members.wto.org/crnattachments/2023/TBT/GHA/23_8784_00_e.pdf
http://energycom.gov.gh/regulation/regulation-and-codes</t>
    </r>
  </si>
  <si>
    <t>Partial amendment to the Minimum Requirements for Biological Products.Partial amendment to The Public Notice on National Release Testing.</t>
  </si>
  <si>
    <t>The Minimum Requirements for Biological Products will be partially amended. A vaccine product to be newly approved: “Recombinant Coronavirus (SARS-CoV-2) Vaccine” The Public Notice on National Release Testing will be partially amended. The fee, criterion and quantity for National Release Testing of the following vaccine will be amended: “Freeze-dried Gas Gangrene Antitoxin, Equine”, “Recombinant Coronavirus (SARS-CoV-2) Vaccine”, “Freeze-dried Diphtheria Antitoxin, Equine”, “Freeze-dried Habu Antivenom, Equine”, “Freeze-dried Botulism Antitoxin, Equine”, “Freeze-dried Mamushi Antivenom, Equine”, “Human Plasma Protein Fraction”, “Human Serum Albumin”, “Freeze-dried Human Fibrinogen”, “Lyophilized Human Prothrombin Complex Concentrate”, “Freeze-dried Concentrated Blood Coagulation Factor VIII”, “Freeze-dried activated human blood coagulation factor VII concentrate containing factor X”, “Normal Human Immunoglobulin”, “Freeze-dried Ion-exchange-resin-treated Normal Human Immunoglobulin”, “Freeze-dried Sulfonated Normal Human Immunoglobulin”, “pH 4-treated Normal Human Immunoglobulin”, “pH4-Treated Normal Human Immunoglobulin （ Subcutaneous injection）”, “Freeze-dried pH 4-treated Normal Human Immunoglobulin”, “Freeze-dried Pepsin-treated Normal Human Immunoglobulin”, “Polyethylene Glycol-treated Normal Human Immunoglobulin”, “Freeze-dried Polyethylene Glycol-treated Normal Human Immunoglobulin “, “Human Anti-HBs Immunoglobulin”, “Freeze-dried Human Anti-HBs Immunoglobulin”, “Polyethylene Glycol-treated Human Anti-HBs Immunoglobulin”, “Human Anti-D(Rho) Immunoglobulin”, “Freeze-dried Human Anti-D(Rho) Immunoglobulin”, “Human Anti-tetanus Immunoglobulin”, “Freeze-dried Human Anti-tetanus Immunoglobulin”, “Polyethylene Glycol-treated Human Anti-tetanus Immunoglobulin”, “Freeze-dried Human Antithrombin III Concentrate”, “Freeze-dried Human Activated Protein C Concentrate”, and “Human Haptoglobin”.</t>
  </si>
  <si>
    <t>Pharmaceutical products (HS: 30)</t>
  </si>
  <si>
    <t>30 - PHARMACEUTICAL PRODUCTS; 300220 - Vaccines for human medicine</t>
  </si>
  <si>
    <t>11.120 - Pharmaceutics</t>
  </si>
  <si>
    <t>E09. COVID-19 TBT; Human health</t>
  </si>
  <si>
    <r>
      <rPr>
        <sz val="11"/>
        <rFont val="Calibri"/>
      </rPr>
      <t>https://members.wto.org/crnattachments/2023/TBT/JPN/23_8789_00_e.pdf</t>
    </r>
  </si>
  <si>
    <t>L.I. 2449 - Energy Commission (Energy Efficiency Standards and Labelling) (Solar Panels)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</si>
  <si>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efficiency standards set out in Second Schedule;_x000D_
ii) the labelling of solar panels;_x000D_
iii) supplementary product information on solar panels; and_x000D_
iv) the registration of models of solar panels in the Renewable Energy Product Register; and_x000D_
b) prohibiting the manufacture, importation, offer for sale, sale, storage, donation, disposal, installation or use of a solar panel that does not meet the minimum efficiency standards set out in the Second Schedule._x000D_
</t>
  </si>
  <si>
    <t>Solar Panels</t>
  </si>
  <si>
    <t>27.160 - Solar energy engineering</t>
  </si>
  <si>
    <r>
      <rPr>
        <sz val="11"/>
        <rFont val="Calibri"/>
      </rPr>
      <t>https://members.wto.org/crnattachments/2023/TBT/GHA/23_8739_00_e.pdf
http://energycom.gov.gh/regulation/regulation-and-codes</t>
    </r>
  </si>
  <si>
    <t>L.I. 2443 - Energy Commission (Energy Efficiency Standards and Labelling) (Clothes Washing Machines) Regulations, 2022</t>
  </si>
  <si>
    <t>The purpose of these Regulations is to promote the efficient use and conservation of energy in the country and mitigate related climate change by:a) providing for             i) the enforcement of standards set out in the First Schedule and the minimum                      energy performance standards set out in Part One of the Second Schedule;           ii) the labelling of electric mains-operated clothes washing;           iii) supplementary product information on electric mains-operated clothes washing            machines; and            iv) the registration of models of clothes washing machines in the Appliance Efficiency Register; and b) prohibiting the manufacture, importation, offer for sale, sale, storage, donation, disposal, installation or use of a clothes washing machine that does not meet the minimum energy performance standards set out in Part One of the Second Schedule.</t>
  </si>
  <si>
    <t>Clothes Washing Machine</t>
  </si>
  <si>
    <t>97.060 - Laundry appliances</t>
  </si>
  <si>
    <r>
      <rPr>
        <sz val="11"/>
        <rFont val="Calibri"/>
      </rPr>
      <t>https://members.wto.org/crnattachments/2023/TBT/GHA/23_8723_00_e.pdf
http://energycom.gov.gh/regulation/regulation-and-codes</t>
    </r>
  </si>
  <si>
    <t>Proposed Great Britain (GB) mandatory classification and labelling of 98 hazardous chemical substances</t>
  </si>
  <si>
    <t>The purpose of this proposal is to amend the GB mandatory classification and labelling list (the GB MCL list), following review, by introducing new and revised entries for the mandatory classification and labelling of 97 hazardous chemical substances and deleting one substance from the GB MCL list. </t>
  </si>
  <si>
    <t>Hazardous substances. Products of the chemical industry (ICS code(s): 71.100)</t>
  </si>
  <si>
    <r>
      <rPr>
        <sz val="11"/>
        <rFont val="Calibri"/>
      </rPr>
      <t>https://members.wto.org/crnattachments/2023/TBT/GBR/23_8733_00_e.pdf</t>
    </r>
  </si>
  <si>
    <t>L.I. 2444 - Energy Commission (Energy Efficiency Standards and Labelling) (Industrial Fans)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</si>
  <si>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industrial fans;_x000D_
iii) supplementary product information on electric mains-operated industrial fans; and_x000D_
iv) the registration of models of industrial fans in the Appliance Efficiency Register; and_x000D_
b) prohibiting the manufacture, importation, offer for sale, sale, storage, donation, disposal, installation or use of an industrial fan that does not meet the minimum energy performance standards set out in Part One of the Second Schedule._x000D_
</t>
  </si>
  <si>
    <t>Industrial fans</t>
  </si>
  <si>
    <r>
      <rPr>
        <sz val="11"/>
        <rFont val="Calibri"/>
      </rPr>
      <t>https://members.wto.org/crnattachments/2023/TBT/GHA/23_8722_00_e.pdf
http://energycom.gov.gh/regulation/regulation-and-codes</t>
    </r>
  </si>
  <si>
    <t>Passenger Equipment Safety Standards; Standards for High-Speed 
Trainsets</t>
  </si>
  <si>
    <t xml:space="preserve">Notice of proposed rulemaking (NPRM) - FRA is proposing to amend its Passenger Equipment Safety 
Standards to modernize Tier I and Tier III safety appliance 
requirements; update the pre-revenue compliance documentation and 
testing requirements; establish crashworthiness requirements for 
individual Tier I-compliant vehicles equipped with crash energy 
management (CEM); establish standards for Tier III inspection, testing, 
and maintenance (ITM) and movement of defective equipment (MODE); 
incorporate general safety requirements from FRA's Railroad Locomotive 
Safety Standards for Tier III trainsets; and provide for periodic 
inspection of emergency lighting to ensure proper functioning._x000D_
</t>
  </si>
  <si>
    <t>Passenger equipment, high-speed trainsets; Quality (ICS code(s): 03.120); Mechanical testing (ICS code(s): 19.060); Railway engineering in general (ICS code(s): 45.020)</t>
  </si>
  <si>
    <t>03.120 - Quality; 19.060 - Mechanical testing; 45.020 - Railway engineering in general</t>
  </si>
  <si>
    <r>
      <rPr>
        <sz val="11"/>
        <rFont val="Calibri"/>
      </rPr>
      <t>https://members.wto.org/crnattachments/2023/TBT/USA/23_8727_00_e.pdf</t>
    </r>
  </si>
  <si>
    <t>L.I. 2446 - Energy Commission (Energy Efficiency Standards and Labelling) (Computers)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</si>
  <si>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computers ;_x000D_
iii) supplementary product information on electric mains-operated computers; and_x000D_
iv) the registration of models of computers in the Appliance Efficiency Register; and_x000D_
b) prohibiting the manufacture, importation, offer for sale, sale, storage, donation, disposal, installation or use of a computer that does not meet the minimum energy performance standards set out in Part One of the Second Schedule._x000D_
</t>
  </si>
  <si>
    <t>Computers</t>
  </si>
  <si>
    <t>35.160 - Microprocessor systems</t>
  </si>
  <si>
    <r>
      <rPr>
        <sz val="11"/>
        <rFont val="Calibri"/>
      </rPr>
      <t>https://members.wto.org/crnattachments/2023/TBT/GHA/23_8736_00_e.pdf
http://energycom.gov.gh/regulation/regulation-and-codes</t>
    </r>
  </si>
  <si>
    <t>REGLEMENT C/REG.XX/YY/ZZ PORTANT APPLICATION AU NIVEAU DES ETATS MEMBRES DE LA NORME ECOSTAND 103: 2022 RELATIVE A LA PULPE/ PUREE DE MANGUE (Regulation C/REG.XX/YY/ZZ implementing at the level of member States the ECOSTAND Standard 103: 2022 on mango pulp/purée) (8 pages, in French)</t>
  </si>
  <si>
    <t>The notified Regulation provides for the mandatory implementation in ECOWAS member States of the ECOSTAND Standard 103: 2022 on the specifications for mango pulp/purée. It applies to mango pulp/purée produced from commercial varieties of mango grown from Mangifera indica L. of the Anacardiaceae family, which are intended for intermediate or final consumption.</t>
  </si>
  <si>
    <t>Mango pulp/purée (HS code: 2007); (ICS code: 67)</t>
  </si>
  <si>
    <t>2007 - Jams, fruit jellies, marmalades, fruit or nut purée and fruit or nut pastes, obtained by cooking, whether or not containing added sugar or other sweetening matter</t>
  </si>
  <si>
    <t>Reducing trade barriers and facilitating trade (TBT); Quality requirements (TBT); Harmonization (TBT)</t>
  </si>
  <si>
    <r>
      <rPr>
        <sz val="11"/>
        <rFont val="Calibri"/>
      </rPr>
      <t>https://members.wto.org/crnattachments/2023/TBT/SEN/23_8711_00_e.pdf
https://members.wto.org/crnattachments/2023/TBT/SEN/23_8711_00_f.pdf</t>
    </r>
  </si>
  <si>
    <t>L.I. 2445 - Energy Commission (Energy Efficiency Standards and Labelling) (Rice Cookers) Regulations, 2022</t>
  </si>
  <si>
    <t xml:space="preserve">The purpose of these Regulations is to promote the efficient use and conservation of energy in the country and mitigate related climate change by:_x000D_
a) providing for_x000D_
i) the enforcement of standards set out in the First Schedule and the minimum energy performance standards set out in Part One of the Second Schedule;_x000D_
ii) the labelling of electric mains-operated rice cookers ;_x000D_
iii) supplementary product information on electric mains-operated rice cookers; and_x000D_
iv) the registration of models of rice cookers in the Appliance Efficiency Register; and_x000D_
b) prohibiting the manufacture, importation, offer for sale, sale, storage, donation, disposal, installation or use of a rice cooker that does not meet the minimum energy performance standards set out in Part One of the Second Schedule._x000D_
</t>
  </si>
  <si>
    <t>Rice Cookers</t>
  </si>
  <si>
    <t>97.040.50 - Small kitchen appliances</t>
  </si>
  <si>
    <r>
      <rPr>
        <sz val="11"/>
        <rFont val="Calibri"/>
      </rPr>
      <t>http://energycom.gov.gh/regulation/regulation-and-codes</t>
    </r>
  </si>
  <si>
    <t>Notification on inclusion of security testing for WiFi CPE and IP Router under Mandatory Testing and Certification of Telecommunication Systems (MTCTE) </t>
  </si>
  <si>
    <t>Testing and Certification requirements under MTCTE scheme were notified through Indian Telegraph (Amendment) Rules, 2017 [WTO TBT Notification G/TBT/IND/66]. Wifi CPE and IP Router are notified under Phase III &amp; IV of MTCTE published vide G/TBT/N/IND/218 on 15 November 2021. Security testing for these two products is included vide this notification. </t>
  </si>
  <si>
    <t>HS 8517</t>
  </si>
  <si>
    <t>8517 - Telephone sets, incl. telephones for cellular networks or for other wireless networks; other apparatus for the transmission or reception of voice, images or other data, incl. apparatus for communication in a wired or wireless network [such as a local or wide area network]; parts thereof (excl. than transmission or reception apparatus of heading 8443, 8525, 8527 or 8528)</t>
  </si>
  <si>
    <r>
      <rPr>
        <sz val="11"/>
        <rFont val="Calibri"/>
      </rPr>
      <t>https://members.wto.org/crnattachments/2023/TBT/IND/23_8709_00_e.pdf
https://members.wto.org/crnattachments/2023/TBT/IND/23_8709_01_e.pdf
https://members.wto.org/crnattachments/2023/TBT/IND/23_8709_02_e.pdf
https://members.wto.org/crnattachments/2023/TBT/IND/23_8709_03_e.pdf
https://members.wto.org/crnattachments/2023/TBT/IND/23_8709_04_e.pdf</t>
    </r>
  </si>
  <si>
    <t>REGLEMENT C/REG.XX/YY/ZZ PORTANT APPLICATION AU NIVEAU DES ETATS MEMBRES DE LA CEDEAO LA NORME ECOSTAND 023: 2022 RELATIVE A LA MANGUE (Regulation C/REG.XX/YY/ZZ implementing at ECOWAS member State level the ECOSTAND Standard 023: 2022 for mango) (13 pages, in French)</t>
  </si>
  <si>
    <t>The notified Regulation provides for the mandatory implementation in ECOWAS member States of ECOSTAND Standard 023: 2022 for mango. It applies to commercial varieties of mango grown from Mangifera indica L. of the Anacardiaceae family, which are intended to be served fresh to consumers after wrapping and packaging. Mangoes intended for industrial processing are excluded from this Regulation.</t>
  </si>
  <si>
    <t>Mangoes (HS code: 080450); (ICS code: 65)</t>
  </si>
  <si>
    <t>080450 - Fresh or dried guavas, mangoes and mangosteens</t>
  </si>
  <si>
    <t>65 - AGRICULTURE</t>
  </si>
  <si>
    <t>Reducing trade barriers and facilitating trade (TBT); Quality requirements (TBT)</t>
  </si>
  <si>
    <r>
      <rPr>
        <sz val="11"/>
        <rFont val="Calibri"/>
      </rPr>
      <t>https://members.wto.org/crnattachments/2023/TBT/SEN/23_8710_00_e.pdf
https://members.wto.org/crnattachments/2023/TBT/SEN/23_8710_00_f.pdf</t>
    </r>
  </si>
  <si>
    <t>Draft National technical regulation on collection, transport, recycled, reclaimed and handling of controlled substances </t>
  </si>
  <si>
    <t>This draft technical regulation shall regulatethe collection, transportation, storage, recycling, reclaim and disposal of ozone-depleting substances, causing greenhouse effects substances under the Montreal Protocol on substances that deplete substances (referred to as controlled substances) used in refrigeration and air-conditioning equipment (hereinafter referred to as “equipment”). The list of controlled substances is specified in the Circular No. 01/2022/TT-BTN MT dated 07 January, 2022 by the Minister of Natural Resources and Environment on guidelines for implementation of the Law on Environmental Protection regarding response to climate change.This draft technical regulation does not specify safety requirements in production and installation. The product is designed, manufactured, assembled and installed to comply with recognized safety requirements.This draft technical regulation will apply to agencies, organizations and individuals involved in the collection, transportation, storage, recycling, reclaim and disposal of controlled substances.</t>
  </si>
  <si>
    <t>Ozone-depleting substances (ODS) and greenhouse gas controlled under Montreal Protocol (HFCs) </t>
  </si>
  <si>
    <r>
      <rPr>
        <sz val="11"/>
        <rFont val="Calibri"/>
      </rPr>
      <t>https://members.wto.org/crnattachments/2023/TBT/VNM/23_8694_00_x.pdf</t>
    </r>
  </si>
  <si>
    <t>Slovenia</t>
  </si>
  <si>
    <t>Rules amending Rules on ensuring traceability of origin for fresh, chilled and frozen meat of bovine, swine, sheep, goats and poultry </t>
  </si>
  <si>
    <t>This Rule extends the transitional period until which operators must lay down the procedure for ensuring the traceability of the origin of fresh, chilled and frozen beef, pig, sheep, goat and poultry meat placed on the market as non-prepacked at all stages of production and distribution.</t>
  </si>
  <si>
    <t>Fresh, chilled and frozen meat of bovine, swine, sheep, goats and poultry</t>
  </si>
  <si>
    <r>
      <rPr>
        <sz val="11"/>
        <rFont val="Calibri"/>
      </rPr>
      <t xml:space="preserve">https://ec.europa.eu/growth/tools-databases/tris/sl/search/?trisaction=search.detail&amp;year=2023&amp;num=93
</t>
    </r>
  </si>
  <si>
    <t>The Ecodesign for Energy-Related Products and Energy Information (Lighting Products) (Amendment) Regulations 2023 </t>
  </si>
  <si>
    <t>The UK Government proposes to update the existing ecodesign regulations for lighting products placed on the GB market (The Ecodesign for Energy Related Products and Energy Information (Lighting Products) Regulations 2021,  from here on referred to as “the 2021 Regulations). The proposal is to set a new Minimum Energy Performance Standard (MEPS) of 120 lumen per watt (lm/W) for light sources and luminaires placed on the GB market from late 2023; this MEPS would increase to 140 lm/W from 1 September 2027, in each case subject to certain allowances and exemptions. The proposal sets out a range of allowances whereby certain light sources will benefit from a reduction in the required MEPS if they have certain characteristics (e.g. a colour-rendering index of 93 or greater) which are known to cause a loss in efficacy.No changes are proposed to existing ecodesign requirements for separate control gears; nor to the existing energy labelling requirements for light sources. We undertook an assessment of the exemptions included in the 2021 Regulations to identify if changes were required at this time, which concluded that very few changes were necessary.</t>
  </si>
  <si>
    <t>Lighting Products</t>
  </si>
  <si>
    <r>
      <rPr>
        <sz val="11"/>
        <rFont val="Calibri"/>
      </rPr>
      <t>https://assets.publishing.service.gov.uk/government/uploads/system/uploads/attachment_data/file/1132554/new-ecodesign-requirements-for-lighting-products-draft-statutory-instrument.pdf</t>
    </r>
  </si>
  <si>
    <t>United States Standards for Soybeans</t>
  </si>
  <si>
    <t>Proposed rule - The Agricultural Marketing Service (AMS) proposes to revise 
the United States Standards for Soybeans by removing soybeans of other 
colors (SBOC) as an official factor. In addition, AMS proposes to 
revise the table of Grade Limits and Breakpoints for Soybeans to 
reflect this change.</t>
  </si>
  <si>
    <t>Soybeans; Cereals, pulses and derived products (ICS code(s): 67.060)</t>
  </si>
  <si>
    <t>Prevention of deceptive practices and consumer protection (TBT)</t>
  </si>
  <si>
    <r>
      <rPr>
        <sz val="11"/>
        <rFont val="Calibri"/>
      </rPr>
      <t>https://members.wto.org/crnattachments/2023/TBT/USA/23_8697_00_e.pdf</t>
    </r>
  </si>
  <si>
    <t>Emne</t>
  </si>
  <si>
    <t>Økologi</t>
  </si>
  <si>
    <t>Trælaminater</t>
  </si>
  <si>
    <t>Fødevarer</t>
  </si>
  <si>
    <t>Kosmetik. Toiletartikler</t>
  </si>
  <si>
    <t>Keramiske produkter</t>
  </si>
  <si>
    <t>Produkter fra den kemiske industri i almindelighed; 71.100.35 - Kemikalier til industrielle og husholdningsdesinfektionsformål; 71.100.40 - Overfladeaktive stoffer</t>
  </si>
  <si>
    <t>Fjerkræ og æg</t>
  </si>
  <si>
    <t>Kunstgødning</t>
  </si>
  <si>
    <t>Affald</t>
  </si>
  <si>
    <t>Frugter. Grøntsager</t>
  </si>
  <si>
    <t>Kød, kødprodukter og andre animalske produkter</t>
  </si>
  <si>
    <t>Fødevarer generelt</t>
  </si>
  <si>
    <t>Indikerings- og kontrolanordninger</t>
  </si>
  <si>
    <t>Vejkøretøjsteknik</t>
  </si>
  <si>
    <t>Modermælkserstatninger</t>
  </si>
  <si>
    <t>Medicinsk udstyr</t>
  </si>
  <si>
    <t>Byggevarer</t>
  </si>
  <si>
    <t>Sammenstødsbeskyttelse og fastholdelsessystemer; Erhvervskøretøjer</t>
  </si>
  <si>
    <t>Maskiner</t>
  </si>
  <si>
    <t>Færdigpakkede og tilberedte fødevarer</t>
  </si>
  <si>
    <t>Dyrefoder</t>
  </si>
  <si>
    <t>Kød og kødprodukter</t>
  </si>
  <si>
    <t>Telekommunikationsterminaludstyr</t>
  </si>
  <si>
    <t>Animalske produkter generelt</t>
  </si>
  <si>
    <t>Beton- og betonprodukter</t>
  </si>
  <si>
    <t>Maskinsikkerhed</t>
  </si>
  <si>
    <t>Flydende brændstoffer</t>
  </si>
  <si>
    <t>Miljøledelse; Affald</t>
  </si>
  <si>
    <t>Brandbestandighed af byggematerialer og -elementer; Tekniske aspekter; Trækonstruktioner; Brobygning</t>
  </si>
  <si>
    <t xml:space="preserve">Brandbestandighed af byggematerialer og -elementer; Tekniske aspekter; </t>
  </si>
  <si>
    <t>Plantedyrkning;  Husdyrhold og -avl; Processer i fødevareindustrien</t>
  </si>
  <si>
    <t>Informationsteknologi (IT) generelt</t>
  </si>
  <si>
    <t>Produkter fra den kemiske industri</t>
  </si>
  <si>
    <t>Korn, bælgfrugter og afledte produkter</t>
  </si>
  <si>
    <t>Fisk og fiskerivarer; Færdigpakkede og tilberedte fødevarer</t>
  </si>
  <si>
    <t>Drikkevarer</t>
  </si>
  <si>
    <t>Elektriske produkter</t>
  </si>
  <si>
    <t>Alkaliske sekundære celler og batterier</t>
  </si>
  <si>
    <t>Kemikalier til industrielle og husholdningsdesinfektionsformål</t>
  </si>
  <si>
    <t>Produkt- og virksomhedscertificering. Overensstemmelsesvurdering</t>
  </si>
  <si>
    <t>Emballagematerialer og tilbehør</t>
  </si>
  <si>
    <t>Tekstilstoffer</t>
  </si>
  <si>
    <t>Løfteudstyr; Kontinuerlig håndteringsudstyr</t>
  </si>
  <si>
    <t>Tekstilfibre</t>
  </si>
  <si>
    <t>Tøj</t>
  </si>
  <si>
    <t>Tekstiler generelt</t>
  </si>
  <si>
    <t xml:space="preserve">Importerede biler og importerede komponenter </t>
  </si>
  <si>
    <t>Tekstile hjælpematerialer;  Tekstilfibre; Tekstilstoffer</t>
  </si>
  <si>
    <t>Brændstoffer</t>
  </si>
  <si>
    <t>Malingsingredienser</t>
  </si>
  <si>
    <t>Indbygget udstyr og instrumenter</t>
  </si>
  <si>
    <t>Andre standarder vedrørende lamper</t>
  </si>
  <si>
    <t>Implantater til kirurgi, proteser og ortotik</t>
  </si>
  <si>
    <t>Transformere. Reaktorer</t>
  </si>
  <si>
    <t>Desinfektionsmidler og antiseptiske midler; 65.100 - Pesticider og andre landbrugskemikalier</t>
  </si>
  <si>
    <t>Motorer</t>
  </si>
  <si>
    <t>Vandvarmeudstyr</t>
  </si>
  <si>
    <t>Værktøjsmaskiner</t>
  </si>
  <si>
    <t>Ventilatorer. Fans. Klimaanlæg</t>
  </si>
  <si>
    <t>Fiber- og spånplader</t>
  </si>
  <si>
    <t>Kvalitet; Redningsveste, flydehjælpemidler og flydeanordninger;  Testbetingelser og procedurer generelt</t>
  </si>
  <si>
    <t>Kvalitet; 13.120 - Sikkerhed i hjemmet; 67.020 - Processer i fødevareindustrien; 67.040 - Fødevarer i almindelighed; 67.220 - Krydderier og krydderier. Fødevaretilsætningsstoffer</t>
  </si>
  <si>
    <t>Posttjenester</t>
  </si>
  <si>
    <t>Ensrettere. Konvertere. Stabiliseret strømforsyning</t>
  </si>
  <si>
    <t>Vogn- og hejseudstyr</t>
  </si>
  <si>
    <t>Køkkengrej, bestik og bestik</t>
  </si>
  <si>
    <t>Veterinærmedicin</t>
  </si>
  <si>
    <t>Arbejdssikkerhed. Industriel hygiejne</t>
  </si>
  <si>
    <t>Tv-modtagere</t>
  </si>
  <si>
    <t>Andre celler og batterier</t>
  </si>
  <si>
    <t>Lamper og beslægtet udstyr</t>
  </si>
  <si>
    <t>Elektriske husholdningsapparater generelt; Små køkkenmaskiner</t>
  </si>
  <si>
    <t>Komfurer, arbejdsborde, ovne og lignende apparater</t>
  </si>
  <si>
    <t>Farmaceutik</t>
  </si>
  <si>
    <t>Solenergiteknik</t>
  </si>
  <si>
    <t>Vaskemaskiner</t>
  </si>
  <si>
    <t>Kvalitet; Mekanisk prøvning; Jernbaneteknik generelt</t>
  </si>
  <si>
    <t>Mikroprocessorsystemer</t>
  </si>
  <si>
    <t>Fødevareteknologi</t>
  </si>
  <si>
    <t>Små køkkenmaskiner</t>
  </si>
  <si>
    <t>Landbrug</t>
  </si>
  <si>
    <t>Ozonlagsnedbrydende stoffer (ODS) og drivhusgasser, der er underlagt kontrol i henhold til Montrealprotokollen (HFC)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</si>
</sst>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xf numFmtId="0" fontId="1" fillId="0" borderId="0" xfId="0" applyFont="1" applyAlignment="1">
      <alignment horizontal="center"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1"/>
  <sheetViews>
    <sheetView tabSelected="1" workbookViewId="0">
      <pane ySplit="1" topLeftCell="A134" activePane="bottomLeft" state="frozen"/>
      <selection pane="bottomLeft" activeCell="D2" sqref="D2"/>
    </sheetView>
  </sheetViews>
  <sheetFormatPr defaultRowHeight="15"/>
  <cols>
    <col min="1" max="1" width="66.85546875" style="8" customWidth="1"/>
    <col min="2" max="2" width="100" hidden="1" customWidth="1"/>
    <col min="3" max="3" width="20" style="4" hidden="1" customWidth="1"/>
    <col min="4" max="4" width="50" customWidth="1"/>
    <col min="5" max="5" width="30" customWidth="1"/>
    <col min="6" max="8" width="100" style="2" customWidth="1"/>
    <col min="9" max="9" width="40" customWidth="1"/>
    <col min="11" max="13" width="100" customWidth="1"/>
    <col min="14" max="14" width="30" style="4" customWidth="1"/>
    <col min="15" max="19" width="100" customWidth="1"/>
  </cols>
  <sheetData>
    <row r="1" spans="1:19" ht="30" customHeight="1">
      <c r="A1" s="10" t="s">
        <v>663</v>
      </c>
      <c r="B1" s="1" t="s">
        <v>7</v>
      </c>
      <c r="C1" s="5" t="s">
        <v>1</v>
      </c>
      <c r="D1" s="1" t="s">
        <v>2</v>
      </c>
      <c r="E1" s="1" t="s">
        <v>0</v>
      </c>
      <c r="F1" s="3" t="s">
        <v>3</v>
      </c>
      <c r="G1" s="3" t="s">
        <v>4</v>
      </c>
      <c r="H1" s="3" t="s">
        <v>5</v>
      </c>
      <c r="I1" s="1" t="s">
        <v>6</v>
      </c>
      <c r="K1" s="1" t="s">
        <v>8</v>
      </c>
      <c r="L1" s="1" t="s">
        <v>9</v>
      </c>
      <c r="M1" s="1" t="s">
        <v>10</v>
      </c>
      <c r="N1" s="5" t="s">
        <v>11</v>
      </c>
      <c r="O1" s="1" t="s">
        <v>12</v>
      </c>
      <c r="P1" s="1" t="s">
        <v>13</v>
      </c>
      <c r="Q1" s="1" t="s">
        <v>14</v>
      </c>
      <c r="R1" s="1" t="s">
        <v>15</v>
      </c>
      <c r="S1" s="1" t="s">
        <v>16</v>
      </c>
    </row>
    <row r="2" spans="1:19" ht="195">
      <c r="A2" s="11" t="s">
        <v>672</v>
      </c>
      <c r="B2" s="6" t="s">
        <v>88</v>
      </c>
      <c r="C2" s="7">
        <v>45042</v>
      </c>
      <c r="D2" s="6" t="str">
        <f>HYPERLINK("https://epingalert.org/en/Search?viewData= G/TBT/N/KEN/1424"," G/TBT/N/KEN/1424")</f>
        <v xml:space="preserve"> G/TBT/N/KEN/1424</v>
      </c>
      <c r="E2" s="6" t="s">
        <v>83</v>
      </c>
      <c r="F2" s="8" t="s">
        <v>84</v>
      </c>
      <c r="G2" s="8" t="s">
        <v>85</v>
      </c>
      <c r="H2" s="8" t="s">
        <v>86</v>
      </c>
      <c r="I2" s="6" t="s">
        <v>87</v>
      </c>
      <c r="K2" s="6" t="s">
        <v>22</v>
      </c>
      <c r="L2" s="6" t="s">
        <v>23</v>
      </c>
      <c r="M2" s="6"/>
      <c r="N2" s="7">
        <v>45104</v>
      </c>
      <c r="O2" s="6" t="s">
        <v>24</v>
      </c>
      <c r="P2" s="6"/>
      <c r="Q2" s="6" t="str">
        <f>HYPERLINK("https://docs.wto.org/imrd/directdoc.asp?DDFDocuments/t/G/TBTN23/NZL122.DOCX", "https://docs.wto.org/imrd/directdoc.asp?DDFDocuments/t/G/TBTN23/NZL122.DOCX")</f>
        <v>https://docs.wto.org/imrd/directdoc.asp?DDFDocuments/t/G/TBTN23/NZL122.DOCX</v>
      </c>
      <c r="R2" s="6"/>
      <c r="S2" s="6"/>
    </row>
    <row r="3" spans="1:19" ht="75">
      <c r="A3" s="8" t="s">
        <v>701</v>
      </c>
      <c r="B3" s="6" t="s">
        <v>319</v>
      </c>
      <c r="C3" s="7">
        <v>45029</v>
      </c>
      <c r="D3" s="6" t="str">
        <f>HYPERLINK("https://epingalert.org/en/Search?viewData= G/TBT/N/KOR/1137"," G/TBT/N/KOR/1137")</f>
        <v xml:space="preserve"> G/TBT/N/KOR/1137</v>
      </c>
      <c r="E3" s="6" t="s">
        <v>147</v>
      </c>
      <c r="F3" s="8" t="s">
        <v>317</v>
      </c>
      <c r="G3" s="8" t="s">
        <v>318</v>
      </c>
      <c r="H3" s="8" t="s">
        <v>314</v>
      </c>
      <c r="I3" s="6" t="s">
        <v>21</v>
      </c>
      <c r="K3" s="6" t="s">
        <v>29</v>
      </c>
      <c r="L3" s="6" t="s">
        <v>21</v>
      </c>
      <c r="M3" s="6"/>
      <c r="N3" s="7">
        <v>45104</v>
      </c>
      <c r="O3" s="6" t="s">
        <v>24</v>
      </c>
      <c r="P3" s="8" t="s">
        <v>30</v>
      </c>
      <c r="Q3" s="6" t="str">
        <f>HYPERLINK("https://docs.wto.org/imrd/directdoc.asp?DDFDocuments/t/G/TBTN23/IND254.DOCX", "https://docs.wto.org/imrd/directdoc.asp?DDFDocuments/t/G/TBTN23/IND254.DOCX")</f>
        <v>https://docs.wto.org/imrd/directdoc.asp?DDFDocuments/t/G/TBTN23/IND254.DOCX</v>
      </c>
      <c r="R3" s="6"/>
      <c r="S3" s="6"/>
    </row>
    <row r="4" spans="1:19" ht="180">
      <c r="A4" s="8" t="s">
        <v>733</v>
      </c>
      <c r="B4" s="6" t="s">
        <v>569</v>
      </c>
      <c r="C4" s="7">
        <v>45022</v>
      </c>
      <c r="D4" s="6" t="str">
        <f>HYPERLINK("https://epingalert.org/en/Search?viewData= G/TBT/N/GHA/38"," G/TBT/N/GHA/38")</f>
        <v xml:space="preserve"> G/TBT/N/GHA/38</v>
      </c>
      <c r="E4" s="6" t="s">
        <v>443</v>
      </c>
      <c r="F4" s="8" t="s">
        <v>566</v>
      </c>
      <c r="G4" s="8" t="s">
        <v>567</v>
      </c>
      <c r="H4" s="8" t="s">
        <v>568</v>
      </c>
      <c r="I4" s="6" t="s">
        <v>21</v>
      </c>
      <c r="K4" s="6" t="s">
        <v>36</v>
      </c>
      <c r="L4" s="6" t="s">
        <v>23</v>
      </c>
      <c r="M4" s="6"/>
      <c r="N4" s="7">
        <v>45138</v>
      </c>
      <c r="O4" s="6" t="s">
        <v>24</v>
      </c>
      <c r="P4" s="8" t="s">
        <v>37</v>
      </c>
      <c r="Q4" s="6" t="str">
        <f>HYPERLINK("https://docs.wto.org/imrd/directdoc.asp?DDFDocuments/t/G/TBTN23/BRA1482.DOCX", "https://docs.wto.org/imrd/directdoc.asp?DDFDocuments/t/G/TBTN23/BRA1482.DOCX")</f>
        <v>https://docs.wto.org/imrd/directdoc.asp?DDFDocuments/t/G/TBTN23/BRA1482.DOCX</v>
      </c>
      <c r="R4" s="6"/>
      <c r="S4" s="6"/>
    </row>
    <row r="5" spans="1:19" ht="90">
      <c r="A5" s="8" t="s">
        <v>715</v>
      </c>
      <c r="B5" s="6" t="s">
        <v>435</v>
      </c>
      <c r="C5" s="7">
        <v>45027</v>
      </c>
      <c r="D5" s="6" t="str">
        <f>HYPERLINK("https://epingalert.org/en/Search?viewData= G/TBT/N/CHN/1718"," G/TBT/N/CHN/1718")</f>
        <v xml:space="preserve"> G/TBT/N/CHN/1718</v>
      </c>
      <c r="E5" s="6" t="s">
        <v>424</v>
      </c>
      <c r="F5" s="8" t="s">
        <v>431</v>
      </c>
      <c r="G5" s="8" t="s">
        <v>432</v>
      </c>
      <c r="H5" s="8" t="s">
        <v>433</v>
      </c>
      <c r="I5" s="6" t="s">
        <v>434</v>
      </c>
      <c r="K5" s="6" t="s">
        <v>36</v>
      </c>
      <c r="L5" s="6" t="s">
        <v>21</v>
      </c>
      <c r="M5" s="6"/>
      <c r="N5" s="7">
        <v>45104</v>
      </c>
      <c r="O5" s="6" t="s">
        <v>24</v>
      </c>
      <c r="P5" s="8" t="s">
        <v>44</v>
      </c>
      <c r="Q5" s="6" t="str">
        <f>HYPERLINK("https://docs.wto.org/imrd/directdoc.asp?DDFDocuments/t/G/TBTN23/GBR61.DOCX", "https://docs.wto.org/imrd/directdoc.asp?DDFDocuments/t/G/TBTN23/GBR61.DOCX")</f>
        <v>https://docs.wto.org/imrd/directdoc.asp?DDFDocuments/t/G/TBTN23/GBR61.DOCX</v>
      </c>
      <c r="R5" s="6"/>
      <c r="S5" s="6"/>
    </row>
    <row r="6" spans="1:19" ht="60">
      <c r="A6" s="8" t="s">
        <v>715</v>
      </c>
      <c r="B6" s="6" t="s">
        <v>435</v>
      </c>
      <c r="C6" s="7">
        <v>45027</v>
      </c>
      <c r="D6" s="6" t="str">
        <f>HYPERLINK("https://epingalert.org/en/Search?viewData= G/TBT/N/CHN/1725"," G/TBT/N/CHN/1725")</f>
        <v xml:space="preserve"> G/TBT/N/CHN/1725</v>
      </c>
      <c r="E6" s="6" t="s">
        <v>424</v>
      </c>
      <c r="F6" s="8" t="s">
        <v>507</v>
      </c>
      <c r="G6" s="8" t="s">
        <v>508</v>
      </c>
      <c r="H6" s="8" t="s">
        <v>509</v>
      </c>
      <c r="I6" s="6" t="s">
        <v>510</v>
      </c>
      <c r="K6" s="6" t="s">
        <v>51</v>
      </c>
      <c r="L6" s="6" t="s">
        <v>21</v>
      </c>
      <c r="M6" s="6"/>
      <c r="N6" s="7">
        <v>45073</v>
      </c>
      <c r="O6" s="6" t="s">
        <v>24</v>
      </c>
      <c r="P6" s="8" t="s">
        <v>52</v>
      </c>
      <c r="Q6" s="6" t="str">
        <f>HYPERLINK("https://docs.wto.org/imrd/directdoc.asp?DDFDocuments/t/G/TBTN23/RWA860.DOCX", "https://docs.wto.org/imrd/directdoc.asp?DDFDocuments/t/G/TBTN23/RWA860.DOCX")</f>
        <v>https://docs.wto.org/imrd/directdoc.asp?DDFDocuments/t/G/TBTN23/RWA860.DOCX</v>
      </c>
      <c r="R6" s="6"/>
      <c r="S6" s="6"/>
    </row>
    <row r="7" spans="1:19" ht="30">
      <c r="A7" s="8" t="s">
        <v>687</v>
      </c>
      <c r="B7" s="6" t="s">
        <v>222</v>
      </c>
      <c r="C7" s="7">
        <v>45036</v>
      </c>
      <c r="D7" s="6" t="str">
        <f>HYPERLINK("https://epingalert.org/en/Search?viewData= G/TBT/N/BDI/350, G/TBT/N/KEN/1419, G/TBT/N/RWA/857, G/TBT/N/TZA/942, G/TBT/N/UGA/1766"," G/TBT/N/BDI/350, G/TBT/N/KEN/1419, G/TBT/N/RWA/857, G/TBT/N/TZA/942, G/TBT/N/UGA/1766")</f>
        <v xml:space="preserve"> G/TBT/N/BDI/350, G/TBT/N/KEN/1419, G/TBT/N/RWA/857, G/TBT/N/TZA/942, G/TBT/N/UGA/1766</v>
      </c>
      <c r="E7" s="6" t="s">
        <v>217</v>
      </c>
      <c r="F7" s="8" t="s">
        <v>218</v>
      </c>
      <c r="G7" s="8" t="s">
        <v>219</v>
      </c>
      <c r="H7" s="8" t="s">
        <v>220</v>
      </c>
      <c r="I7" s="6" t="s">
        <v>221</v>
      </c>
      <c r="K7" s="6" t="s">
        <v>58</v>
      </c>
      <c r="L7" s="6" t="s">
        <v>21</v>
      </c>
      <c r="M7" s="6"/>
      <c r="N7" s="7">
        <v>45103</v>
      </c>
      <c r="O7" s="6" t="s">
        <v>24</v>
      </c>
      <c r="P7" s="8" t="s">
        <v>59</v>
      </c>
      <c r="Q7" s="6" t="str">
        <f>HYPERLINK("https://docs.wto.org/imrd/directdoc.asp?DDFDocuments/t/G/TBTN23/TTO135.DOCX", "https://docs.wto.org/imrd/directdoc.asp?DDFDocuments/t/G/TBTN23/TTO135.DOCX")</f>
        <v>https://docs.wto.org/imrd/directdoc.asp?DDFDocuments/t/G/TBTN23/TTO135.DOCX</v>
      </c>
      <c r="R7" s="6"/>
      <c r="S7" s="6"/>
    </row>
    <row r="8" spans="1:19" ht="30">
      <c r="A8" s="8" t="s">
        <v>687</v>
      </c>
      <c r="B8" s="6" t="s">
        <v>222</v>
      </c>
      <c r="C8" s="7">
        <v>45036</v>
      </c>
      <c r="D8" s="6" t="str">
        <f>HYPERLINK("https://epingalert.org/en/Search?viewData= G/TBT/N/BDI/350, G/TBT/N/KEN/1419, G/TBT/N/RWA/857, G/TBT/N/TZA/942, G/TBT/N/UGA/1766"," G/TBT/N/BDI/350, G/TBT/N/KEN/1419, G/TBT/N/RWA/857, G/TBT/N/TZA/942, G/TBT/N/UGA/1766")</f>
        <v xml:space="preserve"> G/TBT/N/BDI/350, G/TBT/N/KEN/1419, G/TBT/N/RWA/857, G/TBT/N/TZA/942, G/TBT/N/UGA/1766</v>
      </c>
      <c r="E8" s="6" t="s">
        <v>204</v>
      </c>
      <c r="F8" s="8" t="s">
        <v>218</v>
      </c>
      <c r="G8" s="8" t="s">
        <v>219</v>
      </c>
      <c r="H8" s="8" t="s">
        <v>220</v>
      </c>
      <c r="I8" s="6" t="s">
        <v>221</v>
      </c>
      <c r="K8" s="6" t="s">
        <v>65</v>
      </c>
      <c r="L8" s="6" t="s">
        <v>21</v>
      </c>
      <c r="M8" s="6"/>
      <c r="N8" s="7">
        <v>45102</v>
      </c>
      <c r="O8" s="6" t="s">
        <v>24</v>
      </c>
      <c r="P8" s="8" t="s">
        <v>66</v>
      </c>
      <c r="Q8" s="6" t="str">
        <f>HYPERLINK("https://docs.wto.org/imrd/directdoc.asp?DDFDocuments/t/G/TBTN23/EU972.DOCX", "https://docs.wto.org/imrd/directdoc.asp?DDFDocuments/t/G/TBTN23/EU972.DOCX")</f>
        <v>https://docs.wto.org/imrd/directdoc.asp?DDFDocuments/t/G/TBTN23/EU972.DOCX</v>
      </c>
      <c r="R8" s="6"/>
      <c r="S8" s="6"/>
    </row>
    <row r="9" spans="1:19" ht="30">
      <c r="A9" s="8" t="s">
        <v>687</v>
      </c>
      <c r="B9" s="6" t="s">
        <v>222</v>
      </c>
      <c r="C9" s="7">
        <v>45036</v>
      </c>
      <c r="D9" s="6" t="str">
        <f>HYPERLINK("https://epingalert.org/en/Search?viewData= G/TBT/N/BDI/350, G/TBT/N/KEN/1419, G/TBT/N/RWA/857, G/TBT/N/TZA/942, G/TBT/N/UGA/1766"," G/TBT/N/BDI/350, G/TBT/N/KEN/1419, G/TBT/N/RWA/857, G/TBT/N/TZA/942, G/TBT/N/UGA/1766")</f>
        <v xml:space="preserve"> G/TBT/N/BDI/350, G/TBT/N/KEN/1419, G/TBT/N/RWA/857, G/TBT/N/TZA/942, G/TBT/N/UGA/1766</v>
      </c>
      <c r="E9" s="6" t="s">
        <v>45</v>
      </c>
      <c r="F9" s="8" t="s">
        <v>218</v>
      </c>
      <c r="G9" s="8" t="s">
        <v>219</v>
      </c>
      <c r="H9" s="8" t="s">
        <v>220</v>
      </c>
      <c r="I9" s="6" t="s">
        <v>221</v>
      </c>
      <c r="K9" s="6" t="s">
        <v>69</v>
      </c>
      <c r="L9" s="6" t="s">
        <v>21</v>
      </c>
      <c r="M9" s="6"/>
      <c r="N9" s="7">
        <v>45102</v>
      </c>
      <c r="O9" s="6" t="s">
        <v>24</v>
      </c>
      <c r="P9" s="8" t="s">
        <v>70</v>
      </c>
      <c r="Q9" s="6" t="str">
        <f>HYPERLINK("https://docs.wto.org/imrd/directdoc.asp?DDFDocuments/t/G/TBTN23/EU973.DOCX", "https://docs.wto.org/imrd/directdoc.asp?DDFDocuments/t/G/TBTN23/EU973.DOCX")</f>
        <v>https://docs.wto.org/imrd/directdoc.asp?DDFDocuments/t/G/TBTN23/EU973.DOCX</v>
      </c>
      <c r="R9" s="6"/>
      <c r="S9" s="6"/>
    </row>
    <row r="10" spans="1:19" ht="30">
      <c r="A10" s="8" t="s">
        <v>687</v>
      </c>
      <c r="B10" s="6" t="s">
        <v>222</v>
      </c>
      <c r="C10" s="7">
        <v>45036</v>
      </c>
      <c r="D10" s="6" t="str">
        <f>HYPERLINK("https://epingalert.org/en/Search?viewData= G/TBT/N/BDI/350, G/TBT/N/KEN/1419, G/TBT/N/RWA/857, G/TBT/N/TZA/942, G/TBT/N/UGA/1766"," G/TBT/N/BDI/350, G/TBT/N/KEN/1419, G/TBT/N/RWA/857, G/TBT/N/TZA/942, G/TBT/N/UGA/1766")</f>
        <v xml:space="preserve"> G/TBT/N/BDI/350, G/TBT/N/KEN/1419, G/TBT/N/RWA/857, G/TBT/N/TZA/942, G/TBT/N/UGA/1766</v>
      </c>
      <c r="E10" s="6" t="s">
        <v>83</v>
      </c>
      <c r="F10" s="8" t="s">
        <v>218</v>
      </c>
      <c r="G10" s="8" t="s">
        <v>219</v>
      </c>
      <c r="H10" s="8" t="s">
        <v>220</v>
      </c>
      <c r="I10" s="6" t="s">
        <v>221</v>
      </c>
      <c r="K10" s="6" t="s">
        <v>77</v>
      </c>
      <c r="L10" s="6" t="s">
        <v>21</v>
      </c>
      <c r="M10" s="6"/>
      <c r="N10" s="7">
        <v>45102</v>
      </c>
      <c r="O10" s="6" t="s">
        <v>24</v>
      </c>
      <c r="P10" s="8" t="s">
        <v>78</v>
      </c>
      <c r="Q10" s="6" t="str">
        <f>HYPERLINK("https://docs.wto.org/imrd/directdoc.asp?DDFDocuments/t/G/TBTN23/DNK131.DOCX", "https://docs.wto.org/imrd/directdoc.asp?DDFDocuments/t/G/TBTN23/DNK131.DOCX")</f>
        <v>https://docs.wto.org/imrd/directdoc.asp?DDFDocuments/t/G/TBTN23/DNK131.DOCX</v>
      </c>
      <c r="R10" s="6"/>
      <c r="S10" s="6"/>
    </row>
    <row r="11" spans="1:19" ht="30">
      <c r="A11" s="8" t="s">
        <v>687</v>
      </c>
      <c r="B11" s="6" t="s">
        <v>222</v>
      </c>
      <c r="C11" s="7">
        <v>45036</v>
      </c>
      <c r="D11" s="6" t="str">
        <f>HYPERLINK("https://epingalert.org/en/Search?viewData= G/TBT/N/BDI/350, G/TBT/N/KEN/1419, G/TBT/N/RWA/857, G/TBT/N/TZA/942, G/TBT/N/UGA/1766"," G/TBT/N/BDI/350, G/TBT/N/KEN/1419, G/TBT/N/RWA/857, G/TBT/N/TZA/942, G/TBT/N/UGA/1766")</f>
        <v xml:space="preserve"> G/TBT/N/BDI/350, G/TBT/N/KEN/1419, G/TBT/N/RWA/857, G/TBT/N/TZA/942, G/TBT/N/UGA/1766</v>
      </c>
      <c r="E11" s="6" t="s">
        <v>189</v>
      </c>
      <c r="F11" s="8" t="s">
        <v>218</v>
      </c>
      <c r="G11" s="8" t="s">
        <v>219</v>
      </c>
      <c r="H11" s="8" t="s">
        <v>220</v>
      </c>
      <c r="I11" s="6" t="s">
        <v>221</v>
      </c>
      <c r="K11" s="6" t="s">
        <v>65</v>
      </c>
      <c r="L11" s="6" t="s">
        <v>23</v>
      </c>
      <c r="M11" s="6"/>
      <c r="N11" s="7">
        <v>45102</v>
      </c>
      <c r="O11" s="6" t="s">
        <v>24</v>
      </c>
      <c r="P11" s="8" t="s">
        <v>82</v>
      </c>
      <c r="Q11" s="6" t="str">
        <f>HYPERLINK("https://docs.wto.org/imrd/directdoc.asp?DDFDocuments/t/G/TBTN23/EU974.DOCX", "https://docs.wto.org/imrd/directdoc.asp?DDFDocuments/t/G/TBTN23/EU974.DOCX")</f>
        <v>https://docs.wto.org/imrd/directdoc.asp?DDFDocuments/t/G/TBTN23/EU974.DOCX</v>
      </c>
      <c r="R11" s="6"/>
      <c r="S11" s="6"/>
    </row>
    <row r="12" spans="1:19" ht="75">
      <c r="A12" s="8" t="s">
        <v>731</v>
      </c>
      <c r="B12" s="6" t="s">
        <v>558</v>
      </c>
      <c r="C12" s="7">
        <v>45027</v>
      </c>
      <c r="D12" s="6" t="str">
        <f>HYPERLINK("https://epingalert.org/en/Search?viewData= G/TBT/N/CHN/1722"," G/TBT/N/CHN/1722")</f>
        <v xml:space="preserve"> G/TBT/N/CHN/1722</v>
      </c>
      <c r="E12" s="6" t="s">
        <v>424</v>
      </c>
      <c r="F12" s="8" t="s">
        <v>554</v>
      </c>
      <c r="G12" s="8" t="s">
        <v>555</v>
      </c>
      <c r="H12" s="8" t="s">
        <v>556</v>
      </c>
      <c r="I12" s="6" t="s">
        <v>557</v>
      </c>
      <c r="K12" s="6" t="s">
        <v>77</v>
      </c>
      <c r="L12" s="6" t="s">
        <v>21</v>
      </c>
      <c r="M12" s="6"/>
      <c r="N12" s="7">
        <v>45102</v>
      </c>
      <c r="O12" s="6" t="s">
        <v>24</v>
      </c>
      <c r="P12" s="8" t="s">
        <v>89</v>
      </c>
      <c r="Q12" s="6" t="str">
        <f>HYPERLINK("https://docs.wto.org/imrd/directdoc.asp?DDFDocuments/t/G/TBTN23/KEN1424.DOCX", "https://docs.wto.org/imrd/directdoc.asp?DDFDocuments/t/G/TBTN23/KEN1424.DOCX")</f>
        <v>https://docs.wto.org/imrd/directdoc.asp?DDFDocuments/t/G/TBTN23/KEN1424.DOCX</v>
      </c>
      <c r="R12" s="6"/>
      <c r="S12" s="6"/>
    </row>
    <row r="13" spans="1:19" ht="60">
      <c r="A13" s="8" t="s">
        <v>688</v>
      </c>
      <c r="B13" s="6" t="s">
        <v>230</v>
      </c>
      <c r="C13" s="7">
        <v>45036</v>
      </c>
      <c r="D13" s="6" t="str">
        <f>HYPERLINK("https://epingalert.org/en/Search?viewData= G/TBT/N/TZA/941"," G/TBT/N/TZA/941")</f>
        <v xml:space="preserve"> G/TBT/N/TZA/941</v>
      </c>
      <c r="E13" s="6" t="s">
        <v>217</v>
      </c>
      <c r="F13" s="8" t="s">
        <v>226</v>
      </c>
      <c r="G13" s="8" t="s">
        <v>227</v>
      </c>
      <c r="H13" s="8" t="s">
        <v>228</v>
      </c>
      <c r="I13" s="6" t="s">
        <v>229</v>
      </c>
      <c r="K13" s="6" t="s">
        <v>94</v>
      </c>
      <c r="L13" s="6" t="s">
        <v>23</v>
      </c>
      <c r="M13" s="6"/>
      <c r="N13" s="7">
        <v>45102</v>
      </c>
      <c r="O13" s="6" t="s">
        <v>24</v>
      </c>
      <c r="P13" s="8" t="s">
        <v>95</v>
      </c>
      <c r="Q13" s="6" t="str">
        <f>HYPERLINK("https://docs.wto.org/imrd/directdoc.asp?DDFDocuments/t/G/TBTN23/EU969.DOCX", "https://docs.wto.org/imrd/directdoc.asp?DDFDocuments/t/G/TBTN23/EU969.DOCX")</f>
        <v>https://docs.wto.org/imrd/directdoc.asp?DDFDocuments/t/G/TBTN23/EU969.DOCX</v>
      </c>
      <c r="R13" s="6"/>
      <c r="S13" s="6"/>
    </row>
    <row r="14" spans="1:19" ht="60">
      <c r="A14" s="8" t="s">
        <v>693</v>
      </c>
      <c r="B14" s="6" t="s">
        <v>262</v>
      </c>
      <c r="C14" s="7">
        <v>45035</v>
      </c>
      <c r="D14" s="6" t="str">
        <f>HYPERLINK("https://epingalert.org/en/Search?viewData= G/TBT/N/GEO/120"," G/TBT/N/GEO/120")</f>
        <v xml:space="preserve"> G/TBT/N/GEO/120</v>
      </c>
      <c r="E14" s="6" t="s">
        <v>254</v>
      </c>
      <c r="F14" s="8" t="s">
        <v>259</v>
      </c>
      <c r="G14" s="8" t="s">
        <v>260</v>
      </c>
      <c r="H14" s="8" t="s">
        <v>261</v>
      </c>
      <c r="I14" s="6" t="s">
        <v>21</v>
      </c>
      <c r="K14" s="6" t="s">
        <v>99</v>
      </c>
      <c r="L14" s="6" t="s">
        <v>23</v>
      </c>
      <c r="M14" s="6"/>
      <c r="N14" s="7">
        <v>45102</v>
      </c>
      <c r="O14" s="6" t="s">
        <v>24</v>
      </c>
      <c r="P14" s="8" t="s">
        <v>100</v>
      </c>
      <c r="Q14" s="6" t="str">
        <f>HYPERLINK("https://docs.wto.org/imrd/directdoc.asp?DDFDocuments/t/G/TBTN23/EU971.DOCX", "https://docs.wto.org/imrd/directdoc.asp?DDFDocuments/t/G/TBTN23/EU971.DOCX")</f>
        <v>https://docs.wto.org/imrd/directdoc.asp?DDFDocuments/t/G/TBTN23/EU971.DOCX</v>
      </c>
      <c r="R14" s="6"/>
      <c r="S14" s="6"/>
    </row>
    <row r="15" spans="1:19" ht="45">
      <c r="A15" s="8" t="s">
        <v>692</v>
      </c>
      <c r="B15" s="6" t="s">
        <v>258</v>
      </c>
      <c r="C15" s="7">
        <v>45035</v>
      </c>
      <c r="D15" s="6" t="str">
        <f>HYPERLINK("https://epingalert.org/en/Search?viewData= G/TBT/N/GEO/119"," G/TBT/N/GEO/119")</f>
        <v xml:space="preserve"> G/TBT/N/GEO/119</v>
      </c>
      <c r="E15" s="6" t="s">
        <v>254</v>
      </c>
      <c r="F15" s="8" t="s">
        <v>255</v>
      </c>
      <c r="G15" s="8" t="s">
        <v>256</v>
      </c>
      <c r="H15" s="8" t="s">
        <v>257</v>
      </c>
      <c r="I15" s="6" t="s">
        <v>21</v>
      </c>
      <c r="K15" s="6" t="s">
        <v>105</v>
      </c>
      <c r="L15" s="6" t="s">
        <v>21</v>
      </c>
      <c r="M15" s="6"/>
      <c r="N15" s="7">
        <v>45102</v>
      </c>
      <c r="O15" s="6" t="s">
        <v>24</v>
      </c>
      <c r="P15" s="8" t="s">
        <v>106</v>
      </c>
      <c r="Q15" s="6" t="str">
        <f>HYPERLINK("https://docs.wto.org/imrd/directdoc.asp?DDFDocuments/t/G/TBTN23/KEN1423.DOCX", "https://docs.wto.org/imrd/directdoc.asp?DDFDocuments/t/G/TBTN23/KEN1423.DOCX")</f>
        <v>https://docs.wto.org/imrd/directdoc.asp?DDFDocuments/t/G/TBTN23/KEN1423.DOCX</v>
      </c>
      <c r="R15" s="6"/>
      <c r="S15" s="6"/>
    </row>
    <row r="16" spans="1:19" ht="30">
      <c r="A16" s="8" t="s">
        <v>712</v>
      </c>
      <c r="B16" s="6" t="s">
        <v>414</v>
      </c>
      <c r="C16" s="7">
        <v>45028</v>
      </c>
      <c r="D16" s="6" t="str">
        <f>HYPERLINK("https://epingalert.org/en/Search?viewData= G/TBT/N/BRA/1481"," G/TBT/N/BRA/1481")</f>
        <v xml:space="preserve"> G/TBT/N/BRA/1481</v>
      </c>
      <c r="E16" s="6" t="s">
        <v>31</v>
      </c>
      <c r="F16" s="8" t="s">
        <v>410</v>
      </c>
      <c r="G16" s="8" t="s">
        <v>411</v>
      </c>
      <c r="H16" s="8" t="s">
        <v>412</v>
      </c>
      <c r="I16" s="6" t="s">
        <v>413</v>
      </c>
      <c r="K16" s="6" t="s">
        <v>65</v>
      </c>
      <c r="L16" s="6" t="s">
        <v>23</v>
      </c>
      <c r="M16" s="6"/>
      <c r="N16" s="7">
        <v>45102</v>
      </c>
      <c r="O16" s="6" t="s">
        <v>24</v>
      </c>
      <c r="P16" s="8" t="s">
        <v>109</v>
      </c>
      <c r="Q16" s="6" t="str">
        <f>HYPERLINK("https://docs.wto.org/imrd/directdoc.asp?DDFDocuments/t/G/TBTN23/EU975.DOCX", "https://docs.wto.org/imrd/directdoc.asp?DDFDocuments/t/G/TBTN23/EU975.DOCX")</f>
        <v>https://docs.wto.org/imrd/directdoc.asp?DDFDocuments/t/G/TBTN23/EU975.DOCX</v>
      </c>
      <c r="R16" s="6"/>
      <c r="S16" s="6"/>
    </row>
    <row r="17" spans="1:19" ht="90">
      <c r="A17" s="11" t="s">
        <v>680</v>
      </c>
      <c r="B17" s="6" t="s">
        <v>21</v>
      </c>
      <c r="C17" s="7">
        <v>45040</v>
      </c>
      <c r="D17" s="6" t="str">
        <f>HYPERLINK("https://epingalert.org/en/Search?viewData= G/TBT/N/EU/968"," G/TBT/N/EU/968")</f>
        <v xml:space="preserve"> G/TBT/N/EU/968</v>
      </c>
      <c r="E17" s="6" t="s">
        <v>60</v>
      </c>
      <c r="F17" s="8" t="s">
        <v>153</v>
      </c>
      <c r="G17" s="8" t="s">
        <v>154</v>
      </c>
      <c r="H17" s="8" t="s">
        <v>155</v>
      </c>
      <c r="I17" s="6" t="s">
        <v>21</v>
      </c>
      <c r="K17" s="6" t="s">
        <v>114</v>
      </c>
      <c r="L17" s="6" t="s">
        <v>23</v>
      </c>
      <c r="M17" s="6"/>
      <c r="N17" s="7">
        <v>45132</v>
      </c>
      <c r="O17" s="6" t="s">
        <v>24</v>
      </c>
      <c r="P17" s="8" t="s">
        <v>115</v>
      </c>
      <c r="Q17" s="6" t="str">
        <f>HYPERLINK("https://docs.wto.org/imrd/directdoc.asp?DDFDocuments/t/G/TBTN23/EU976.DOCX", "https://docs.wto.org/imrd/directdoc.asp?DDFDocuments/t/G/TBTN23/EU976.DOCX")</f>
        <v>https://docs.wto.org/imrd/directdoc.asp?DDFDocuments/t/G/TBTN23/EU976.DOCX</v>
      </c>
      <c r="R17" s="6"/>
      <c r="S17" s="6"/>
    </row>
    <row r="18" spans="1:19" ht="45">
      <c r="A18" s="8" t="s">
        <v>718</v>
      </c>
      <c r="B18" s="6" t="s">
        <v>454</v>
      </c>
      <c r="C18" s="7">
        <v>45027</v>
      </c>
      <c r="D18" s="6" t="str">
        <f>HYPERLINK("https://epingalert.org/en/Search?viewData= G/TBT/N/ARM/92"," G/TBT/N/ARM/92")</f>
        <v xml:space="preserve"> G/TBT/N/ARM/92</v>
      </c>
      <c r="E18" s="6" t="s">
        <v>450</v>
      </c>
      <c r="F18" s="8" t="s">
        <v>451</v>
      </c>
      <c r="G18" s="8" t="s">
        <v>452</v>
      </c>
      <c r="H18" s="8" t="s">
        <v>453</v>
      </c>
      <c r="I18" s="6" t="s">
        <v>21</v>
      </c>
      <c r="K18" s="6" t="s">
        <v>121</v>
      </c>
      <c r="L18" s="6" t="s">
        <v>23</v>
      </c>
      <c r="M18" s="6"/>
      <c r="N18" s="7">
        <v>45102</v>
      </c>
      <c r="O18" s="6" t="s">
        <v>24</v>
      </c>
      <c r="P18" s="8" t="s">
        <v>122</v>
      </c>
      <c r="Q18" s="6"/>
      <c r="R18" s="6"/>
      <c r="S18" s="6" t="str">
        <f>HYPERLINK("https://docs.wto.org/imrd/directdoc.asp?DDFDocuments/v/G/TBTN23/PAN127.DOCX", "https://docs.wto.org/imrd/directdoc.asp?DDFDocuments/v/G/TBTN23/PAN127.DOCX")</f>
        <v>https://docs.wto.org/imrd/directdoc.asp?DDFDocuments/v/G/TBTN23/PAN127.DOCX</v>
      </c>
    </row>
    <row r="19" spans="1:19" ht="45">
      <c r="A19" s="8" t="s">
        <v>699</v>
      </c>
      <c r="B19" s="6" t="s">
        <v>303</v>
      </c>
      <c r="C19" s="7">
        <v>45030</v>
      </c>
      <c r="D19" s="6" t="str">
        <f>HYPERLINK("https://epingalert.org/en/Search?viewData= G/TBT/N/ARG/441"," G/TBT/N/ARG/441")</f>
        <v xml:space="preserve"> G/TBT/N/ARG/441</v>
      </c>
      <c r="E19" s="6" t="s">
        <v>292</v>
      </c>
      <c r="F19" s="8" t="s">
        <v>299</v>
      </c>
      <c r="G19" s="8" t="s">
        <v>300</v>
      </c>
      <c r="H19" s="8" t="s">
        <v>301</v>
      </c>
      <c r="I19" s="6" t="s">
        <v>302</v>
      </c>
      <c r="K19" s="6" t="s">
        <v>128</v>
      </c>
      <c r="L19" s="6" t="s">
        <v>21</v>
      </c>
      <c r="M19" s="6"/>
      <c r="N19" s="7">
        <v>45101</v>
      </c>
      <c r="O19" s="6" t="s">
        <v>24</v>
      </c>
      <c r="P19" s="8" t="s">
        <v>129</v>
      </c>
      <c r="Q19" s="6" t="str">
        <f>HYPERLINK("https://docs.wto.org/imrd/directdoc.asp?DDFDocuments/t/G/TBTN23/KEN1422.DOCX", "https://docs.wto.org/imrd/directdoc.asp?DDFDocuments/t/G/TBTN23/KEN1422.DOCX")</f>
        <v>https://docs.wto.org/imrd/directdoc.asp?DDFDocuments/t/G/TBTN23/KEN1422.DOCX</v>
      </c>
      <c r="R19" s="6"/>
      <c r="S19" s="6"/>
    </row>
    <row r="20" spans="1:19" ht="45">
      <c r="A20" s="8" t="s">
        <v>699</v>
      </c>
      <c r="B20" s="6" t="s">
        <v>303</v>
      </c>
      <c r="C20" s="7">
        <v>45030</v>
      </c>
      <c r="D20" s="6" t="str">
        <f>HYPERLINK("https://epingalert.org/en/Search?viewData= G/TBT/N/ARG/442"," G/TBT/N/ARG/442")</f>
        <v xml:space="preserve"> G/TBT/N/ARG/442</v>
      </c>
      <c r="E20" s="6" t="s">
        <v>292</v>
      </c>
      <c r="F20" s="8" t="s">
        <v>306</v>
      </c>
      <c r="G20" s="8" t="s">
        <v>307</v>
      </c>
      <c r="H20" s="8" t="s">
        <v>308</v>
      </c>
      <c r="I20" s="6" t="s">
        <v>309</v>
      </c>
      <c r="K20" s="6" t="s">
        <v>94</v>
      </c>
      <c r="L20" s="6" t="s">
        <v>23</v>
      </c>
      <c r="M20" s="6"/>
      <c r="N20" s="7">
        <v>45102</v>
      </c>
      <c r="O20" s="6" t="s">
        <v>24</v>
      </c>
      <c r="P20" s="8" t="s">
        <v>133</v>
      </c>
      <c r="Q20" s="6" t="str">
        <f>HYPERLINK("https://docs.wto.org/imrd/directdoc.asp?DDFDocuments/t/G/TBTN23/EU970.DOCX", "https://docs.wto.org/imrd/directdoc.asp?DDFDocuments/t/G/TBTN23/EU970.DOCX")</f>
        <v>https://docs.wto.org/imrd/directdoc.asp?DDFDocuments/t/G/TBTN23/EU970.DOCX</v>
      </c>
      <c r="R20" s="6"/>
      <c r="S20" s="6"/>
    </row>
    <row r="21" spans="1:19" ht="75">
      <c r="A21" s="8" t="s">
        <v>699</v>
      </c>
      <c r="B21" s="6" t="s">
        <v>303</v>
      </c>
      <c r="C21" s="7">
        <v>45028</v>
      </c>
      <c r="D21" s="6" t="str">
        <f>HYPERLINK("https://epingalert.org/en/Search?viewData= G/TBT/N/BDI/348, G/TBT/N/KEN/1416, G/TBT/N/RWA/855, G/TBT/N/TZA/938, G/TBT/N/UGA/1764"," G/TBT/N/BDI/348, G/TBT/N/KEN/1416, G/TBT/N/RWA/855, G/TBT/N/TZA/938, G/TBT/N/UGA/1764")</f>
        <v xml:space="preserve"> G/TBT/N/BDI/348, G/TBT/N/KEN/1416, G/TBT/N/RWA/855, G/TBT/N/TZA/938, G/TBT/N/UGA/1764</v>
      </c>
      <c r="E21" s="6" t="s">
        <v>83</v>
      </c>
      <c r="F21" s="8" t="s">
        <v>374</v>
      </c>
      <c r="G21" s="8" t="s">
        <v>375</v>
      </c>
      <c r="H21" s="8" t="s">
        <v>376</v>
      </c>
      <c r="I21" s="6" t="s">
        <v>377</v>
      </c>
      <c r="K21" s="6" t="s">
        <v>139</v>
      </c>
      <c r="L21" s="6" t="s">
        <v>21</v>
      </c>
      <c r="M21" s="6"/>
      <c r="N21" s="7">
        <v>45102</v>
      </c>
      <c r="O21" s="6" t="s">
        <v>24</v>
      </c>
      <c r="P21" s="8" t="s">
        <v>140</v>
      </c>
      <c r="Q21" s="6" t="str">
        <f>HYPERLINK("https://docs.wto.org/imrd/directdoc.asp?DDFDocuments/t/G/TBTN23/VNM256.DOCX", "https://docs.wto.org/imrd/directdoc.asp?DDFDocuments/t/G/TBTN23/VNM256.DOCX")</f>
        <v>https://docs.wto.org/imrd/directdoc.asp?DDFDocuments/t/G/TBTN23/VNM256.DOCX</v>
      </c>
      <c r="R21" s="6"/>
      <c r="S21" s="6"/>
    </row>
    <row r="22" spans="1:19" ht="60">
      <c r="A22" s="8" t="s">
        <v>699</v>
      </c>
      <c r="B22" s="6" t="s">
        <v>303</v>
      </c>
      <c r="C22" s="7">
        <v>45028</v>
      </c>
      <c r="D22" s="6" t="str">
        <f>HYPERLINK("https://epingalert.org/en/Search?viewData= G/TBT/N/BDI/347, G/TBT/N/KEN/1415, G/TBT/N/RWA/854, G/TBT/N/TZA/937, G/TBT/N/UGA/1763"," G/TBT/N/BDI/347, G/TBT/N/KEN/1415, G/TBT/N/RWA/854, G/TBT/N/TZA/937, G/TBT/N/UGA/1763")</f>
        <v xml:space="preserve"> G/TBT/N/BDI/347, G/TBT/N/KEN/1415, G/TBT/N/RWA/854, G/TBT/N/TZA/937, G/TBT/N/UGA/1763</v>
      </c>
      <c r="E22" s="6" t="s">
        <v>217</v>
      </c>
      <c r="F22" s="8" t="s">
        <v>380</v>
      </c>
      <c r="G22" s="8" t="s">
        <v>381</v>
      </c>
      <c r="H22" s="8" t="s">
        <v>382</v>
      </c>
      <c r="I22" s="6" t="s">
        <v>383</v>
      </c>
      <c r="K22" s="6" t="s">
        <v>36</v>
      </c>
      <c r="L22" s="6" t="s">
        <v>21</v>
      </c>
      <c r="M22" s="6"/>
      <c r="N22" s="7">
        <v>45114</v>
      </c>
      <c r="O22" s="6" t="s">
        <v>24</v>
      </c>
      <c r="P22" s="8" t="s">
        <v>146</v>
      </c>
      <c r="Q22" s="6" t="str">
        <f>HYPERLINK("https://docs.wto.org/imrd/directdoc.asp?DDFDocuments/t/G/TBTN23/AUS155.DOCX", "https://docs.wto.org/imrd/directdoc.asp?DDFDocuments/t/G/TBTN23/AUS155.DOCX")</f>
        <v>https://docs.wto.org/imrd/directdoc.asp?DDFDocuments/t/G/TBTN23/AUS155.DOCX</v>
      </c>
      <c r="R22" s="6"/>
      <c r="S22" s="6"/>
    </row>
    <row r="23" spans="1:19" ht="75">
      <c r="A23" s="8" t="s">
        <v>699</v>
      </c>
      <c r="B23" s="6" t="s">
        <v>303</v>
      </c>
      <c r="C23" s="7">
        <v>45028</v>
      </c>
      <c r="D23" s="6" t="str">
        <f>HYPERLINK("https://epingalert.org/en/Search?viewData= G/TBT/N/BDI/348, G/TBT/N/KEN/1416, G/TBT/N/RWA/855, G/TBT/N/TZA/938, G/TBT/N/UGA/1764"," G/TBT/N/BDI/348, G/TBT/N/KEN/1416, G/TBT/N/RWA/855, G/TBT/N/TZA/938, G/TBT/N/UGA/1764")</f>
        <v xml:space="preserve"> G/TBT/N/BDI/348, G/TBT/N/KEN/1416, G/TBT/N/RWA/855, G/TBT/N/TZA/938, G/TBT/N/UGA/1764</v>
      </c>
      <c r="E23" s="6" t="s">
        <v>45</v>
      </c>
      <c r="F23" s="8" t="s">
        <v>374</v>
      </c>
      <c r="G23" s="8" t="s">
        <v>375</v>
      </c>
      <c r="H23" s="8" t="s">
        <v>376</v>
      </c>
      <c r="I23" s="6" t="s">
        <v>377</v>
      </c>
      <c r="K23" s="6" t="s">
        <v>36</v>
      </c>
      <c r="L23" s="6" t="s">
        <v>151</v>
      </c>
      <c r="M23" s="6"/>
      <c r="N23" s="7">
        <v>45100</v>
      </c>
      <c r="O23" s="6" t="s">
        <v>24</v>
      </c>
      <c r="P23" s="8" t="s">
        <v>152</v>
      </c>
      <c r="Q23" s="6" t="str">
        <f>HYPERLINK("https://docs.wto.org/imrd/directdoc.asp?DDFDocuments/t/G/TBTN23/KOR1138.DOCX", "https://docs.wto.org/imrd/directdoc.asp?DDFDocuments/t/G/TBTN23/KOR1138.DOCX")</f>
        <v>https://docs.wto.org/imrd/directdoc.asp?DDFDocuments/t/G/TBTN23/KOR1138.DOCX</v>
      </c>
      <c r="R23" s="6"/>
      <c r="S23" s="6"/>
    </row>
    <row r="24" spans="1:19" ht="60">
      <c r="A24" s="8" t="s">
        <v>699</v>
      </c>
      <c r="B24" s="6" t="s">
        <v>303</v>
      </c>
      <c r="C24" s="7">
        <v>45028</v>
      </c>
      <c r="D24" s="6" t="str">
        <f>HYPERLINK("https://epingalert.org/en/Search?viewData= G/TBT/N/BDI/347, G/TBT/N/KEN/1415, G/TBT/N/RWA/854, G/TBT/N/TZA/937, G/TBT/N/UGA/1763"," G/TBT/N/BDI/347, G/TBT/N/KEN/1415, G/TBT/N/RWA/854, G/TBT/N/TZA/937, G/TBT/N/UGA/1763")</f>
        <v xml:space="preserve"> G/TBT/N/BDI/347, G/TBT/N/KEN/1415, G/TBT/N/RWA/854, G/TBT/N/TZA/937, G/TBT/N/UGA/1763</v>
      </c>
      <c r="E24" s="6" t="s">
        <v>83</v>
      </c>
      <c r="F24" s="8" t="s">
        <v>380</v>
      </c>
      <c r="G24" s="8" t="s">
        <v>381</v>
      </c>
      <c r="H24" s="8" t="s">
        <v>382</v>
      </c>
      <c r="I24" s="6" t="s">
        <v>383</v>
      </c>
      <c r="K24" s="6" t="s">
        <v>121</v>
      </c>
      <c r="L24" s="6" t="s">
        <v>21</v>
      </c>
      <c r="M24" s="6"/>
      <c r="N24" s="7">
        <v>45100</v>
      </c>
      <c r="O24" s="6" t="s">
        <v>24</v>
      </c>
      <c r="P24" s="8" t="s">
        <v>156</v>
      </c>
      <c r="Q24" s="6" t="str">
        <f>HYPERLINK("https://docs.wto.org/imrd/directdoc.asp?DDFDocuments/t/G/TBTN23/EU968.DOCX", "https://docs.wto.org/imrd/directdoc.asp?DDFDocuments/t/G/TBTN23/EU968.DOCX")</f>
        <v>https://docs.wto.org/imrd/directdoc.asp?DDFDocuments/t/G/TBTN23/EU968.DOCX</v>
      </c>
      <c r="R24" s="6"/>
      <c r="S24" s="6"/>
    </row>
    <row r="25" spans="1:19" ht="60">
      <c r="A25" s="8" t="s">
        <v>699</v>
      </c>
      <c r="B25" s="6" t="s">
        <v>303</v>
      </c>
      <c r="C25" s="7">
        <v>45028</v>
      </c>
      <c r="D25" s="6" t="str">
        <f>HYPERLINK("https://epingalert.org/en/Search?viewData= G/TBT/N/BDI/347, G/TBT/N/KEN/1415, G/TBT/N/RWA/854, G/TBT/N/TZA/937, G/TBT/N/UGA/1763"," G/TBT/N/BDI/347, G/TBT/N/KEN/1415, G/TBT/N/RWA/854, G/TBT/N/TZA/937, G/TBT/N/UGA/1763")</f>
        <v xml:space="preserve"> G/TBT/N/BDI/347, G/TBT/N/KEN/1415, G/TBT/N/RWA/854, G/TBT/N/TZA/937, G/TBT/N/UGA/1763</v>
      </c>
      <c r="E25" s="6" t="s">
        <v>204</v>
      </c>
      <c r="F25" s="8" t="s">
        <v>380</v>
      </c>
      <c r="G25" s="8" t="s">
        <v>381</v>
      </c>
      <c r="H25" s="8" t="s">
        <v>382</v>
      </c>
      <c r="I25" s="6" t="s">
        <v>383</v>
      </c>
      <c r="K25" s="6" t="s">
        <v>159</v>
      </c>
      <c r="L25" s="6" t="s">
        <v>151</v>
      </c>
      <c r="M25" s="6"/>
      <c r="N25" s="7">
        <v>45100</v>
      </c>
      <c r="O25" s="6" t="s">
        <v>24</v>
      </c>
      <c r="P25" s="8" t="s">
        <v>160</v>
      </c>
      <c r="Q25" s="6" t="str">
        <f>HYPERLINK("https://docs.wto.org/imrd/directdoc.asp?DDFDocuments/t/G/TBTN23/KOR1139.DOCX", "https://docs.wto.org/imrd/directdoc.asp?DDFDocuments/t/G/TBTN23/KOR1139.DOCX")</f>
        <v>https://docs.wto.org/imrd/directdoc.asp?DDFDocuments/t/G/TBTN23/KOR1139.DOCX</v>
      </c>
      <c r="R25" s="6"/>
      <c r="S25" s="6"/>
    </row>
    <row r="26" spans="1:19" ht="75">
      <c r="A26" s="8" t="s">
        <v>699</v>
      </c>
      <c r="B26" s="6" t="s">
        <v>303</v>
      </c>
      <c r="C26" s="7">
        <v>45028</v>
      </c>
      <c r="D26" s="6" t="str">
        <f>HYPERLINK("https://epingalert.org/en/Search?viewData= G/TBT/N/BDI/348, G/TBT/N/KEN/1416, G/TBT/N/RWA/855, G/TBT/N/TZA/938, G/TBT/N/UGA/1764"," G/TBT/N/BDI/348, G/TBT/N/KEN/1416, G/TBT/N/RWA/855, G/TBT/N/TZA/938, G/TBT/N/UGA/1764")</f>
        <v xml:space="preserve"> G/TBT/N/BDI/348, G/TBT/N/KEN/1416, G/TBT/N/RWA/855, G/TBT/N/TZA/938, G/TBT/N/UGA/1764</v>
      </c>
      <c r="E26" s="6" t="s">
        <v>204</v>
      </c>
      <c r="F26" s="8" t="s">
        <v>374</v>
      </c>
      <c r="G26" s="8" t="s">
        <v>375</v>
      </c>
      <c r="H26" s="8" t="s">
        <v>376</v>
      </c>
      <c r="I26" s="6" t="s">
        <v>377</v>
      </c>
      <c r="K26" s="6" t="s">
        <v>36</v>
      </c>
      <c r="L26" s="6" t="s">
        <v>21</v>
      </c>
      <c r="M26" s="6"/>
      <c r="N26" s="7">
        <v>45097</v>
      </c>
      <c r="O26" s="6" t="s">
        <v>24</v>
      </c>
      <c r="P26" s="8" t="s">
        <v>166</v>
      </c>
      <c r="Q26" s="6" t="str">
        <f>HYPERLINK("https://docs.wto.org/imrd/directdoc.asp?DDFDocuments/t/G/TBTN23/USA1985.DOCX", "https://docs.wto.org/imrd/directdoc.asp?DDFDocuments/t/G/TBTN23/USA1985.DOCX")</f>
        <v>https://docs.wto.org/imrd/directdoc.asp?DDFDocuments/t/G/TBTN23/USA1985.DOCX</v>
      </c>
      <c r="R26" s="6"/>
      <c r="S26" s="6" t="str">
        <f>HYPERLINK("https://docs.wto.org/imrd/directdoc.asp?DDFDocuments/v/G/TBTN23/USA1985.DOCX", "https://docs.wto.org/imrd/directdoc.asp?DDFDocuments/v/G/TBTN23/USA1985.DOCX")</f>
        <v>https://docs.wto.org/imrd/directdoc.asp?DDFDocuments/v/G/TBTN23/USA1985.DOCX</v>
      </c>
    </row>
    <row r="27" spans="1:19" ht="240">
      <c r="A27" s="8" t="s">
        <v>699</v>
      </c>
      <c r="B27" s="6" t="s">
        <v>303</v>
      </c>
      <c r="C27" s="7">
        <v>45028</v>
      </c>
      <c r="D27" s="6" t="str">
        <f>HYPERLINK("https://epingalert.org/en/Search?viewData= G/TBT/N/BDI/347, G/TBT/N/KEN/1415, G/TBT/N/RWA/854, G/TBT/N/TZA/937, G/TBT/N/UGA/1763"," G/TBT/N/BDI/347, G/TBT/N/KEN/1415, G/TBT/N/RWA/854, G/TBT/N/TZA/937, G/TBT/N/UGA/1763")</f>
        <v xml:space="preserve"> G/TBT/N/BDI/347, G/TBT/N/KEN/1415, G/TBT/N/RWA/854, G/TBT/N/TZA/937, G/TBT/N/UGA/1763</v>
      </c>
      <c r="E27" s="6" t="s">
        <v>45</v>
      </c>
      <c r="F27" s="8" t="s">
        <v>380</v>
      </c>
      <c r="G27" s="8" t="s">
        <v>381</v>
      </c>
      <c r="H27" s="8" t="s">
        <v>382</v>
      </c>
      <c r="I27" s="6" t="s">
        <v>383</v>
      </c>
      <c r="K27" s="6" t="s">
        <v>171</v>
      </c>
      <c r="L27" s="6" t="s">
        <v>21</v>
      </c>
      <c r="M27" s="6"/>
      <c r="N27" s="7">
        <v>45097</v>
      </c>
      <c r="O27" s="6" t="s">
        <v>24</v>
      </c>
      <c r="P27" s="8" t="s">
        <v>172</v>
      </c>
      <c r="Q27" s="6" t="str">
        <f>HYPERLINK("https://docs.wto.org/imrd/directdoc.asp?DDFDocuments/t/G/TBTN23/UKR252.DOCX", "https://docs.wto.org/imrd/directdoc.asp?DDFDocuments/t/G/TBTN23/UKR252.DOCX")</f>
        <v>https://docs.wto.org/imrd/directdoc.asp?DDFDocuments/t/G/TBTN23/UKR252.DOCX</v>
      </c>
      <c r="R27" s="6"/>
      <c r="S27" s="6" t="str">
        <f>HYPERLINK("https://docs.wto.org/imrd/directdoc.asp?DDFDocuments/v/G/TBTN23/UKR252.DOCX", "https://docs.wto.org/imrd/directdoc.asp?DDFDocuments/v/G/TBTN23/UKR252.DOCX")</f>
        <v>https://docs.wto.org/imrd/directdoc.asp?DDFDocuments/v/G/TBTN23/UKR252.DOCX</v>
      </c>
    </row>
    <row r="28" spans="1:19" ht="75">
      <c r="A28" s="8" t="s">
        <v>699</v>
      </c>
      <c r="B28" s="6" t="s">
        <v>303</v>
      </c>
      <c r="C28" s="7">
        <v>45028</v>
      </c>
      <c r="D28" s="6" t="str">
        <f>HYPERLINK("https://epingalert.org/en/Search?viewData= G/TBT/N/BDI/348, G/TBT/N/KEN/1416, G/TBT/N/RWA/855, G/TBT/N/TZA/938, G/TBT/N/UGA/1764"," G/TBT/N/BDI/348, G/TBT/N/KEN/1416, G/TBT/N/RWA/855, G/TBT/N/TZA/938, G/TBT/N/UGA/1764")</f>
        <v xml:space="preserve"> G/TBT/N/BDI/348, G/TBT/N/KEN/1416, G/TBT/N/RWA/855, G/TBT/N/TZA/938, G/TBT/N/UGA/1764</v>
      </c>
      <c r="E28" s="6" t="s">
        <v>217</v>
      </c>
      <c r="F28" s="8" t="s">
        <v>374</v>
      </c>
      <c r="G28" s="8" t="s">
        <v>375</v>
      </c>
      <c r="H28" s="8" t="s">
        <v>376</v>
      </c>
      <c r="I28" s="6" t="s">
        <v>377</v>
      </c>
      <c r="K28" s="6" t="s">
        <v>121</v>
      </c>
      <c r="L28" s="6" t="s">
        <v>179</v>
      </c>
      <c r="M28" s="6"/>
      <c r="N28" s="7">
        <v>45097</v>
      </c>
      <c r="O28" s="6" t="s">
        <v>24</v>
      </c>
      <c r="P28" s="8" t="s">
        <v>180</v>
      </c>
      <c r="Q28" s="6" t="str">
        <f>HYPERLINK("https://docs.wto.org/imrd/directdoc.asp?DDFDocuments/t/G/TBTN23/ZAF250.DOCX", "https://docs.wto.org/imrd/directdoc.asp?DDFDocuments/t/G/TBTN23/ZAF250.DOCX")</f>
        <v>https://docs.wto.org/imrd/directdoc.asp?DDFDocuments/t/G/TBTN23/ZAF250.DOCX</v>
      </c>
      <c r="R28" s="6"/>
      <c r="S28" s="6"/>
    </row>
    <row r="29" spans="1:19" ht="60">
      <c r="A29" s="8" t="s">
        <v>699</v>
      </c>
      <c r="B29" s="6" t="s">
        <v>303</v>
      </c>
      <c r="C29" s="7">
        <v>45028</v>
      </c>
      <c r="D29" s="6" t="str">
        <f>HYPERLINK("https://epingalert.org/en/Search?viewData= G/TBT/N/BDI/347, G/TBT/N/KEN/1415, G/TBT/N/RWA/854, G/TBT/N/TZA/937, G/TBT/N/UGA/1763"," G/TBT/N/BDI/347, G/TBT/N/KEN/1415, G/TBT/N/RWA/854, G/TBT/N/TZA/937, G/TBT/N/UGA/1763")</f>
        <v xml:space="preserve"> G/TBT/N/BDI/347, G/TBT/N/KEN/1415, G/TBT/N/RWA/854, G/TBT/N/TZA/937, G/TBT/N/UGA/1763</v>
      </c>
      <c r="E29" s="6" t="s">
        <v>189</v>
      </c>
      <c r="F29" s="8" t="s">
        <v>380</v>
      </c>
      <c r="G29" s="8" t="s">
        <v>381</v>
      </c>
      <c r="H29" s="8" t="s">
        <v>382</v>
      </c>
      <c r="I29" s="6" t="s">
        <v>383</v>
      </c>
      <c r="K29" s="6" t="s">
        <v>186</v>
      </c>
      <c r="L29" s="6" t="s">
        <v>187</v>
      </c>
      <c r="M29" s="6"/>
      <c r="N29" s="7">
        <v>45097</v>
      </c>
      <c r="O29" s="6" t="s">
        <v>24</v>
      </c>
      <c r="P29" s="8" t="s">
        <v>188</v>
      </c>
      <c r="Q29" s="6" t="str">
        <f>HYPERLINK("https://docs.wto.org/imrd/directdoc.asp?DDFDocuments/t/G/TBTN23/JPN768.DOCX", "https://docs.wto.org/imrd/directdoc.asp?DDFDocuments/t/G/TBTN23/JPN768.DOCX")</f>
        <v>https://docs.wto.org/imrd/directdoc.asp?DDFDocuments/t/G/TBTN23/JPN768.DOCX</v>
      </c>
      <c r="R29" s="6"/>
      <c r="S29" s="6"/>
    </row>
    <row r="30" spans="1:19" ht="75">
      <c r="A30" s="8" t="s">
        <v>699</v>
      </c>
      <c r="B30" s="6" t="s">
        <v>303</v>
      </c>
      <c r="C30" s="7">
        <v>45028</v>
      </c>
      <c r="D30" s="6" t="str">
        <f>HYPERLINK("https://epingalert.org/en/Search?viewData= G/TBT/N/BDI/348, G/TBT/N/KEN/1416, G/TBT/N/RWA/855, G/TBT/N/TZA/938, G/TBT/N/UGA/1764"," G/TBT/N/BDI/348, G/TBT/N/KEN/1416, G/TBT/N/RWA/855, G/TBT/N/TZA/938, G/TBT/N/UGA/1764")</f>
        <v xml:space="preserve"> G/TBT/N/BDI/348, G/TBT/N/KEN/1416, G/TBT/N/RWA/855, G/TBT/N/TZA/938, G/TBT/N/UGA/1764</v>
      </c>
      <c r="E30" s="6" t="s">
        <v>189</v>
      </c>
      <c r="F30" s="8" t="s">
        <v>374</v>
      </c>
      <c r="G30" s="8" t="s">
        <v>375</v>
      </c>
      <c r="H30" s="8" t="s">
        <v>376</v>
      </c>
      <c r="I30" s="6" t="s">
        <v>377</v>
      </c>
      <c r="K30" s="6" t="s">
        <v>195</v>
      </c>
      <c r="L30" s="6" t="s">
        <v>23</v>
      </c>
      <c r="M30" s="6"/>
      <c r="N30" s="7">
        <v>45096</v>
      </c>
      <c r="O30" s="6" t="s">
        <v>24</v>
      </c>
      <c r="P30" s="8" t="s">
        <v>196</v>
      </c>
      <c r="Q30" s="6" t="str">
        <f>HYPERLINK("https://docs.wto.org/imrd/directdoc.asp?DDFDocuments/t/G/TBTN23/BDI349.DOCX", "https://docs.wto.org/imrd/directdoc.asp?DDFDocuments/t/G/TBTN23/BDI349.DOCX")</f>
        <v>https://docs.wto.org/imrd/directdoc.asp?DDFDocuments/t/G/TBTN23/BDI349.DOCX</v>
      </c>
      <c r="R30" s="6" t="str">
        <f>HYPERLINK("https://docs.wto.org/imrd/directdoc.asp?DDFDocuments/u/G/TBTN23/BDI349.DOCX", "https://docs.wto.org/imrd/directdoc.asp?DDFDocuments/u/G/TBTN23/BDI349.DOCX")</f>
        <v>https://docs.wto.org/imrd/directdoc.asp?DDFDocuments/u/G/TBTN23/BDI349.DOCX</v>
      </c>
      <c r="S30" s="6"/>
    </row>
    <row r="31" spans="1:19" ht="45">
      <c r="A31" s="8" t="s">
        <v>684</v>
      </c>
      <c r="B31" s="6" t="s">
        <v>185</v>
      </c>
      <c r="C31" s="7">
        <v>45037</v>
      </c>
      <c r="D31" s="6" t="str">
        <f>HYPERLINK("https://epingalert.org/en/Search?viewData= G/TBT/N/JPN/768"," G/TBT/N/JPN/768")</f>
        <v xml:space="preserve"> G/TBT/N/JPN/768</v>
      </c>
      <c r="E31" s="6" t="s">
        <v>181</v>
      </c>
      <c r="F31" s="8" t="s">
        <v>182</v>
      </c>
      <c r="G31" s="8" t="s">
        <v>183</v>
      </c>
      <c r="H31" s="8" t="s">
        <v>184</v>
      </c>
      <c r="I31" s="6" t="s">
        <v>21</v>
      </c>
      <c r="K31" s="6" t="s">
        <v>202</v>
      </c>
      <c r="L31" s="6" t="s">
        <v>21</v>
      </c>
      <c r="M31" s="6"/>
      <c r="N31" s="7">
        <v>45096</v>
      </c>
      <c r="O31" s="6" t="s">
        <v>24</v>
      </c>
      <c r="P31" s="8" t="s">
        <v>203</v>
      </c>
      <c r="Q31" s="6" t="str">
        <f>HYPERLINK("https://docs.wto.org/imrd/directdoc.asp?DDFDocuments/t/G/TBTN23/CHL637.DOCX", "https://docs.wto.org/imrd/directdoc.asp?DDFDocuments/t/G/TBTN23/CHL637.DOCX")</f>
        <v>https://docs.wto.org/imrd/directdoc.asp?DDFDocuments/t/G/TBTN23/CHL637.DOCX</v>
      </c>
      <c r="R31" s="6" t="str">
        <f>HYPERLINK("https://docs.wto.org/imrd/directdoc.asp?DDFDocuments/u/G/TBTN23/CHL637.DOCX", "https://docs.wto.org/imrd/directdoc.asp?DDFDocuments/u/G/TBTN23/CHL637.DOCX")</f>
        <v>https://docs.wto.org/imrd/directdoc.asp?DDFDocuments/u/G/TBTN23/CHL637.DOCX</v>
      </c>
      <c r="S31" s="6" t="str">
        <f>HYPERLINK("https://docs.wto.org/imrd/directdoc.asp?DDFDocuments/v/G/TBTN23/CHL637.DOCX", "https://docs.wto.org/imrd/directdoc.asp?DDFDocuments/v/G/TBTN23/CHL637.DOCX")</f>
        <v>https://docs.wto.org/imrd/directdoc.asp?DDFDocuments/v/G/TBTN23/CHL637.DOCX</v>
      </c>
    </row>
    <row r="32" spans="1:19" ht="180">
      <c r="A32" s="8" t="s">
        <v>735</v>
      </c>
      <c r="B32" s="6" t="s">
        <v>574</v>
      </c>
      <c r="C32" s="7">
        <v>45022</v>
      </c>
      <c r="D32" s="6" t="str">
        <f>HYPERLINK("https://epingalert.org/en/Search?viewData= G/TBT/N/GHA/41"," G/TBT/N/GHA/41")</f>
        <v xml:space="preserve"> G/TBT/N/GHA/41</v>
      </c>
      <c r="E32" s="6" t="s">
        <v>443</v>
      </c>
      <c r="F32" s="8" t="s">
        <v>571</v>
      </c>
      <c r="G32" s="8" t="s">
        <v>572</v>
      </c>
      <c r="H32" s="8" t="s">
        <v>573</v>
      </c>
      <c r="I32" s="6" t="s">
        <v>21</v>
      </c>
      <c r="K32" s="6" t="s">
        <v>209</v>
      </c>
      <c r="L32" s="6" t="s">
        <v>23</v>
      </c>
      <c r="M32" s="6"/>
      <c r="N32" s="7">
        <v>45096</v>
      </c>
      <c r="O32" s="6" t="s">
        <v>24</v>
      </c>
      <c r="P32" s="8" t="s">
        <v>210</v>
      </c>
      <c r="Q32" s="6" t="str">
        <f>HYPERLINK("https://docs.wto.org/imrd/directdoc.asp?DDFDocuments/t/G/TBTN23/BDI351.DOCX", "https://docs.wto.org/imrd/directdoc.asp?DDFDocuments/t/G/TBTN23/BDI351.DOCX")</f>
        <v>https://docs.wto.org/imrd/directdoc.asp?DDFDocuments/t/G/TBTN23/BDI351.DOCX</v>
      </c>
      <c r="R32" s="6" t="str">
        <f>HYPERLINK("https://docs.wto.org/imrd/directdoc.asp?DDFDocuments/u/G/TBTN23/BDI351.DOCX", "https://docs.wto.org/imrd/directdoc.asp?DDFDocuments/u/G/TBTN23/BDI351.DOCX")</f>
        <v>https://docs.wto.org/imrd/directdoc.asp?DDFDocuments/u/G/TBTN23/BDI351.DOCX</v>
      </c>
      <c r="S32" s="6"/>
    </row>
    <row r="33" spans="1:19" ht="225">
      <c r="A33" s="8" t="s">
        <v>700</v>
      </c>
      <c r="B33" s="6" t="s">
        <v>315</v>
      </c>
      <c r="C33" s="7">
        <v>45029</v>
      </c>
      <c r="D33" s="6" t="str">
        <f>HYPERLINK("https://epingalert.org/en/Search?viewData= G/TBT/N/KOR/1135"," G/TBT/N/KOR/1135")</f>
        <v xml:space="preserve"> G/TBT/N/KOR/1135</v>
      </c>
      <c r="E33" s="6" t="s">
        <v>147</v>
      </c>
      <c r="F33" s="8" t="s">
        <v>312</v>
      </c>
      <c r="G33" s="8" t="s">
        <v>313</v>
      </c>
      <c r="H33" s="8" t="s">
        <v>314</v>
      </c>
      <c r="I33" s="6" t="s">
        <v>21</v>
      </c>
      <c r="K33" s="6" t="s">
        <v>215</v>
      </c>
      <c r="L33" s="6" t="s">
        <v>21</v>
      </c>
      <c r="M33" s="6"/>
      <c r="N33" s="7">
        <v>45096</v>
      </c>
      <c r="O33" s="6" t="s">
        <v>24</v>
      </c>
      <c r="P33" s="8" t="s">
        <v>216</v>
      </c>
      <c r="Q33" s="6" t="str">
        <f>HYPERLINK("https://docs.wto.org/imrd/directdoc.asp?DDFDocuments/t/G/TBTN23/BDI352.DOCX", "https://docs.wto.org/imrd/directdoc.asp?DDFDocuments/t/G/TBTN23/BDI352.DOCX")</f>
        <v>https://docs.wto.org/imrd/directdoc.asp?DDFDocuments/t/G/TBTN23/BDI352.DOCX</v>
      </c>
      <c r="R33" s="6" t="str">
        <f>HYPERLINK("https://docs.wto.org/imrd/directdoc.asp?DDFDocuments/u/G/TBTN23/BDI352.DOCX", "https://docs.wto.org/imrd/directdoc.asp?DDFDocuments/u/G/TBTN23/BDI352.DOCX")</f>
        <v>https://docs.wto.org/imrd/directdoc.asp?DDFDocuments/u/G/TBTN23/BDI352.DOCX</v>
      </c>
      <c r="S33" s="6"/>
    </row>
    <row r="34" spans="1:19" ht="270">
      <c r="A34" s="8" t="s">
        <v>700</v>
      </c>
      <c r="B34" s="6" t="s">
        <v>315</v>
      </c>
      <c r="C34" s="7">
        <v>45029</v>
      </c>
      <c r="D34" s="6" t="str">
        <f>HYPERLINK("https://epingalert.org/en/Search?viewData= G/TBT/N/KOR/1134"," G/TBT/N/KOR/1134")</f>
        <v xml:space="preserve"> G/TBT/N/KOR/1134</v>
      </c>
      <c r="E34" s="6" t="s">
        <v>147</v>
      </c>
      <c r="F34" s="8" t="s">
        <v>321</v>
      </c>
      <c r="G34" s="8" t="s">
        <v>322</v>
      </c>
      <c r="H34" s="8" t="s">
        <v>314</v>
      </c>
      <c r="I34" s="6" t="s">
        <v>21</v>
      </c>
      <c r="K34" s="6" t="s">
        <v>223</v>
      </c>
      <c r="L34" s="6" t="s">
        <v>21</v>
      </c>
      <c r="M34" s="6"/>
      <c r="N34" s="7">
        <v>45096</v>
      </c>
      <c r="O34" s="6" t="s">
        <v>24</v>
      </c>
      <c r="P34" s="8" t="s">
        <v>224</v>
      </c>
      <c r="Q34" s="6" t="str">
        <f>HYPERLINK("https://docs.wto.org/imrd/directdoc.asp?DDFDocuments/t/G/TBTN23/BDI350.DOCX", "https://docs.wto.org/imrd/directdoc.asp?DDFDocuments/t/G/TBTN23/BDI350.DOCX")</f>
        <v>https://docs.wto.org/imrd/directdoc.asp?DDFDocuments/t/G/TBTN23/BDI350.DOCX</v>
      </c>
      <c r="R34" s="6" t="str">
        <f>HYPERLINK("https://docs.wto.org/imrd/directdoc.asp?DDFDocuments/u/G/TBTN23/BDI350.DOCX", "https://docs.wto.org/imrd/directdoc.asp?DDFDocuments/u/G/TBTN23/BDI350.DOCX")</f>
        <v>https://docs.wto.org/imrd/directdoc.asp?DDFDocuments/u/G/TBTN23/BDI350.DOCX</v>
      </c>
      <c r="S34" s="6"/>
    </row>
    <row r="35" spans="1:19" ht="135">
      <c r="A35" s="8" t="s">
        <v>700</v>
      </c>
      <c r="B35" s="6" t="s">
        <v>315</v>
      </c>
      <c r="C35" s="7">
        <v>45029</v>
      </c>
      <c r="D35" s="6" t="str">
        <f>HYPERLINK("https://epingalert.org/en/Search?viewData= G/TBT/N/KOR/1136"," G/TBT/N/KOR/1136")</f>
        <v xml:space="preserve"> G/TBT/N/KOR/1136</v>
      </c>
      <c r="E35" s="6" t="s">
        <v>147</v>
      </c>
      <c r="F35" s="8" t="s">
        <v>341</v>
      </c>
      <c r="G35" s="8" t="s">
        <v>342</v>
      </c>
      <c r="H35" s="8" t="s">
        <v>314</v>
      </c>
      <c r="I35" s="6" t="s">
        <v>21</v>
      </c>
      <c r="K35" s="6" t="s">
        <v>225</v>
      </c>
      <c r="L35" s="6" t="s">
        <v>23</v>
      </c>
      <c r="M35" s="6"/>
      <c r="N35" s="7">
        <v>45096</v>
      </c>
      <c r="O35" s="6" t="s">
        <v>24</v>
      </c>
      <c r="P35" s="8" t="s">
        <v>210</v>
      </c>
      <c r="Q35" s="6" t="str">
        <f>HYPERLINK("https://docs.wto.org/imrd/directdoc.asp?DDFDocuments/t/G/TBTN23/BDI351.DOCX", "https://docs.wto.org/imrd/directdoc.asp?DDFDocuments/t/G/TBTN23/BDI351.DOCX")</f>
        <v>https://docs.wto.org/imrd/directdoc.asp?DDFDocuments/t/G/TBTN23/BDI351.DOCX</v>
      </c>
      <c r="R35" s="6" t="str">
        <f>HYPERLINK("https://docs.wto.org/imrd/directdoc.asp?DDFDocuments/u/G/TBTN23/BDI351.DOCX", "https://docs.wto.org/imrd/directdoc.asp?DDFDocuments/u/G/TBTN23/BDI351.DOCX")</f>
        <v>https://docs.wto.org/imrd/directdoc.asp?DDFDocuments/u/G/TBTN23/BDI351.DOCX</v>
      </c>
      <c r="S35" s="6"/>
    </row>
    <row r="36" spans="1:19" ht="75">
      <c r="A36" s="8" t="s">
        <v>704</v>
      </c>
      <c r="B36" s="6" t="s">
        <v>339</v>
      </c>
      <c r="C36" s="7">
        <v>45029</v>
      </c>
      <c r="D36" s="6" t="str">
        <f>HYPERLINK("https://epingalert.org/en/Search?viewData= G/TBT/N/SAU/1286"," G/TBT/N/SAU/1286")</f>
        <v xml:space="preserve"> G/TBT/N/SAU/1286</v>
      </c>
      <c r="E36" s="6" t="s">
        <v>334</v>
      </c>
      <c r="F36" s="8" t="s">
        <v>335</v>
      </c>
      <c r="G36" s="8" t="s">
        <v>336</v>
      </c>
      <c r="H36" s="8" t="s">
        <v>337</v>
      </c>
      <c r="I36" s="6" t="s">
        <v>338</v>
      </c>
      <c r="K36" s="6" t="s">
        <v>215</v>
      </c>
      <c r="L36" s="6" t="s">
        <v>21</v>
      </c>
      <c r="M36" s="6"/>
      <c r="N36" s="7">
        <v>45096</v>
      </c>
      <c r="O36" s="6" t="s">
        <v>24</v>
      </c>
      <c r="P36" s="8" t="s">
        <v>216</v>
      </c>
      <c r="Q36" s="6" t="str">
        <f>HYPERLINK("https://docs.wto.org/imrd/directdoc.asp?DDFDocuments/t/G/TBTN23/BDI352.DOCX", "https://docs.wto.org/imrd/directdoc.asp?DDFDocuments/t/G/TBTN23/BDI352.DOCX")</f>
        <v>https://docs.wto.org/imrd/directdoc.asp?DDFDocuments/t/G/TBTN23/BDI352.DOCX</v>
      </c>
      <c r="R36" s="6" t="str">
        <f>HYPERLINK("https://docs.wto.org/imrd/directdoc.asp?DDFDocuments/u/G/TBTN23/BDI352.DOCX", "https://docs.wto.org/imrd/directdoc.asp?DDFDocuments/u/G/TBTN23/BDI352.DOCX")</f>
        <v>https://docs.wto.org/imrd/directdoc.asp?DDFDocuments/u/G/TBTN23/BDI352.DOCX</v>
      </c>
      <c r="S36" s="6"/>
    </row>
    <row r="37" spans="1:19" ht="180">
      <c r="A37" s="8" t="s">
        <v>727</v>
      </c>
      <c r="B37" s="6" t="s">
        <v>525</v>
      </c>
      <c r="C37" s="7">
        <v>45027</v>
      </c>
      <c r="D37" s="6" t="str">
        <f>HYPERLINK("https://epingalert.org/en/Search?viewData= G/TBT/N/GHA/47"," G/TBT/N/GHA/47")</f>
        <v xml:space="preserve"> G/TBT/N/GHA/47</v>
      </c>
      <c r="E37" s="6" t="s">
        <v>443</v>
      </c>
      <c r="F37" s="8" t="s">
        <v>522</v>
      </c>
      <c r="G37" s="8" t="s">
        <v>523</v>
      </c>
      <c r="H37" s="8" t="s">
        <v>524</v>
      </c>
      <c r="I37" s="6" t="s">
        <v>21</v>
      </c>
      <c r="K37" s="6" t="s">
        <v>225</v>
      </c>
      <c r="L37" s="6" t="s">
        <v>23</v>
      </c>
      <c r="M37" s="6"/>
      <c r="N37" s="7">
        <v>45096</v>
      </c>
      <c r="O37" s="6" t="s">
        <v>24</v>
      </c>
      <c r="P37" s="8" t="s">
        <v>210</v>
      </c>
      <c r="Q37" s="6" t="str">
        <f>HYPERLINK("https://docs.wto.org/imrd/directdoc.asp?DDFDocuments/t/G/TBTN23/BDI351.DOCX", "https://docs.wto.org/imrd/directdoc.asp?DDFDocuments/t/G/TBTN23/BDI351.DOCX")</f>
        <v>https://docs.wto.org/imrd/directdoc.asp?DDFDocuments/t/G/TBTN23/BDI351.DOCX</v>
      </c>
      <c r="R37" s="6" t="str">
        <f>HYPERLINK("https://docs.wto.org/imrd/directdoc.asp?DDFDocuments/u/G/TBTN23/BDI351.DOCX", "https://docs.wto.org/imrd/directdoc.asp?DDFDocuments/u/G/TBTN23/BDI351.DOCX")</f>
        <v>https://docs.wto.org/imrd/directdoc.asp?DDFDocuments/u/G/TBTN23/BDI351.DOCX</v>
      </c>
      <c r="S37" s="6"/>
    </row>
    <row r="38" spans="1:19" ht="300">
      <c r="A38" s="8" t="s">
        <v>737</v>
      </c>
      <c r="B38" s="6" t="s">
        <v>591</v>
      </c>
      <c r="C38" s="7">
        <v>45022</v>
      </c>
      <c r="D38" s="6" t="str">
        <f>HYPERLINK("https://epingalert.org/en/Search?viewData= G/TBT/N/JPN/767"," G/TBT/N/JPN/767")</f>
        <v xml:space="preserve"> G/TBT/N/JPN/767</v>
      </c>
      <c r="E38" s="6" t="s">
        <v>181</v>
      </c>
      <c r="F38" s="8" t="s">
        <v>587</v>
      </c>
      <c r="G38" s="8" t="s">
        <v>588</v>
      </c>
      <c r="H38" s="8" t="s">
        <v>589</v>
      </c>
      <c r="I38" s="6" t="s">
        <v>590</v>
      </c>
      <c r="K38" s="6" t="s">
        <v>231</v>
      </c>
      <c r="L38" s="6" t="s">
        <v>21</v>
      </c>
      <c r="M38" s="6"/>
      <c r="N38" s="7">
        <v>45096</v>
      </c>
      <c r="O38" s="6" t="s">
        <v>24</v>
      </c>
      <c r="P38" s="8" t="s">
        <v>232</v>
      </c>
      <c r="Q38" s="6" t="str">
        <f>HYPERLINK("https://docs.wto.org/imrd/directdoc.asp?DDFDocuments/t/G/TBTN23/TZA941.DOCX", "https://docs.wto.org/imrd/directdoc.asp?DDFDocuments/t/G/TBTN23/TZA941.DOCX")</f>
        <v>https://docs.wto.org/imrd/directdoc.asp?DDFDocuments/t/G/TBTN23/TZA941.DOCX</v>
      </c>
      <c r="R38" s="6"/>
      <c r="S38" s="6"/>
    </row>
    <row r="39" spans="1:19" ht="60">
      <c r="A39" s="8" t="s">
        <v>723</v>
      </c>
      <c r="B39" s="6" t="s">
        <v>488</v>
      </c>
      <c r="C39" s="7">
        <v>45027</v>
      </c>
      <c r="D39" s="6" t="str">
        <f>HYPERLINK("https://epingalert.org/en/Search?viewData= G/TBT/N/KOR/1133"," G/TBT/N/KOR/1133")</f>
        <v xml:space="preserve"> G/TBT/N/KOR/1133</v>
      </c>
      <c r="E39" s="6" t="s">
        <v>147</v>
      </c>
      <c r="F39" s="8" t="s">
        <v>485</v>
      </c>
      <c r="G39" s="8" t="s">
        <v>486</v>
      </c>
      <c r="H39" s="8" t="s">
        <v>487</v>
      </c>
      <c r="I39" s="6" t="s">
        <v>21</v>
      </c>
      <c r="K39" s="6" t="s">
        <v>233</v>
      </c>
      <c r="L39" s="6" t="s">
        <v>23</v>
      </c>
      <c r="M39" s="6"/>
      <c r="N39" s="7">
        <v>45096</v>
      </c>
      <c r="O39" s="6" t="s">
        <v>24</v>
      </c>
      <c r="P39" s="8" t="s">
        <v>196</v>
      </c>
      <c r="Q39" s="6" t="str">
        <f>HYPERLINK("https://docs.wto.org/imrd/directdoc.asp?DDFDocuments/t/G/TBTN23/BDI349.DOCX", "https://docs.wto.org/imrd/directdoc.asp?DDFDocuments/t/G/TBTN23/BDI349.DOCX")</f>
        <v>https://docs.wto.org/imrd/directdoc.asp?DDFDocuments/t/G/TBTN23/BDI349.DOCX</v>
      </c>
      <c r="R39" s="6" t="str">
        <f>HYPERLINK("https://docs.wto.org/imrd/directdoc.asp?DDFDocuments/u/G/TBTN23/BDI349.DOCX", "https://docs.wto.org/imrd/directdoc.asp?DDFDocuments/u/G/TBTN23/BDI349.DOCX")</f>
        <v>https://docs.wto.org/imrd/directdoc.asp?DDFDocuments/u/G/TBTN23/BDI349.DOCX</v>
      </c>
      <c r="S39" s="6"/>
    </row>
    <row r="40" spans="1:19" ht="45">
      <c r="A40" s="8" t="s">
        <v>698</v>
      </c>
      <c r="B40" s="6" t="s">
        <v>296</v>
      </c>
      <c r="C40" s="7">
        <v>45030</v>
      </c>
      <c r="D40" s="6" t="str">
        <f>HYPERLINK("https://epingalert.org/en/Search?viewData= G/TBT/N/ARG/443"," G/TBT/N/ARG/443")</f>
        <v xml:space="preserve"> G/TBT/N/ARG/443</v>
      </c>
      <c r="E40" s="6" t="s">
        <v>292</v>
      </c>
      <c r="F40" s="8" t="s">
        <v>293</v>
      </c>
      <c r="G40" s="8" t="s">
        <v>294</v>
      </c>
      <c r="H40" s="8" t="s">
        <v>295</v>
      </c>
      <c r="I40" s="6" t="s">
        <v>21</v>
      </c>
      <c r="K40" s="6" t="s">
        <v>195</v>
      </c>
      <c r="L40" s="6" t="s">
        <v>23</v>
      </c>
      <c r="M40" s="6"/>
      <c r="N40" s="7">
        <v>45096</v>
      </c>
      <c r="O40" s="6" t="s">
        <v>24</v>
      </c>
      <c r="P40" s="8" t="s">
        <v>196</v>
      </c>
      <c r="Q40" s="6" t="str">
        <f>HYPERLINK("https://docs.wto.org/imrd/directdoc.asp?DDFDocuments/t/G/TBTN23/BDI349.DOCX", "https://docs.wto.org/imrd/directdoc.asp?DDFDocuments/t/G/TBTN23/BDI349.DOCX")</f>
        <v>https://docs.wto.org/imrd/directdoc.asp?DDFDocuments/t/G/TBTN23/BDI349.DOCX</v>
      </c>
      <c r="R40" s="6" t="str">
        <f>HYPERLINK("https://docs.wto.org/imrd/directdoc.asp?DDFDocuments/u/G/TBTN23/BDI349.DOCX", "https://docs.wto.org/imrd/directdoc.asp?DDFDocuments/u/G/TBTN23/BDI349.DOCX")</f>
        <v>https://docs.wto.org/imrd/directdoc.asp?DDFDocuments/u/G/TBTN23/BDI349.DOCX</v>
      </c>
      <c r="S40" s="6"/>
    </row>
    <row r="41" spans="1:19" ht="30">
      <c r="A41" s="11" t="s">
        <v>670</v>
      </c>
      <c r="B41" s="6" t="s">
        <v>64</v>
      </c>
      <c r="C41" s="7">
        <v>45042</v>
      </c>
      <c r="D41" s="6" t="str">
        <f>HYPERLINK("https://epingalert.org/en/Search?viewData= G/TBT/N/EU/972"," G/TBT/N/EU/972")</f>
        <v xml:space="preserve"> G/TBT/N/EU/972</v>
      </c>
      <c r="E41" s="6" t="s">
        <v>60</v>
      </c>
      <c r="F41" s="8" t="s">
        <v>61</v>
      </c>
      <c r="G41" s="8" t="s">
        <v>62</v>
      </c>
      <c r="H41" s="8" t="s">
        <v>63</v>
      </c>
      <c r="I41" s="6" t="s">
        <v>21</v>
      </c>
      <c r="K41" s="6" t="s">
        <v>36</v>
      </c>
      <c r="L41" s="6" t="s">
        <v>21</v>
      </c>
      <c r="M41" s="6"/>
      <c r="N41" s="7" t="s">
        <v>21</v>
      </c>
      <c r="O41" s="6" t="s">
        <v>24</v>
      </c>
      <c r="P41" s="8" t="s">
        <v>238</v>
      </c>
      <c r="Q41" s="6" t="str">
        <f>HYPERLINK("https://docs.wto.org/imrd/directdoc.asp?DDFDocuments/t/G/TBTN23/EU967.DOCX", "https://docs.wto.org/imrd/directdoc.asp?DDFDocuments/t/G/TBTN23/EU967.DOCX")</f>
        <v>https://docs.wto.org/imrd/directdoc.asp?DDFDocuments/t/G/TBTN23/EU967.DOCX</v>
      </c>
      <c r="R41" s="6" t="str">
        <f>HYPERLINK("https://docs.wto.org/imrd/directdoc.asp?DDFDocuments/u/G/TBTN23/EU967.DOCX", "https://docs.wto.org/imrd/directdoc.asp?DDFDocuments/u/G/TBTN23/EU967.DOCX")</f>
        <v>https://docs.wto.org/imrd/directdoc.asp?DDFDocuments/u/G/TBTN23/EU967.DOCX</v>
      </c>
      <c r="S41" s="6" t="str">
        <f>HYPERLINK("https://docs.wto.org/imrd/directdoc.asp?DDFDocuments/v/G/TBTN23/EU967.DOCX", "https://docs.wto.org/imrd/directdoc.asp?DDFDocuments/v/G/TBTN23/EU967.DOCX")</f>
        <v>https://docs.wto.org/imrd/directdoc.asp?DDFDocuments/v/G/TBTN23/EU967.DOCX</v>
      </c>
    </row>
    <row r="42" spans="1:19" ht="30">
      <c r="A42" s="11" t="s">
        <v>670</v>
      </c>
      <c r="B42" s="6" t="s">
        <v>64</v>
      </c>
      <c r="C42" s="7">
        <v>45042</v>
      </c>
      <c r="D42" s="6" t="str">
        <f>HYPERLINK("https://epingalert.org/en/Search?viewData= G/TBT/N/EU/973"," G/TBT/N/EU/973")</f>
        <v xml:space="preserve"> G/TBT/N/EU/973</v>
      </c>
      <c r="E42" s="6" t="s">
        <v>60</v>
      </c>
      <c r="F42" s="8" t="s">
        <v>67</v>
      </c>
      <c r="G42" s="8" t="s">
        <v>68</v>
      </c>
      <c r="H42" s="8" t="s">
        <v>63</v>
      </c>
      <c r="I42" s="6" t="s">
        <v>21</v>
      </c>
      <c r="K42" s="6" t="s">
        <v>239</v>
      </c>
      <c r="L42" s="6" t="s">
        <v>21</v>
      </c>
      <c r="M42" s="6"/>
      <c r="N42" s="7">
        <v>45096</v>
      </c>
      <c r="O42" s="6" t="s">
        <v>24</v>
      </c>
      <c r="P42" s="8" t="s">
        <v>216</v>
      </c>
      <c r="Q42" s="6" t="str">
        <f>HYPERLINK("https://docs.wto.org/imrd/directdoc.asp?DDFDocuments/t/G/TBTN23/BDI352.DOCX", "https://docs.wto.org/imrd/directdoc.asp?DDFDocuments/t/G/TBTN23/BDI352.DOCX")</f>
        <v>https://docs.wto.org/imrd/directdoc.asp?DDFDocuments/t/G/TBTN23/BDI352.DOCX</v>
      </c>
      <c r="R42" s="6" t="str">
        <f>HYPERLINK("https://docs.wto.org/imrd/directdoc.asp?DDFDocuments/u/G/TBTN23/BDI352.DOCX", "https://docs.wto.org/imrd/directdoc.asp?DDFDocuments/u/G/TBTN23/BDI352.DOCX")</f>
        <v>https://docs.wto.org/imrd/directdoc.asp?DDFDocuments/u/G/TBTN23/BDI352.DOCX</v>
      </c>
      <c r="S42" s="6"/>
    </row>
    <row r="43" spans="1:19" ht="45">
      <c r="A43" s="11" t="s">
        <v>670</v>
      </c>
      <c r="B43" s="6" t="s">
        <v>64</v>
      </c>
      <c r="C43" s="7">
        <v>45042</v>
      </c>
      <c r="D43" s="6" t="str">
        <f>HYPERLINK("https://epingalert.org/en/Search?viewData= G/TBT/N/EU/974"," G/TBT/N/EU/974")</f>
        <v xml:space="preserve"> G/TBT/N/EU/974</v>
      </c>
      <c r="E43" s="6" t="s">
        <v>60</v>
      </c>
      <c r="F43" s="8" t="s">
        <v>79</v>
      </c>
      <c r="G43" s="8" t="s">
        <v>80</v>
      </c>
      <c r="H43" s="8" t="s">
        <v>81</v>
      </c>
      <c r="I43" s="6" t="s">
        <v>21</v>
      </c>
      <c r="K43" s="6" t="s">
        <v>233</v>
      </c>
      <c r="L43" s="6" t="s">
        <v>23</v>
      </c>
      <c r="M43" s="6"/>
      <c r="N43" s="7">
        <v>45096</v>
      </c>
      <c r="O43" s="6" t="s">
        <v>24</v>
      </c>
      <c r="P43" s="8" t="s">
        <v>196</v>
      </c>
      <c r="Q43" s="6" t="str">
        <f>HYPERLINK("https://docs.wto.org/imrd/directdoc.asp?DDFDocuments/t/G/TBTN23/BDI349.DOCX", "https://docs.wto.org/imrd/directdoc.asp?DDFDocuments/t/G/TBTN23/BDI349.DOCX")</f>
        <v>https://docs.wto.org/imrd/directdoc.asp?DDFDocuments/t/G/TBTN23/BDI349.DOCX</v>
      </c>
      <c r="R43" s="6" t="str">
        <f>HYPERLINK("https://docs.wto.org/imrd/directdoc.asp?DDFDocuments/u/G/TBTN23/BDI349.DOCX", "https://docs.wto.org/imrd/directdoc.asp?DDFDocuments/u/G/TBTN23/BDI349.DOCX")</f>
        <v>https://docs.wto.org/imrd/directdoc.asp?DDFDocuments/u/G/TBTN23/BDI349.DOCX</v>
      </c>
      <c r="S43" s="6"/>
    </row>
    <row r="44" spans="1:19" ht="30">
      <c r="A44" s="11" t="s">
        <v>670</v>
      </c>
      <c r="B44" s="6" t="s">
        <v>64</v>
      </c>
      <c r="C44" s="7">
        <v>45042</v>
      </c>
      <c r="D44" s="6" t="str">
        <f>HYPERLINK("https://epingalert.org/en/Search?viewData= G/TBT/N/EU/975"," G/TBT/N/EU/975")</f>
        <v xml:space="preserve"> G/TBT/N/EU/975</v>
      </c>
      <c r="E44" s="6" t="s">
        <v>60</v>
      </c>
      <c r="F44" s="8" t="s">
        <v>107</v>
      </c>
      <c r="G44" s="8" t="s">
        <v>108</v>
      </c>
      <c r="H44" s="8" t="s">
        <v>81</v>
      </c>
      <c r="I44" s="6" t="s">
        <v>21</v>
      </c>
      <c r="K44" s="6" t="s">
        <v>195</v>
      </c>
      <c r="L44" s="6" t="s">
        <v>23</v>
      </c>
      <c r="M44" s="6"/>
      <c r="N44" s="7">
        <v>45096</v>
      </c>
      <c r="O44" s="6" t="s">
        <v>24</v>
      </c>
      <c r="P44" s="8" t="s">
        <v>196</v>
      </c>
      <c r="Q44" s="6" t="str">
        <f>HYPERLINK("https://docs.wto.org/imrd/directdoc.asp?DDFDocuments/t/G/TBTN23/BDI349.DOCX", "https://docs.wto.org/imrd/directdoc.asp?DDFDocuments/t/G/TBTN23/BDI349.DOCX")</f>
        <v>https://docs.wto.org/imrd/directdoc.asp?DDFDocuments/t/G/TBTN23/BDI349.DOCX</v>
      </c>
      <c r="R44" s="6" t="str">
        <f>HYPERLINK("https://docs.wto.org/imrd/directdoc.asp?DDFDocuments/u/G/TBTN23/BDI349.DOCX", "https://docs.wto.org/imrd/directdoc.asp?DDFDocuments/u/G/TBTN23/BDI349.DOCX")</f>
        <v>https://docs.wto.org/imrd/directdoc.asp?DDFDocuments/u/G/TBTN23/BDI349.DOCX</v>
      </c>
      <c r="S44" s="6"/>
    </row>
    <row r="45" spans="1:19" ht="45">
      <c r="A45" s="8" t="s">
        <v>670</v>
      </c>
      <c r="B45" s="6" t="s">
        <v>64</v>
      </c>
      <c r="C45" s="7">
        <v>45027</v>
      </c>
      <c r="D45" s="6" t="str">
        <f>HYPERLINK("https://epingalert.org/en/Search?viewData= G/TBT/N/ARM/91"," G/TBT/N/ARM/91")</f>
        <v xml:space="preserve"> G/TBT/N/ARM/91</v>
      </c>
      <c r="E45" s="6" t="s">
        <v>450</v>
      </c>
      <c r="F45" s="8" t="s">
        <v>504</v>
      </c>
      <c r="G45" s="8" t="s">
        <v>505</v>
      </c>
      <c r="H45" s="8" t="s">
        <v>506</v>
      </c>
      <c r="I45" s="6" t="s">
        <v>21</v>
      </c>
      <c r="K45" s="6" t="s">
        <v>209</v>
      </c>
      <c r="L45" s="6" t="s">
        <v>23</v>
      </c>
      <c r="M45" s="6"/>
      <c r="N45" s="7">
        <v>45096</v>
      </c>
      <c r="O45" s="6" t="s">
        <v>24</v>
      </c>
      <c r="P45" s="8" t="s">
        <v>210</v>
      </c>
      <c r="Q45" s="6" t="str">
        <f>HYPERLINK("https://docs.wto.org/imrd/directdoc.asp?DDFDocuments/t/G/TBTN23/BDI351.DOCX", "https://docs.wto.org/imrd/directdoc.asp?DDFDocuments/t/G/TBTN23/BDI351.DOCX")</f>
        <v>https://docs.wto.org/imrd/directdoc.asp?DDFDocuments/t/G/TBTN23/BDI351.DOCX</v>
      </c>
      <c r="R45" s="6" t="str">
        <f>HYPERLINK("https://docs.wto.org/imrd/directdoc.asp?DDFDocuments/u/G/TBTN23/BDI351.DOCX", "https://docs.wto.org/imrd/directdoc.asp?DDFDocuments/u/G/TBTN23/BDI351.DOCX")</f>
        <v>https://docs.wto.org/imrd/directdoc.asp?DDFDocuments/u/G/TBTN23/BDI351.DOCX</v>
      </c>
      <c r="S45" s="6"/>
    </row>
    <row r="46" spans="1:19" ht="45">
      <c r="A46" s="8" t="s">
        <v>690</v>
      </c>
      <c r="B46" s="6" t="s">
        <v>245</v>
      </c>
      <c r="C46" s="7">
        <v>45036</v>
      </c>
      <c r="D46" s="6" t="str">
        <f>HYPERLINK("https://epingalert.org/en/Search?viewData= G/TBT/N/TZA/940"," G/TBT/N/TZA/940")</f>
        <v xml:space="preserve"> G/TBT/N/TZA/940</v>
      </c>
      <c r="E46" s="6" t="s">
        <v>217</v>
      </c>
      <c r="F46" s="8" t="s">
        <v>241</v>
      </c>
      <c r="G46" s="8" t="s">
        <v>242</v>
      </c>
      <c r="H46" s="8" t="s">
        <v>243</v>
      </c>
      <c r="I46" s="6" t="s">
        <v>244</v>
      </c>
      <c r="K46" s="6" t="s">
        <v>225</v>
      </c>
      <c r="L46" s="6" t="s">
        <v>23</v>
      </c>
      <c r="M46" s="6"/>
      <c r="N46" s="7">
        <v>45096</v>
      </c>
      <c r="O46" s="6" t="s">
        <v>24</v>
      </c>
      <c r="P46" s="8" t="s">
        <v>210</v>
      </c>
      <c r="Q46" s="6" t="str">
        <f>HYPERLINK("https://docs.wto.org/imrd/directdoc.asp?DDFDocuments/t/G/TBTN23/BDI351.DOCX", "https://docs.wto.org/imrd/directdoc.asp?DDFDocuments/t/G/TBTN23/BDI351.DOCX")</f>
        <v>https://docs.wto.org/imrd/directdoc.asp?DDFDocuments/t/G/TBTN23/BDI351.DOCX</v>
      </c>
      <c r="R46" s="6" t="str">
        <f>HYPERLINK("https://docs.wto.org/imrd/directdoc.asp?DDFDocuments/u/G/TBTN23/BDI351.DOCX", "https://docs.wto.org/imrd/directdoc.asp?DDFDocuments/u/G/TBTN23/BDI351.DOCX")</f>
        <v>https://docs.wto.org/imrd/directdoc.asp?DDFDocuments/u/G/TBTN23/BDI351.DOCX</v>
      </c>
      <c r="S46" s="6"/>
    </row>
    <row r="47" spans="1:19" ht="165">
      <c r="A47" s="11" t="s">
        <v>673</v>
      </c>
      <c r="B47" s="6" t="s">
        <v>93</v>
      </c>
      <c r="C47" s="7">
        <v>45042</v>
      </c>
      <c r="D47" s="6" t="str">
        <f>HYPERLINK("https://epingalert.org/en/Search?viewData= G/TBT/N/EU/969"," G/TBT/N/EU/969")</f>
        <v xml:space="preserve"> G/TBT/N/EU/969</v>
      </c>
      <c r="E47" s="6" t="s">
        <v>60</v>
      </c>
      <c r="F47" s="8" t="s">
        <v>90</v>
      </c>
      <c r="G47" s="8" t="s">
        <v>91</v>
      </c>
      <c r="H47" s="8" t="s">
        <v>92</v>
      </c>
      <c r="I47" s="6" t="s">
        <v>21</v>
      </c>
      <c r="K47" s="6" t="s">
        <v>240</v>
      </c>
      <c r="L47" s="6" t="s">
        <v>21</v>
      </c>
      <c r="M47" s="6"/>
      <c r="N47" s="7">
        <v>45096</v>
      </c>
      <c r="O47" s="6" t="s">
        <v>24</v>
      </c>
      <c r="P47" s="8" t="s">
        <v>224</v>
      </c>
      <c r="Q47" s="6" t="str">
        <f>HYPERLINK("https://docs.wto.org/imrd/directdoc.asp?DDFDocuments/t/G/TBTN23/BDI350.DOCX", "https://docs.wto.org/imrd/directdoc.asp?DDFDocuments/t/G/TBTN23/BDI350.DOCX")</f>
        <v>https://docs.wto.org/imrd/directdoc.asp?DDFDocuments/t/G/TBTN23/BDI350.DOCX</v>
      </c>
      <c r="R47" s="6" t="str">
        <f>HYPERLINK("https://docs.wto.org/imrd/directdoc.asp?DDFDocuments/u/G/TBTN23/BDI350.DOCX", "https://docs.wto.org/imrd/directdoc.asp?DDFDocuments/u/G/TBTN23/BDI350.DOCX")</f>
        <v>https://docs.wto.org/imrd/directdoc.asp?DDFDocuments/u/G/TBTN23/BDI350.DOCX</v>
      </c>
      <c r="S47" s="6"/>
    </row>
    <row r="48" spans="1:19" ht="60">
      <c r="A48" s="11" t="s">
        <v>673</v>
      </c>
      <c r="B48" s="6" t="s">
        <v>93</v>
      </c>
      <c r="C48" s="7">
        <v>45042</v>
      </c>
      <c r="D48" s="6" t="str">
        <f>HYPERLINK("https://epingalert.org/en/Search?viewData= G/TBT/N/EU/970"," G/TBT/N/EU/970")</f>
        <v xml:space="preserve"> G/TBT/N/EU/970</v>
      </c>
      <c r="E48" s="6" t="s">
        <v>60</v>
      </c>
      <c r="F48" s="8" t="s">
        <v>130</v>
      </c>
      <c r="G48" s="8" t="s">
        <v>131</v>
      </c>
      <c r="H48" s="8" t="s">
        <v>132</v>
      </c>
      <c r="I48" s="6" t="s">
        <v>21</v>
      </c>
      <c r="K48" s="6" t="s">
        <v>240</v>
      </c>
      <c r="L48" s="6" t="s">
        <v>21</v>
      </c>
      <c r="M48" s="6"/>
      <c r="N48" s="7">
        <v>45096</v>
      </c>
      <c r="O48" s="6" t="s">
        <v>24</v>
      </c>
      <c r="P48" s="8" t="s">
        <v>224</v>
      </c>
      <c r="Q48" s="6" t="str">
        <f>HYPERLINK("https://docs.wto.org/imrd/directdoc.asp?DDFDocuments/t/G/TBTN23/BDI350.DOCX", "https://docs.wto.org/imrd/directdoc.asp?DDFDocuments/t/G/TBTN23/BDI350.DOCX")</f>
        <v>https://docs.wto.org/imrd/directdoc.asp?DDFDocuments/t/G/TBTN23/BDI350.DOCX</v>
      </c>
      <c r="R48" s="6" t="str">
        <f>HYPERLINK("https://docs.wto.org/imrd/directdoc.asp?DDFDocuments/u/G/TBTN23/BDI350.DOCX", "https://docs.wto.org/imrd/directdoc.asp?DDFDocuments/u/G/TBTN23/BDI350.DOCX")</f>
        <v>https://docs.wto.org/imrd/directdoc.asp?DDFDocuments/u/G/TBTN23/BDI350.DOCX</v>
      </c>
      <c r="S48" s="6"/>
    </row>
    <row r="49" spans="1:19" ht="165">
      <c r="A49" s="8" t="s">
        <v>683</v>
      </c>
      <c r="B49" s="6" t="s">
        <v>178</v>
      </c>
      <c r="C49" s="7">
        <v>45037</v>
      </c>
      <c r="D49" s="6" t="str">
        <f>HYPERLINK("https://epingalert.org/en/Search?viewData= G/TBT/N/ZAF/250"," G/TBT/N/ZAF/250")</f>
        <v xml:space="preserve"> G/TBT/N/ZAF/250</v>
      </c>
      <c r="E49" s="6" t="s">
        <v>173</v>
      </c>
      <c r="F49" s="8" t="s">
        <v>174</v>
      </c>
      <c r="G49" s="8" t="s">
        <v>175</v>
      </c>
      <c r="H49" s="8" t="s">
        <v>176</v>
      </c>
      <c r="I49" s="6" t="s">
        <v>177</v>
      </c>
      <c r="K49" s="6" t="s">
        <v>246</v>
      </c>
      <c r="L49" s="6" t="s">
        <v>21</v>
      </c>
      <c r="M49" s="6"/>
      <c r="N49" s="7">
        <v>45096</v>
      </c>
      <c r="O49" s="6" t="s">
        <v>24</v>
      </c>
      <c r="P49" s="8" t="s">
        <v>247</v>
      </c>
      <c r="Q49" s="6" t="str">
        <f>HYPERLINK("https://docs.wto.org/imrd/directdoc.asp?DDFDocuments/t/G/TBTN23/TZA940.DOCX", "https://docs.wto.org/imrd/directdoc.asp?DDFDocuments/t/G/TBTN23/TZA940.DOCX")</f>
        <v>https://docs.wto.org/imrd/directdoc.asp?DDFDocuments/t/G/TBTN23/TZA940.DOCX</v>
      </c>
      <c r="R49" s="6" t="str">
        <f>HYPERLINK("https://docs.wto.org/imrd/directdoc.asp?DDFDocuments/u/G/TBTN23/TZA940.DOCX", "https://docs.wto.org/imrd/directdoc.asp?DDFDocuments/u/G/TBTN23/TZA940.DOCX")</f>
        <v>https://docs.wto.org/imrd/directdoc.asp?DDFDocuments/u/G/TBTN23/TZA940.DOCX</v>
      </c>
      <c r="S49" s="6"/>
    </row>
    <row r="50" spans="1:19" ht="30">
      <c r="A50" s="8" t="s">
        <v>683</v>
      </c>
      <c r="B50" s="6" t="s">
        <v>178</v>
      </c>
      <c r="C50" s="7">
        <v>45036</v>
      </c>
      <c r="D50" s="6" t="str">
        <f>HYPERLINK("https://epingalert.org/en/Search?viewData= G/TBT/N/BDI/351, G/TBT/N/KEN/1420, G/TBT/N/RWA/858, G/TBT/N/TZA/943, G/TBT/N/UGA/1767"," G/TBT/N/BDI/351, G/TBT/N/KEN/1420, G/TBT/N/RWA/858, G/TBT/N/TZA/943, G/TBT/N/UGA/1767")</f>
        <v xml:space="preserve"> G/TBT/N/BDI/351, G/TBT/N/KEN/1420, G/TBT/N/RWA/858, G/TBT/N/TZA/943, G/TBT/N/UGA/1767</v>
      </c>
      <c r="E50" s="6" t="s">
        <v>204</v>
      </c>
      <c r="F50" s="8" t="s">
        <v>205</v>
      </c>
      <c r="G50" s="8" t="s">
        <v>206</v>
      </c>
      <c r="H50" s="8" t="s">
        <v>207</v>
      </c>
      <c r="I50" s="6" t="s">
        <v>208</v>
      </c>
      <c r="K50" s="6" t="s">
        <v>240</v>
      </c>
      <c r="L50" s="6" t="s">
        <v>21</v>
      </c>
      <c r="M50" s="6"/>
      <c r="N50" s="7">
        <v>45096</v>
      </c>
      <c r="O50" s="6" t="s">
        <v>24</v>
      </c>
      <c r="P50" s="8" t="s">
        <v>224</v>
      </c>
      <c r="Q50" s="6" t="str">
        <f>HYPERLINK("https://docs.wto.org/imrd/directdoc.asp?DDFDocuments/t/G/TBTN23/BDI350.DOCX", "https://docs.wto.org/imrd/directdoc.asp?DDFDocuments/t/G/TBTN23/BDI350.DOCX")</f>
        <v>https://docs.wto.org/imrd/directdoc.asp?DDFDocuments/t/G/TBTN23/BDI350.DOCX</v>
      </c>
      <c r="R50" s="6" t="str">
        <f>HYPERLINK("https://docs.wto.org/imrd/directdoc.asp?DDFDocuments/u/G/TBTN23/BDI350.DOCX", "https://docs.wto.org/imrd/directdoc.asp?DDFDocuments/u/G/TBTN23/BDI350.DOCX")</f>
        <v>https://docs.wto.org/imrd/directdoc.asp?DDFDocuments/u/G/TBTN23/BDI350.DOCX</v>
      </c>
      <c r="S50" s="6"/>
    </row>
    <row r="51" spans="1:19" ht="30">
      <c r="A51" s="8" t="s">
        <v>683</v>
      </c>
      <c r="B51" s="6" t="s">
        <v>178</v>
      </c>
      <c r="C51" s="7">
        <v>45036</v>
      </c>
      <c r="D51" s="6" t="str">
        <f>HYPERLINK("https://epingalert.org/en/Search?viewData= G/TBT/N/BDI/351, G/TBT/N/KEN/1420, G/TBT/N/RWA/858, G/TBT/N/TZA/943, G/TBT/N/UGA/1767"," G/TBT/N/BDI/351, G/TBT/N/KEN/1420, G/TBT/N/RWA/858, G/TBT/N/TZA/943, G/TBT/N/UGA/1767")</f>
        <v xml:space="preserve"> G/TBT/N/BDI/351, G/TBT/N/KEN/1420, G/TBT/N/RWA/858, G/TBT/N/TZA/943, G/TBT/N/UGA/1767</v>
      </c>
      <c r="E51" s="6" t="s">
        <v>83</v>
      </c>
      <c r="F51" s="8" t="s">
        <v>205</v>
      </c>
      <c r="G51" s="8" t="s">
        <v>206</v>
      </c>
      <c r="H51" s="8" t="s">
        <v>207</v>
      </c>
      <c r="I51" s="6" t="s">
        <v>208</v>
      </c>
      <c r="K51" s="6" t="s">
        <v>239</v>
      </c>
      <c r="L51" s="6" t="s">
        <v>21</v>
      </c>
      <c r="M51" s="6"/>
      <c r="N51" s="7">
        <v>45096</v>
      </c>
      <c r="O51" s="6" t="s">
        <v>24</v>
      </c>
      <c r="P51" s="8" t="s">
        <v>216</v>
      </c>
      <c r="Q51" s="6" t="str">
        <f>HYPERLINK("https://docs.wto.org/imrd/directdoc.asp?DDFDocuments/t/G/TBTN23/BDI352.DOCX", "https://docs.wto.org/imrd/directdoc.asp?DDFDocuments/t/G/TBTN23/BDI352.DOCX")</f>
        <v>https://docs.wto.org/imrd/directdoc.asp?DDFDocuments/t/G/TBTN23/BDI352.DOCX</v>
      </c>
      <c r="R51" s="6" t="str">
        <f>HYPERLINK("https://docs.wto.org/imrd/directdoc.asp?DDFDocuments/u/G/TBTN23/BDI352.DOCX", "https://docs.wto.org/imrd/directdoc.asp?DDFDocuments/u/G/TBTN23/BDI352.DOCX")</f>
        <v>https://docs.wto.org/imrd/directdoc.asp?DDFDocuments/u/G/TBTN23/BDI352.DOCX</v>
      </c>
      <c r="S51" s="6"/>
    </row>
    <row r="52" spans="1:19" ht="30">
      <c r="A52" s="8" t="s">
        <v>683</v>
      </c>
      <c r="B52" s="6" t="s">
        <v>178</v>
      </c>
      <c r="C52" s="7">
        <v>45036</v>
      </c>
      <c r="D52" s="6" t="str">
        <f>HYPERLINK("https://epingalert.org/en/Search?viewData= G/TBT/N/BDI/351, G/TBT/N/KEN/1420, G/TBT/N/RWA/858, G/TBT/N/TZA/943, G/TBT/N/UGA/1767"," G/TBT/N/BDI/351, G/TBT/N/KEN/1420, G/TBT/N/RWA/858, G/TBT/N/TZA/943, G/TBT/N/UGA/1767")</f>
        <v xml:space="preserve"> G/TBT/N/BDI/351, G/TBT/N/KEN/1420, G/TBT/N/RWA/858, G/TBT/N/TZA/943, G/TBT/N/UGA/1767</v>
      </c>
      <c r="E52" s="6" t="s">
        <v>45</v>
      </c>
      <c r="F52" s="8" t="s">
        <v>205</v>
      </c>
      <c r="G52" s="8" t="s">
        <v>206</v>
      </c>
      <c r="H52" s="8" t="s">
        <v>207</v>
      </c>
      <c r="I52" s="6" t="s">
        <v>208</v>
      </c>
      <c r="K52" s="6" t="s">
        <v>215</v>
      </c>
      <c r="L52" s="6" t="s">
        <v>21</v>
      </c>
      <c r="M52" s="6"/>
      <c r="N52" s="7">
        <v>45096</v>
      </c>
      <c r="O52" s="6" t="s">
        <v>24</v>
      </c>
      <c r="P52" s="8" t="s">
        <v>216</v>
      </c>
      <c r="Q52" s="6" t="str">
        <f>HYPERLINK("https://docs.wto.org/imrd/directdoc.asp?DDFDocuments/t/G/TBTN23/BDI352.DOCX", "https://docs.wto.org/imrd/directdoc.asp?DDFDocuments/t/G/TBTN23/BDI352.DOCX")</f>
        <v>https://docs.wto.org/imrd/directdoc.asp?DDFDocuments/t/G/TBTN23/BDI352.DOCX</v>
      </c>
      <c r="R52" s="6" t="str">
        <f>HYPERLINK("https://docs.wto.org/imrd/directdoc.asp?DDFDocuments/u/G/TBTN23/BDI352.DOCX", "https://docs.wto.org/imrd/directdoc.asp?DDFDocuments/u/G/TBTN23/BDI352.DOCX")</f>
        <v>https://docs.wto.org/imrd/directdoc.asp?DDFDocuments/u/G/TBTN23/BDI352.DOCX</v>
      </c>
      <c r="S52" s="6"/>
    </row>
    <row r="53" spans="1:19" ht="30">
      <c r="A53" s="8" t="s">
        <v>683</v>
      </c>
      <c r="B53" s="6" t="s">
        <v>178</v>
      </c>
      <c r="C53" s="7">
        <v>45036</v>
      </c>
      <c r="D53" s="6" t="str">
        <f>HYPERLINK("https://epingalert.org/en/Search?viewData= G/TBT/N/BDI/351, G/TBT/N/KEN/1420, G/TBT/N/RWA/858, G/TBT/N/TZA/943, G/TBT/N/UGA/1767"," G/TBT/N/BDI/351, G/TBT/N/KEN/1420, G/TBT/N/RWA/858, G/TBT/N/TZA/943, G/TBT/N/UGA/1767")</f>
        <v xml:space="preserve"> G/TBT/N/BDI/351, G/TBT/N/KEN/1420, G/TBT/N/RWA/858, G/TBT/N/TZA/943, G/TBT/N/UGA/1767</v>
      </c>
      <c r="E53" s="6" t="s">
        <v>217</v>
      </c>
      <c r="F53" s="8" t="s">
        <v>205</v>
      </c>
      <c r="G53" s="8" t="s">
        <v>206</v>
      </c>
      <c r="H53" s="8" t="s">
        <v>207</v>
      </c>
      <c r="I53" s="6" t="s">
        <v>208</v>
      </c>
      <c r="K53" s="6" t="s">
        <v>240</v>
      </c>
      <c r="L53" s="6" t="s">
        <v>21</v>
      </c>
      <c r="M53" s="6"/>
      <c r="N53" s="7">
        <v>45096</v>
      </c>
      <c r="O53" s="6" t="s">
        <v>24</v>
      </c>
      <c r="P53" s="8" t="s">
        <v>224</v>
      </c>
      <c r="Q53" s="6" t="str">
        <f>HYPERLINK("https://docs.wto.org/imrd/directdoc.asp?DDFDocuments/t/G/TBTN23/BDI350.DOCX", "https://docs.wto.org/imrd/directdoc.asp?DDFDocuments/t/G/TBTN23/BDI350.DOCX")</f>
        <v>https://docs.wto.org/imrd/directdoc.asp?DDFDocuments/t/G/TBTN23/BDI350.DOCX</v>
      </c>
      <c r="R53" s="6" t="str">
        <f>HYPERLINK("https://docs.wto.org/imrd/directdoc.asp?DDFDocuments/u/G/TBTN23/BDI350.DOCX", "https://docs.wto.org/imrd/directdoc.asp?DDFDocuments/u/G/TBTN23/BDI350.DOCX")</f>
        <v>https://docs.wto.org/imrd/directdoc.asp?DDFDocuments/u/G/TBTN23/BDI350.DOCX</v>
      </c>
      <c r="S53" s="6"/>
    </row>
    <row r="54" spans="1:19" ht="30">
      <c r="A54" s="8" t="s">
        <v>683</v>
      </c>
      <c r="B54" s="6" t="s">
        <v>178</v>
      </c>
      <c r="C54" s="7">
        <v>45036</v>
      </c>
      <c r="D54" s="6" t="str">
        <f>HYPERLINK("https://epingalert.org/en/Search?viewData= G/TBT/N/BDI/351, G/TBT/N/KEN/1420, G/TBT/N/RWA/858, G/TBT/N/TZA/943, G/TBT/N/UGA/1767"," G/TBT/N/BDI/351, G/TBT/N/KEN/1420, G/TBT/N/RWA/858, G/TBT/N/TZA/943, G/TBT/N/UGA/1767")</f>
        <v xml:space="preserve"> G/TBT/N/BDI/351, G/TBT/N/KEN/1420, G/TBT/N/RWA/858, G/TBT/N/TZA/943, G/TBT/N/UGA/1767</v>
      </c>
      <c r="E54" s="6" t="s">
        <v>189</v>
      </c>
      <c r="F54" s="8" t="s">
        <v>205</v>
      </c>
      <c r="G54" s="8" t="s">
        <v>206</v>
      </c>
      <c r="H54" s="8" t="s">
        <v>207</v>
      </c>
      <c r="I54" s="6" t="s">
        <v>208</v>
      </c>
      <c r="K54" s="6" t="s">
        <v>252</v>
      </c>
      <c r="L54" s="6" t="s">
        <v>21</v>
      </c>
      <c r="M54" s="6"/>
      <c r="N54" s="7">
        <v>45095</v>
      </c>
      <c r="O54" s="6" t="s">
        <v>24</v>
      </c>
      <c r="P54" s="8" t="s">
        <v>253</v>
      </c>
      <c r="Q54" s="6" t="str">
        <f>HYPERLINK("https://docs.wto.org/imrd/directdoc.asp?DDFDocuments/t/G/TBTN23/UKR251.DOCX", "https://docs.wto.org/imrd/directdoc.asp?DDFDocuments/t/G/TBTN23/UKR251.DOCX")</f>
        <v>https://docs.wto.org/imrd/directdoc.asp?DDFDocuments/t/G/TBTN23/UKR251.DOCX</v>
      </c>
      <c r="R54" s="6" t="str">
        <f>HYPERLINK("https://docs.wto.org/imrd/directdoc.asp?DDFDocuments/u/G/TBTN23/UKR251.DOCX", "https://docs.wto.org/imrd/directdoc.asp?DDFDocuments/u/G/TBTN23/UKR251.DOCX")</f>
        <v>https://docs.wto.org/imrd/directdoc.asp?DDFDocuments/u/G/TBTN23/UKR251.DOCX</v>
      </c>
      <c r="S54" s="6" t="str">
        <f>HYPERLINK("https://docs.wto.org/imrd/directdoc.asp?DDFDocuments/v/G/TBTN23/UKR251.DOCX", "https://docs.wto.org/imrd/directdoc.asp?DDFDocuments/v/G/TBTN23/UKR251.DOCX")</f>
        <v>https://docs.wto.org/imrd/directdoc.asp?DDFDocuments/v/G/TBTN23/UKR251.DOCX</v>
      </c>
    </row>
    <row r="55" spans="1:19" ht="30">
      <c r="A55" s="11" t="s">
        <v>666</v>
      </c>
      <c r="B55" s="6" t="s">
        <v>35</v>
      </c>
      <c r="C55" s="7">
        <v>45044</v>
      </c>
      <c r="D55" s="6" t="str">
        <f>HYPERLINK("https://epingalert.org/en/Search?viewData= G/TBT/N/BRA/1482"," G/TBT/N/BRA/1482")</f>
        <v xml:space="preserve"> G/TBT/N/BRA/1482</v>
      </c>
      <c r="E55" s="6" t="s">
        <v>31</v>
      </c>
      <c r="F55" s="8" t="s">
        <v>32</v>
      </c>
      <c r="G55" s="8" t="s">
        <v>33</v>
      </c>
      <c r="H55" s="8" t="s">
        <v>34</v>
      </c>
      <c r="I55" s="6" t="s">
        <v>21</v>
      </c>
      <c r="K55" s="6" t="s">
        <v>36</v>
      </c>
      <c r="L55" s="6" t="s">
        <v>21</v>
      </c>
      <c r="M55" s="6"/>
      <c r="N55" s="7">
        <v>45095</v>
      </c>
      <c r="O55" s="6" t="s">
        <v>24</v>
      </c>
      <c r="P55" s="6"/>
      <c r="Q55" s="6" t="str">
        <f>HYPERLINK("https://docs.wto.org/imrd/directdoc.asp?DDFDocuments/t/G/TBTN23/GEO119.DOCX", "https://docs.wto.org/imrd/directdoc.asp?DDFDocuments/t/G/TBTN23/GEO119.DOCX")</f>
        <v>https://docs.wto.org/imrd/directdoc.asp?DDFDocuments/t/G/TBTN23/GEO119.DOCX</v>
      </c>
      <c r="R55" s="6" t="str">
        <f>HYPERLINK("https://docs.wto.org/imrd/directdoc.asp?DDFDocuments/u/G/TBTN23/GEO119.DOCX", "https://docs.wto.org/imrd/directdoc.asp?DDFDocuments/u/G/TBTN23/GEO119.DOCX")</f>
        <v>https://docs.wto.org/imrd/directdoc.asp?DDFDocuments/u/G/TBTN23/GEO119.DOCX</v>
      </c>
      <c r="S55" s="6" t="str">
        <f>HYPERLINK("https://docs.wto.org/imrd/directdoc.asp?DDFDocuments/v/G/TBTN23/GEO119.DOCX", "https://docs.wto.org/imrd/directdoc.asp?DDFDocuments/v/G/TBTN23/GEO119.DOCX")</f>
        <v>https://docs.wto.org/imrd/directdoc.asp?DDFDocuments/v/G/TBTN23/GEO119.DOCX</v>
      </c>
    </row>
    <row r="56" spans="1:19" ht="105">
      <c r="A56" s="11" t="s">
        <v>666</v>
      </c>
      <c r="B56" s="6" t="s">
        <v>21</v>
      </c>
      <c r="C56" s="7">
        <v>45042</v>
      </c>
      <c r="D56" s="6" t="str">
        <f>HYPERLINK("https://epingalert.org/en/Search?viewData= G/TBT/N/PAN/127"," G/TBT/N/PAN/127")</f>
        <v xml:space="preserve"> G/TBT/N/PAN/127</v>
      </c>
      <c r="E56" s="6" t="s">
        <v>116</v>
      </c>
      <c r="F56" s="8" t="s">
        <v>117</v>
      </c>
      <c r="G56" s="8" t="s">
        <v>118</v>
      </c>
      <c r="H56" s="8" t="s">
        <v>119</v>
      </c>
      <c r="I56" s="6" t="s">
        <v>120</v>
      </c>
      <c r="K56" s="6" t="s">
        <v>36</v>
      </c>
      <c r="L56" s="6" t="s">
        <v>21</v>
      </c>
      <c r="M56" s="6"/>
      <c r="N56" s="7">
        <v>45095</v>
      </c>
      <c r="O56" s="6" t="s">
        <v>24</v>
      </c>
      <c r="P56" s="6"/>
      <c r="Q56" s="6" t="str">
        <f>HYPERLINK("https://docs.wto.org/imrd/directdoc.asp?DDFDocuments/t/G/TBTN23/GEO120.DOCX", "https://docs.wto.org/imrd/directdoc.asp?DDFDocuments/t/G/TBTN23/GEO120.DOCX")</f>
        <v>https://docs.wto.org/imrd/directdoc.asp?DDFDocuments/t/G/TBTN23/GEO120.DOCX</v>
      </c>
      <c r="R56" s="6" t="str">
        <f>HYPERLINK("https://docs.wto.org/imrd/directdoc.asp?DDFDocuments/u/G/TBTN23/GEO120.DOCX", "https://docs.wto.org/imrd/directdoc.asp?DDFDocuments/u/G/TBTN23/GEO120.DOCX")</f>
        <v>https://docs.wto.org/imrd/directdoc.asp?DDFDocuments/u/G/TBTN23/GEO120.DOCX</v>
      </c>
      <c r="S56" s="6" t="str">
        <f>HYPERLINK("https://docs.wto.org/imrd/directdoc.asp?DDFDocuments/v/G/TBTN23/GEO120.DOCX", "https://docs.wto.org/imrd/directdoc.asp?DDFDocuments/v/G/TBTN23/GEO120.DOCX")</f>
        <v>https://docs.wto.org/imrd/directdoc.asp?DDFDocuments/v/G/TBTN23/GEO120.DOCX</v>
      </c>
    </row>
    <row r="57" spans="1:19" ht="75">
      <c r="A57" s="11" t="s">
        <v>675</v>
      </c>
      <c r="B57" s="6" t="s">
        <v>113</v>
      </c>
      <c r="C57" s="7">
        <v>45042</v>
      </c>
      <c r="D57" s="6" t="str">
        <f>HYPERLINK("https://epingalert.org/en/Search?viewData= G/TBT/N/EU/976"," G/TBT/N/EU/976")</f>
        <v xml:space="preserve"> G/TBT/N/EU/976</v>
      </c>
      <c r="E57" s="6" t="s">
        <v>60</v>
      </c>
      <c r="F57" s="8" t="s">
        <v>110</v>
      </c>
      <c r="G57" s="8" t="s">
        <v>111</v>
      </c>
      <c r="H57" s="8" t="s">
        <v>112</v>
      </c>
      <c r="I57" s="6" t="s">
        <v>21</v>
      </c>
      <c r="K57" s="6" t="s">
        <v>121</v>
      </c>
      <c r="L57" s="6" t="s">
        <v>151</v>
      </c>
      <c r="M57" s="6"/>
      <c r="N57" s="7">
        <v>45106</v>
      </c>
      <c r="O57" s="6" t="s">
        <v>24</v>
      </c>
      <c r="P57" s="6"/>
      <c r="Q57" s="6" t="str">
        <f>HYPERLINK("https://docs.wto.org/imrd/directdoc.asp?DDFDocuments/t/G/TBTN23/CAN694.DOCX", "https://docs.wto.org/imrd/directdoc.asp?DDFDocuments/t/G/TBTN23/CAN694.DOCX")</f>
        <v>https://docs.wto.org/imrd/directdoc.asp?DDFDocuments/t/G/TBTN23/CAN694.DOCX</v>
      </c>
      <c r="R57" s="6" t="str">
        <f>HYPERLINK("https://docs.wto.org/imrd/directdoc.asp?DDFDocuments/u/G/TBTN23/CAN694.DOCX", "https://docs.wto.org/imrd/directdoc.asp?DDFDocuments/u/G/TBTN23/CAN694.DOCX")</f>
        <v>https://docs.wto.org/imrd/directdoc.asp?DDFDocuments/u/G/TBTN23/CAN694.DOCX</v>
      </c>
      <c r="S57" s="6" t="str">
        <f>HYPERLINK("https://docs.wto.org/imrd/directdoc.asp?DDFDocuments/v/G/TBTN23/CAN694.DOCX", "https://docs.wto.org/imrd/directdoc.asp?DDFDocuments/v/G/TBTN23/CAN694.DOCX")</f>
        <v>https://docs.wto.org/imrd/directdoc.asp?DDFDocuments/v/G/TBTN23/CAN694.DOCX</v>
      </c>
    </row>
    <row r="58" spans="1:19" ht="60">
      <c r="A58" s="8" t="s">
        <v>742</v>
      </c>
      <c r="B58" s="6" t="s">
        <v>35</v>
      </c>
      <c r="C58" s="7">
        <v>45020</v>
      </c>
      <c r="D58" s="6" t="str">
        <f>HYPERLINK("https://epingalert.org/en/Search?viewData= G/TBT/N/SEN/12"," G/TBT/N/SEN/12")</f>
        <v xml:space="preserve"> G/TBT/N/SEN/12</v>
      </c>
      <c r="E58" s="6" t="s">
        <v>358</v>
      </c>
      <c r="F58" s="8" t="s">
        <v>622</v>
      </c>
      <c r="G58" s="8" t="s">
        <v>623</v>
      </c>
      <c r="H58" s="8" t="s">
        <v>624</v>
      </c>
      <c r="I58" s="6" t="s">
        <v>625</v>
      </c>
      <c r="K58" s="6" t="s">
        <v>272</v>
      </c>
      <c r="L58" s="6" t="s">
        <v>21</v>
      </c>
      <c r="M58" s="6"/>
      <c r="N58" s="7" t="s">
        <v>21</v>
      </c>
      <c r="O58" s="6" t="s">
        <v>24</v>
      </c>
      <c r="P58" s="8" t="s">
        <v>273</v>
      </c>
      <c r="Q58" s="6" t="str">
        <f>HYPERLINK("https://docs.wto.org/imrd/directdoc.asp?DDFDocuments/t/G/TBTN23/USA1984.DOCX", "https://docs.wto.org/imrd/directdoc.asp?DDFDocuments/t/G/TBTN23/USA1984.DOCX")</f>
        <v>https://docs.wto.org/imrd/directdoc.asp?DDFDocuments/t/G/TBTN23/USA1984.DOCX</v>
      </c>
      <c r="R58" s="6" t="str">
        <f>HYPERLINK("https://docs.wto.org/imrd/directdoc.asp?DDFDocuments/u/G/TBTN23/USA1984.DOCX", "https://docs.wto.org/imrd/directdoc.asp?DDFDocuments/u/G/TBTN23/USA1984.DOCX")</f>
        <v>https://docs.wto.org/imrd/directdoc.asp?DDFDocuments/u/G/TBTN23/USA1984.DOCX</v>
      </c>
      <c r="S58" s="6" t="str">
        <f>HYPERLINK("https://docs.wto.org/imrd/directdoc.asp?DDFDocuments/v/G/TBTN23/USA1984.DOCX", "https://docs.wto.org/imrd/directdoc.asp?DDFDocuments/v/G/TBTN23/USA1984.DOCX")</f>
        <v>https://docs.wto.org/imrd/directdoc.asp?DDFDocuments/v/G/TBTN23/USA1984.DOCX</v>
      </c>
    </row>
    <row r="59" spans="1:19" ht="180">
      <c r="A59" s="8" t="s">
        <v>716</v>
      </c>
      <c r="B59" s="6" t="s">
        <v>441</v>
      </c>
      <c r="C59" s="7">
        <v>45027</v>
      </c>
      <c r="D59" s="6" t="str">
        <f>HYPERLINK("https://epingalert.org/en/Search?viewData= G/TBT/N/CHN/1723"," G/TBT/N/CHN/1723")</f>
        <v xml:space="preserve"> G/TBT/N/CHN/1723</v>
      </c>
      <c r="E59" s="6" t="s">
        <v>424</v>
      </c>
      <c r="F59" s="8" t="s">
        <v>437</v>
      </c>
      <c r="G59" s="8" t="s">
        <v>438</v>
      </c>
      <c r="H59" s="8" t="s">
        <v>439</v>
      </c>
      <c r="I59" s="6" t="s">
        <v>440</v>
      </c>
      <c r="K59" s="6" t="s">
        <v>121</v>
      </c>
      <c r="L59" s="6" t="s">
        <v>21</v>
      </c>
      <c r="M59" s="6"/>
      <c r="N59" s="7" t="s">
        <v>21</v>
      </c>
      <c r="O59" s="6" t="s">
        <v>24</v>
      </c>
      <c r="P59" s="8" t="s">
        <v>279</v>
      </c>
      <c r="Q59" s="6" t="str">
        <f>HYPERLINK("https://docs.wto.org/imrd/directdoc.asp?DDFDocuments/t/G/TBTN23/SLV226.DOCX", "https://docs.wto.org/imrd/directdoc.asp?DDFDocuments/t/G/TBTN23/SLV226.DOCX")</f>
        <v>https://docs.wto.org/imrd/directdoc.asp?DDFDocuments/t/G/TBTN23/SLV226.DOCX</v>
      </c>
      <c r="R59" s="6" t="str">
        <f>HYPERLINK("https://docs.wto.org/imrd/directdoc.asp?DDFDocuments/u/G/TBTN23/SLV226.DOCX", "https://docs.wto.org/imrd/directdoc.asp?DDFDocuments/u/G/TBTN23/SLV226.DOCX")</f>
        <v>https://docs.wto.org/imrd/directdoc.asp?DDFDocuments/u/G/TBTN23/SLV226.DOCX</v>
      </c>
      <c r="S59" s="6" t="str">
        <f>HYPERLINK("https://docs.wto.org/imrd/directdoc.asp?DDFDocuments/v/G/TBTN23/SLV226.DOCX", "https://docs.wto.org/imrd/directdoc.asp?DDFDocuments/v/G/TBTN23/SLV226.DOCX")</f>
        <v>https://docs.wto.org/imrd/directdoc.asp?DDFDocuments/v/G/TBTN23/SLV226.DOCX</v>
      </c>
    </row>
    <row r="60" spans="1:19" ht="180">
      <c r="A60" s="8" t="s">
        <v>716</v>
      </c>
      <c r="B60" s="6" t="s">
        <v>441</v>
      </c>
      <c r="C60" s="7">
        <v>45027</v>
      </c>
      <c r="D60" s="6" t="str">
        <f>HYPERLINK("https://epingalert.org/en/Search?viewData= G/TBT/N/CHN/1724"," G/TBT/N/CHN/1724")</f>
        <v xml:space="preserve"> G/TBT/N/CHN/1724</v>
      </c>
      <c r="E60" s="6" t="s">
        <v>424</v>
      </c>
      <c r="F60" s="8" t="s">
        <v>548</v>
      </c>
      <c r="G60" s="8" t="s">
        <v>549</v>
      </c>
      <c r="H60" s="8" t="s">
        <v>550</v>
      </c>
      <c r="I60" s="6" t="s">
        <v>551</v>
      </c>
      <c r="K60" s="6" t="s">
        <v>284</v>
      </c>
      <c r="L60" s="6" t="s">
        <v>21</v>
      </c>
      <c r="M60" s="6"/>
      <c r="N60" s="7">
        <v>45120</v>
      </c>
      <c r="O60" s="6" t="s">
        <v>24</v>
      </c>
      <c r="P60" s="8" t="s">
        <v>285</v>
      </c>
      <c r="Q60" s="6" t="str">
        <f>HYPERLINK("https://docs.wto.org/imrd/directdoc.asp?DDFDocuments/t/G/TBTN23/EU966.DOCX", "https://docs.wto.org/imrd/directdoc.asp?DDFDocuments/t/G/TBTN23/EU966.DOCX")</f>
        <v>https://docs.wto.org/imrd/directdoc.asp?DDFDocuments/t/G/TBTN23/EU966.DOCX</v>
      </c>
      <c r="R60" s="6" t="str">
        <f>HYPERLINK("https://docs.wto.org/imrd/directdoc.asp?DDFDocuments/u/G/TBTN23/EU966.DOCX", "https://docs.wto.org/imrd/directdoc.asp?DDFDocuments/u/G/TBTN23/EU966.DOCX")</f>
        <v>https://docs.wto.org/imrd/directdoc.asp?DDFDocuments/u/G/TBTN23/EU966.DOCX</v>
      </c>
      <c r="S60" s="6" t="str">
        <f>HYPERLINK("https://docs.wto.org/imrd/directdoc.asp?DDFDocuments/v/G/TBTN23/EU966.DOCX", "https://docs.wto.org/imrd/directdoc.asp?DDFDocuments/v/G/TBTN23/EU966.DOCX")</f>
        <v>https://docs.wto.org/imrd/directdoc.asp?DDFDocuments/v/G/TBTN23/EU966.DOCX</v>
      </c>
    </row>
    <row r="61" spans="1:19" ht="105">
      <c r="A61" s="8" t="s">
        <v>710</v>
      </c>
      <c r="B61" s="6" t="s">
        <v>21</v>
      </c>
      <c r="C61" s="7">
        <v>45028</v>
      </c>
      <c r="D61" s="6" t="str">
        <f>HYPERLINK("https://epingalert.org/en/Search?viewData= G/TBT/N/VNM/255"," G/TBT/N/VNM/255")</f>
        <v xml:space="preserve"> G/TBT/N/VNM/255</v>
      </c>
      <c r="E61" s="6" t="s">
        <v>134</v>
      </c>
      <c r="F61" s="8" t="s">
        <v>399</v>
      </c>
      <c r="G61" s="8" t="s">
        <v>400</v>
      </c>
      <c r="H61" s="8" t="s">
        <v>401</v>
      </c>
      <c r="I61" s="6" t="s">
        <v>21</v>
      </c>
      <c r="K61" s="6" t="s">
        <v>290</v>
      </c>
      <c r="L61" s="6" t="s">
        <v>21</v>
      </c>
      <c r="M61" s="6"/>
      <c r="N61" s="7">
        <v>45090</v>
      </c>
      <c r="O61" s="6" t="s">
        <v>24</v>
      </c>
      <c r="P61" s="8" t="s">
        <v>291</v>
      </c>
      <c r="Q61" s="6" t="str">
        <f>HYPERLINK("https://docs.wto.org/imrd/directdoc.asp?DDFDocuments/t/G/TBTN23/KEN1417.DOCX", "https://docs.wto.org/imrd/directdoc.asp?DDFDocuments/t/G/TBTN23/KEN1417.DOCX")</f>
        <v>https://docs.wto.org/imrd/directdoc.asp?DDFDocuments/t/G/TBTN23/KEN1417.DOCX</v>
      </c>
      <c r="R61" s="6" t="str">
        <f>HYPERLINK("https://docs.wto.org/imrd/directdoc.asp?DDFDocuments/u/G/TBTN23/KEN1417.DOCX", "https://docs.wto.org/imrd/directdoc.asp?DDFDocuments/u/G/TBTN23/KEN1417.DOCX")</f>
        <v>https://docs.wto.org/imrd/directdoc.asp?DDFDocuments/u/G/TBTN23/KEN1417.DOCX</v>
      </c>
      <c r="S61" s="6" t="str">
        <f>HYPERLINK("https://docs.wto.org/imrd/directdoc.asp?DDFDocuments/v/G/TBTN23/KEN1417.DOCX", "https://docs.wto.org/imrd/directdoc.asp?DDFDocuments/v/G/TBTN23/KEN1417.DOCX")</f>
        <v>https://docs.wto.org/imrd/directdoc.asp?DDFDocuments/v/G/TBTN23/KEN1417.DOCX</v>
      </c>
    </row>
    <row r="62" spans="1:19" ht="150">
      <c r="A62" s="8" t="s">
        <v>714</v>
      </c>
      <c r="B62" s="6" t="s">
        <v>429</v>
      </c>
      <c r="C62" s="7">
        <v>45027</v>
      </c>
      <c r="D62" s="6" t="str">
        <f>HYPERLINK("https://epingalert.org/en/Search?viewData= G/TBT/N/CHN/1717"," G/TBT/N/CHN/1717")</f>
        <v xml:space="preserve"> G/TBT/N/CHN/1717</v>
      </c>
      <c r="E62" s="6" t="s">
        <v>424</v>
      </c>
      <c r="F62" s="8" t="s">
        <v>425</v>
      </c>
      <c r="G62" s="8" t="s">
        <v>426</v>
      </c>
      <c r="H62" s="8" t="s">
        <v>427</v>
      </c>
      <c r="I62" s="6" t="s">
        <v>428</v>
      </c>
      <c r="K62" s="6" t="s">
        <v>297</v>
      </c>
      <c r="L62" s="6" t="s">
        <v>23</v>
      </c>
      <c r="M62" s="6"/>
      <c r="N62" s="7">
        <v>45061</v>
      </c>
      <c r="O62" s="6" t="s">
        <v>24</v>
      </c>
      <c r="P62" s="8" t="s">
        <v>298</v>
      </c>
      <c r="Q62" s="6" t="str">
        <f>HYPERLINK("https://docs.wto.org/imrd/directdoc.asp?DDFDocuments/t/G/TBTN23/ARG443.DOCX", "https://docs.wto.org/imrd/directdoc.asp?DDFDocuments/t/G/TBTN23/ARG443.DOCX")</f>
        <v>https://docs.wto.org/imrd/directdoc.asp?DDFDocuments/t/G/TBTN23/ARG443.DOCX</v>
      </c>
      <c r="R62" s="6" t="str">
        <f>HYPERLINK("https://docs.wto.org/imrd/directdoc.asp?DDFDocuments/u/G/TBTN23/ARG443.DOCX", "https://docs.wto.org/imrd/directdoc.asp?DDFDocuments/u/G/TBTN23/ARG443.DOCX")</f>
        <v>https://docs.wto.org/imrd/directdoc.asp?DDFDocuments/u/G/TBTN23/ARG443.DOCX</v>
      </c>
      <c r="S62" s="6" t="str">
        <f>HYPERLINK("https://docs.wto.org/imrd/directdoc.asp?DDFDocuments/v/G/TBTN23/ARG443.DOCX", "https://docs.wto.org/imrd/directdoc.asp?DDFDocuments/v/G/TBTN23/ARG443.DOCX")</f>
        <v>https://docs.wto.org/imrd/directdoc.asp?DDFDocuments/v/G/TBTN23/ARG443.DOCX</v>
      </c>
    </row>
    <row r="63" spans="1:19" ht="90">
      <c r="A63" s="11" t="s">
        <v>676</v>
      </c>
      <c r="B63" s="6" t="s">
        <v>127</v>
      </c>
      <c r="C63" s="7">
        <v>45042</v>
      </c>
      <c r="D63" s="6" t="str">
        <f>HYPERLINK("https://epingalert.org/en/Search?viewData= G/TBT/N/KEN/1422"," G/TBT/N/KEN/1422")</f>
        <v xml:space="preserve"> G/TBT/N/KEN/1422</v>
      </c>
      <c r="E63" s="6" t="s">
        <v>83</v>
      </c>
      <c r="F63" s="8" t="s">
        <v>123</v>
      </c>
      <c r="G63" s="8" t="s">
        <v>124</v>
      </c>
      <c r="H63" s="8" t="s">
        <v>125</v>
      </c>
      <c r="I63" s="6" t="s">
        <v>126</v>
      </c>
      <c r="K63" s="6" t="s">
        <v>304</v>
      </c>
      <c r="L63" s="6" t="s">
        <v>23</v>
      </c>
      <c r="M63" s="6"/>
      <c r="N63" s="7">
        <v>45061</v>
      </c>
      <c r="O63" s="6" t="s">
        <v>24</v>
      </c>
      <c r="P63" s="8" t="s">
        <v>305</v>
      </c>
      <c r="Q63" s="6" t="str">
        <f>HYPERLINK("https://docs.wto.org/imrd/directdoc.asp?DDFDocuments/t/G/TBTN23/ARG441.DOCX", "https://docs.wto.org/imrd/directdoc.asp?DDFDocuments/t/G/TBTN23/ARG441.DOCX")</f>
        <v>https://docs.wto.org/imrd/directdoc.asp?DDFDocuments/t/G/TBTN23/ARG441.DOCX</v>
      </c>
      <c r="R63" s="6" t="str">
        <f>HYPERLINK("https://docs.wto.org/imrd/directdoc.asp?DDFDocuments/u/G/TBTN23/ARG441.DOCX", "https://docs.wto.org/imrd/directdoc.asp?DDFDocuments/u/G/TBTN23/ARG441.DOCX")</f>
        <v>https://docs.wto.org/imrd/directdoc.asp?DDFDocuments/u/G/TBTN23/ARG441.DOCX</v>
      </c>
      <c r="S63" s="6" t="str">
        <f>HYPERLINK("https://docs.wto.org/imrd/directdoc.asp?DDFDocuments/v/G/TBTN23/ARG441.DOCX", "https://docs.wto.org/imrd/directdoc.asp?DDFDocuments/v/G/TBTN23/ARG441.DOCX")</f>
        <v>https://docs.wto.org/imrd/directdoc.asp?DDFDocuments/v/G/TBTN23/ARG441.DOCX</v>
      </c>
    </row>
    <row r="64" spans="1:19" ht="409.5">
      <c r="A64" s="8" t="s">
        <v>695</v>
      </c>
      <c r="B64" s="6" t="s">
        <v>278</v>
      </c>
      <c r="C64" s="7">
        <v>45033</v>
      </c>
      <c r="D64" s="6" t="str">
        <f>HYPERLINK("https://epingalert.org/en/Search?viewData= G/TBT/N/SLV/226"," G/TBT/N/SLV/226")</f>
        <v xml:space="preserve"> G/TBT/N/SLV/226</v>
      </c>
      <c r="E64" s="6" t="s">
        <v>274</v>
      </c>
      <c r="F64" s="8" t="s">
        <v>275</v>
      </c>
      <c r="G64" s="8" t="s">
        <v>276</v>
      </c>
      <c r="H64" s="8" t="s">
        <v>277</v>
      </c>
      <c r="I64" s="6" t="s">
        <v>21</v>
      </c>
      <c r="K64" s="6" t="s">
        <v>310</v>
      </c>
      <c r="L64" s="6" t="s">
        <v>23</v>
      </c>
      <c r="M64" s="6"/>
      <c r="N64" s="7">
        <v>45061</v>
      </c>
      <c r="O64" s="6" t="s">
        <v>24</v>
      </c>
      <c r="P64" s="8" t="s">
        <v>311</v>
      </c>
      <c r="Q64" s="6" t="str">
        <f>HYPERLINK("https://docs.wto.org/imrd/directdoc.asp?DDFDocuments/t/G/TBTN23/ARG442.DOCX", "https://docs.wto.org/imrd/directdoc.asp?DDFDocuments/t/G/TBTN23/ARG442.DOCX")</f>
        <v>https://docs.wto.org/imrd/directdoc.asp?DDFDocuments/t/G/TBTN23/ARG442.DOCX</v>
      </c>
      <c r="R64" s="6" t="str">
        <f>HYPERLINK("https://docs.wto.org/imrd/directdoc.asp?DDFDocuments/u/G/TBTN23/ARG442.DOCX", "https://docs.wto.org/imrd/directdoc.asp?DDFDocuments/u/G/TBTN23/ARG442.DOCX")</f>
        <v>https://docs.wto.org/imrd/directdoc.asp?DDFDocuments/u/G/TBTN23/ARG442.DOCX</v>
      </c>
      <c r="S64" s="6" t="str">
        <f>HYPERLINK("https://docs.wto.org/imrd/directdoc.asp?DDFDocuments/v/G/TBTN23/ARG442.DOCX", "https://docs.wto.org/imrd/directdoc.asp?DDFDocuments/v/G/TBTN23/ARG442.DOCX")</f>
        <v>https://docs.wto.org/imrd/directdoc.asp?DDFDocuments/v/G/TBTN23/ARG442.DOCX</v>
      </c>
    </row>
    <row r="65" spans="1:19" ht="315">
      <c r="A65" s="8" t="s">
        <v>702</v>
      </c>
      <c r="B65" s="6" t="s">
        <v>327</v>
      </c>
      <c r="C65" s="7">
        <v>45029</v>
      </c>
      <c r="D65" s="6" t="str">
        <f>HYPERLINK("https://epingalert.org/en/Search?viewData= G/TBT/N/UKR/250"," G/TBT/N/UKR/250")</f>
        <v xml:space="preserve"> G/TBT/N/UKR/250</v>
      </c>
      <c r="E65" s="6" t="s">
        <v>167</v>
      </c>
      <c r="F65" s="8" t="s">
        <v>324</v>
      </c>
      <c r="G65" s="8" t="s">
        <v>325</v>
      </c>
      <c r="H65" s="8" t="s">
        <v>326</v>
      </c>
      <c r="I65" s="6" t="s">
        <v>21</v>
      </c>
      <c r="K65" s="6" t="s">
        <v>36</v>
      </c>
      <c r="L65" s="6" t="s">
        <v>21</v>
      </c>
      <c r="M65" s="6"/>
      <c r="N65" s="7">
        <v>45089</v>
      </c>
      <c r="O65" s="6" t="s">
        <v>24</v>
      </c>
      <c r="P65" s="8" t="s">
        <v>316</v>
      </c>
      <c r="Q65" s="6" t="str">
        <f>HYPERLINK("https://docs.wto.org/imrd/directdoc.asp?DDFDocuments/t/G/TBTN23/KOR1135.DOCX", "https://docs.wto.org/imrd/directdoc.asp?DDFDocuments/t/G/TBTN23/KOR1135.DOCX")</f>
        <v>https://docs.wto.org/imrd/directdoc.asp?DDFDocuments/t/G/TBTN23/KOR1135.DOCX</v>
      </c>
      <c r="R65" s="6" t="str">
        <f>HYPERLINK("https://docs.wto.org/imrd/directdoc.asp?DDFDocuments/u/G/TBTN23/KOR1135.DOCX", "https://docs.wto.org/imrd/directdoc.asp?DDFDocuments/u/G/TBTN23/KOR1135.DOCX")</f>
        <v>https://docs.wto.org/imrd/directdoc.asp?DDFDocuments/u/G/TBTN23/KOR1135.DOCX</v>
      </c>
      <c r="S65" s="6" t="str">
        <f>HYPERLINK("https://docs.wto.org/imrd/directdoc.asp?DDFDocuments/v/G/TBTN23/KOR1135.DOCX", "https://docs.wto.org/imrd/directdoc.asp?DDFDocuments/v/G/TBTN23/KOR1135.DOCX")</f>
        <v>https://docs.wto.org/imrd/directdoc.asp?DDFDocuments/v/G/TBTN23/KOR1135.DOCX</v>
      </c>
    </row>
    <row r="66" spans="1:19" ht="45">
      <c r="A66" s="11" t="s">
        <v>668</v>
      </c>
      <c r="B66" s="9" t="s">
        <v>50</v>
      </c>
      <c r="C66" s="7">
        <v>45043</v>
      </c>
      <c r="D66" s="6" t="str">
        <f>HYPERLINK("https://epingalert.org/en/Search?viewData= G/TBT/N/RWA/860"," G/TBT/N/RWA/860")</f>
        <v xml:space="preserve"> G/TBT/N/RWA/860</v>
      </c>
      <c r="E66" s="6" t="s">
        <v>45</v>
      </c>
      <c r="F66" s="8" t="s">
        <v>46</v>
      </c>
      <c r="G66" s="8" t="s">
        <v>47</v>
      </c>
      <c r="H66" s="8" t="s">
        <v>48</v>
      </c>
      <c r="I66" s="6" t="s">
        <v>49</v>
      </c>
      <c r="K66" s="6" t="s">
        <v>36</v>
      </c>
      <c r="L66" s="6" t="s">
        <v>21</v>
      </c>
      <c r="M66" s="6"/>
      <c r="N66" s="7">
        <v>45089</v>
      </c>
      <c r="O66" s="6" t="s">
        <v>24</v>
      </c>
      <c r="P66" s="8" t="s">
        <v>320</v>
      </c>
      <c r="Q66" s="6" t="str">
        <f>HYPERLINK("https://docs.wto.org/imrd/directdoc.asp?DDFDocuments/t/G/TBTN23/KOR1137.DOCX", "https://docs.wto.org/imrd/directdoc.asp?DDFDocuments/t/G/TBTN23/KOR1137.DOCX")</f>
        <v>https://docs.wto.org/imrd/directdoc.asp?DDFDocuments/t/G/TBTN23/KOR1137.DOCX</v>
      </c>
      <c r="R66" s="6" t="str">
        <f>HYPERLINK("https://docs.wto.org/imrd/directdoc.asp?DDFDocuments/u/G/TBTN23/KOR1137.DOCX", "https://docs.wto.org/imrd/directdoc.asp?DDFDocuments/u/G/TBTN23/KOR1137.DOCX")</f>
        <v>https://docs.wto.org/imrd/directdoc.asp?DDFDocuments/u/G/TBTN23/KOR1137.DOCX</v>
      </c>
      <c r="S66" s="6" t="str">
        <f>HYPERLINK("https://docs.wto.org/imrd/directdoc.asp?DDFDocuments/v/G/TBTN23/KOR1137.DOCX", "https://docs.wto.org/imrd/directdoc.asp?DDFDocuments/v/G/TBTN23/KOR1137.DOCX")</f>
        <v>https://docs.wto.org/imrd/directdoc.asp?DDFDocuments/v/G/TBTN23/KOR1137.DOCX</v>
      </c>
    </row>
    <row r="67" spans="1:19" ht="210">
      <c r="A67" s="8" t="s">
        <v>736</v>
      </c>
      <c r="B67" s="6" t="s">
        <v>585</v>
      </c>
      <c r="C67" s="7">
        <v>45022</v>
      </c>
      <c r="D67" s="6" t="str">
        <f>HYPERLINK("https://epingalert.org/en/Search?viewData= G/TBT/N/GHA/40"," G/TBT/N/GHA/40")</f>
        <v xml:space="preserve"> G/TBT/N/GHA/40</v>
      </c>
      <c r="E67" s="6" t="s">
        <v>443</v>
      </c>
      <c r="F67" s="8" t="s">
        <v>582</v>
      </c>
      <c r="G67" s="8" t="s">
        <v>583</v>
      </c>
      <c r="H67" s="8" t="s">
        <v>584</v>
      </c>
      <c r="I67" s="6" t="s">
        <v>21</v>
      </c>
      <c r="K67" s="6" t="s">
        <v>36</v>
      </c>
      <c r="L67" s="6" t="s">
        <v>21</v>
      </c>
      <c r="M67" s="6"/>
      <c r="N67" s="7">
        <v>45089</v>
      </c>
      <c r="O67" s="6" t="s">
        <v>24</v>
      </c>
      <c r="P67" s="8" t="s">
        <v>323</v>
      </c>
      <c r="Q67" s="6" t="str">
        <f>HYPERLINK("https://docs.wto.org/imrd/directdoc.asp?DDFDocuments/t/G/TBTN23/KOR1134.DOCX", "https://docs.wto.org/imrd/directdoc.asp?DDFDocuments/t/G/TBTN23/KOR1134.DOCX")</f>
        <v>https://docs.wto.org/imrd/directdoc.asp?DDFDocuments/t/G/TBTN23/KOR1134.DOCX</v>
      </c>
      <c r="R67" s="6" t="str">
        <f>HYPERLINK("https://docs.wto.org/imrd/directdoc.asp?DDFDocuments/u/G/TBTN23/KOR1134.DOCX", "https://docs.wto.org/imrd/directdoc.asp?DDFDocuments/u/G/TBTN23/KOR1134.DOCX")</f>
        <v>https://docs.wto.org/imrd/directdoc.asp?DDFDocuments/u/G/TBTN23/KOR1134.DOCX</v>
      </c>
      <c r="S67" s="6" t="str">
        <f>HYPERLINK("https://docs.wto.org/imrd/directdoc.asp?DDFDocuments/v/G/TBTN23/KOR1134.DOCX", "https://docs.wto.org/imrd/directdoc.asp?DDFDocuments/v/G/TBTN23/KOR1134.DOCX")</f>
        <v>https://docs.wto.org/imrd/directdoc.asp?DDFDocuments/v/G/TBTN23/KOR1134.DOCX</v>
      </c>
    </row>
    <row r="68" spans="1:19" ht="60">
      <c r="A68" s="8" t="s">
        <v>697</v>
      </c>
      <c r="B68" s="6" t="s">
        <v>289</v>
      </c>
      <c r="C68" s="7">
        <v>45030</v>
      </c>
      <c r="D68" s="6" t="str">
        <f>HYPERLINK("https://epingalert.org/en/Search?viewData= G/TBT/N/KEN/1417"," G/TBT/N/KEN/1417")</f>
        <v xml:space="preserve"> G/TBT/N/KEN/1417</v>
      </c>
      <c r="E68" s="6" t="s">
        <v>83</v>
      </c>
      <c r="F68" s="8" t="s">
        <v>286</v>
      </c>
      <c r="G68" s="8" t="s">
        <v>287</v>
      </c>
      <c r="H68" s="8" t="s">
        <v>288</v>
      </c>
      <c r="I68" s="6" t="s">
        <v>21</v>
      </c>
      <c r="K68" s="6" t="s">
        <v>310</v>
      </c>
      <c r="L68" s="6" t="s">
        <v>151</v>
      </c>
      <c r="M68" s="6"/>
      <c r="N68" s="7">
        <v>45089</v>
      </c>
      <c r="O68" s="6" t="s">
        <v>24</v>
      </c>
      <c r="P68" s="8" t="s">
        <v>328</v>
      </c>
      <c r="Q68" s="6" t="str">
        <f>HYPERLINK("https://docs.wto.org/imrd/directdoc.asp?DDFDocuments/t/G/TBTN23/UKR250.DOCX", "https://docs.wto.org/imrd/directdoc.asp?DDFDocuments/t/G/TBTN23/UKR250.DOCX")</f>
        <v>https://docs.wto.org/imrd/directdoc.asp?DDFDocuments/t/G/TBTN23/UKR250.DOCX</v>
      </c>
      <c r="R68" s="6" t="str">
        <f>HYPERLINK("https://docs.wto.org/imrd/directdoc.asp?DDFDocuments/u/G/TBTN23/UKR250.DOCX", "https://docs.wto.org/imrd/directdoc.asp?DDFDocuments/u/G/TBTN23/UKR250.DOCX")</f>
        <v>https://docs.wto.org/imrd/directdoc.asp?DDFDocuments/u/G/TBTN23/UKR250.DOCX</v>
      </c>
      <c r="S68" s="6" t="str">
        <f>HYPERLINK("https://docs.wto.org/imrd/directdoc.asp?DDFDocuments/v/G/TBTN23/UKR250.DOCX", "https://docs.wto.org/imrd/directdoc.asp?DDFDocuments/v/G/TBTN23/UKR250.DOCX")</f>
        <v>https://docs.wto.org/imrd/directdoc.asp?DDFDocuments/v/G/TBTN23/UKR250.DOCX</v>
      </c>
    </row>
    <row r="69" spans="1:19" ht="75">
      <c r="A69" s="8" t="s">
        <v>697</v>
      </c>
      <c r="B69" s="6" t="s">
        <v>289</v>
      </c>
      <c r="C69" s="7">
        <v>45019</v>
      </c>
      <c r="D69" s="6" t="str">
        <f>HYPERLINK("https://epingalert.org/en/Search?viewData= G/TBT/N/USA/1979"," G/TBT/N/USA/1979")</f>
        <v xml:space="preserve"> G/TBT/N/USA/1979</v>
      </c>
      <c r="E69" s="6" t="s">
        <v>161</v>
      </c>
      <c r="F69" s="8" t="s">
        <v>658</v>
      </c>
      <c r="G69" s="8" t="s">
        <v>659</v>
      </c>
      <c r="H69" s="8" t="s">
        <v>660</v>
      </c>
      <c r="I69" s="6" t="s">
        <v>21</v>
      </c>
      <c r="K69" s="6" t="s">
        <v>29</v>
      </c>
      <c r="L69" s="6" t="s">
        <v>21</v>
      </c>
      <c r="M69" s="6"/>
      <c r="N69" s="7">
        <v>45089</v>
      </c>
      <c r="O69" s="6" t="s">
        <v>24</v>
      </c>
      <c r="P69" s="8" t="s">
        <v>333</v>
      </c>
      <c r="Q69" s="6" t="str">
        <f>HYPERLINK("https://docs.wto.org/imrd/directdoc.asp?DDFDocuments/t/G/TBTN23/USA1983.DOCX", "https://docs.wto.org/imrd/directdoc.asp?DDFDocuments/t/G/TBTN23/USA1983.DOCX")</f>
        <v>https://docs.wto.org/imrd/directdoc.asp?DDFDocuments/t/G/TBTN23/USA1983.DOCX</v>
      </c>
      <c r="R69" s="6" t="str">
        <f>HYPERLINK("https://docs.wto.org/imrd/directdoc.asp?DDFDocuments/u/G/TBTN23/USA1983.DOCX", "https://docs.wto.org/imrd/directdoc.asp?DDFDocuments/u/G/TBTN23/USA1983.DOCX")</f>
        <v>https://docs.wto.org/imrd/directdoc.asp?DDFDocuments/u/G/TBTN23/USA1983.DOCX</v>
      </c>
      <c r="S69" s="6" t="str">
        <f>HYPERLINK("https://docs.wto.org/imrd/directdoc.asp?DDFDocuments/v/G/TBTN23/USA1983.DOCX", "https://docs.wto.org/imrd/directdoc.asp?DDFDocuments/v/G/TBTN23/USA1983.DOCX")</f>
        <v>https://docs.wto.org/imrd/directdoc.asp?DDFDocuments/v/G/TBTN23/USA1983.DOCX</v>
      </c>
    </row>
    <row r="70" spans="1:19" ht="90">
      <c r="A70" s="11" t="s">
        <v>667</v>
      </c>
      <c r="B70" s="6" t="s">
        <v>43</v>
      </c>
      <c r="C70" s="7">
        <v>45044</v>
      </c>
      <c r="D70" s="6" t="str">
        <f>HYPERLINK("https://epingalert.org/en/Search?viewData= G/TBT/N/GBR/61"," G/TBT/N/GBR/61")</f>
        <v xml:space="preserve"> G/TBT/N/GBR/61</v>
      </c>
      <c r="E70" s="6" t="s">
        <v>38</v>
      </c>
      <c r="F70" s="8" t="s">
        <v>39</v>
      </c>
      <c r="G70" s="8" t="s">
        <v>40</v>
      </c>
      <c r="H70" s="8" t="s">
        <v>41</v>
      </c>
      <c r="I70" s="6" t="s">
        <v>42</v>
      </c>
      <c r="K70" s="6" t="s">
        <v>284</v>
      </c>
      <c r="L70" s="6" t="s">
        <v>21</v>
      </c>
      <c r="M70" s="6"/>
      <c r="N70" s="7">
        <v>45089</v>
      </c>
      <c r="O70" s="6" t="s">
        <v>24</v>
      </c>
      <c r="P70" s="8" t="s">
        <v>340</v>
      </c>
      <c r="Q70" s="6" t="str">
        <f>HYPERLINK("https://docs.wto.org/imrd/directdoc.asp?DDFDocuments/t/G/TBTN23/SAU1286.DOCX", "https://docs.wto.org/imrd/directdoc.asp?DDFDocuments/t/G/TBTN23/SAU1286.DOCX")</f>
        <v>https://docs.wto.org/imrd/directdoc.asp?DDFDocuments/t/G/TBTN23/SAU1286.DOCX</v>
      </c>
      <c r="R70" s="6" t="str">
        <f>HYPERLINK("https://docs.wto.org/imrd/directdoc.asp?DDFDocuments/u/G/TBTN23/SAU1286.DOCX", "https://docs.wto.org/imrd/directdoc.asp?DDFDocuments/u/G/TBTN23/SAU1286.DOCX")</f>
        <v>https://docs.wto.org/imrd/directdoc.asp?DDFDocuments/u/G/TBTN23/SAU1286.DOCX</v>
      </c>
      <c r="S70" s="6" t="str">
        <f>HYPERLINK("https://docs.wto.org/imrd/directdoc.asp?DDFDocuments/v/G/TBTN23/SAU1286.DOCX", "https://docs.wto.org/imrd/directdoc.asp?DDFDocuments/v/G/TBTN23/SAU1286.DOCX")</f>
        <v>https://docs.wto.org/imrd/directdoc.asp?DDFDocuments/v/G/TBTN23/SAU1286.DOCX</v>
      </c>
    </row>
    <row r="71" spans="1:19" ht="105">
      <c r="A71" s="11" t="s">
        <v>671</v>
      </c>
      <c r="B71" s="6" t="s">
        <v>76</v>
      </c>
      <c r="C71" s="7">
        <v>45042</v>
      </c>
      <c r="D71" s="6" t="str">
        <f>HYPERLINK("https://epingalert.org/en/Search?viewData= G/TBT/N/DNK/131"," G/TBT/N/DNK/131")</f>
        <v xml:space="preserve"> G/TBT/N/DNK/131</v>
      </c>
      <c r="E71" s="6" t="s">
        <v>71</v>
      </c>
      <c r="F71" s="8" t="s">
        <v>72</v>
      </c>
      <c r="G71" s="8" t="s">
        <v>73</v>
      </c>
      <c r="H71" s="8" t="s">
        <v>74</v>
      </c>
      <c r="I71" s="6" t="s">
        <v>75</v>
      </c>
      <c r="K71" s="6" t="s">
        <v>36</v>
      </c>
      <c r="L71" s="6" t="s">
        <v>21</v>
      </c>
      <c r="M71" s="6"/>
      <c r="N71" s="7">
        <v>45089</v>
      </c>
      <c r="O71" s="6" t="s">
        <v>24</v>
      </c>
      <c r="P71" s="8" t="s">
        <v>343</v>
      </c>
      <c r="Q71" s="6" t="str">
        <f>HYPERLINK("https://docs.wto.org/imrd/directdoc.asp?DDFDocuments/t/G/TBTN23/KOR1136.DOCX", "https://docs.wto.org/imrd/directdoc.asp?DDFDocuments/t/G/TBTN23/KOR1136.DOCX")</f>
        <v>https://docs.wto.org/imrd/directdoc.asp?DDFDocuments/t/G/TBTN23/KOR1136.DOCX</v>
      </c>
      <c r="R71" s="6" t="str">
        <f>HYPERLINK("https://docs.wto.org/imrd/directdoc.asp?DDFDocuments/u/G/TBTN23/KOR1136.DOCX", "https://docs.wto.org/imrd/directdoc.asp?DDFDocuments/u/G/TBTN23/KOR1136.DOCX")</f>
        <v>https://docs.wto.org/imrd/directdoc.asp?DDFDocuments/u/G/TBTN23/KOR1136.DOCX</v>
      </c>
      <c r="S71" s="6" t="str">
        <f>HYPERLINK("https://docs.wto.org/imrd/directdoc.asp?DDFDocuments/v/G/TBTN23/KOR1136.DOCX", "https://docs.wto.org/imrd/directdoc.asp?DDFDocuments/v/G/TBTN23/KOR1136.DOCX")</f>
        <v>https://docs.wto.org/imrd/directdoc.asp?DDFDocuments/v/G/TBTN23/KOR1136.DOCX</v>
      </c>
    </row>
    <row r="72" spans="1:19" ht="45">
      <c r="A72" s="11" t="s">
        <v>671</v>
      </c>
      <c r="B72" s="6" t="s">
        <v>76</v>
      </c>
      <c r="C72" s="7">
        <v>45042</v>
      </c>
      <c r="D72" s="6" t="str">
        <f>HYPERLINK("https://epingalert.org/en/Search?viewData= G/TBT/N/KEN/1423"," G/TBT/N/KEN/1423")</f>
        <v xml:space="preserve"> G/TBT/N/KEN/1423</v>
      </c>
      <c r="E72" s="6" t="s">
        <v>83</v>
      </c>
      <c r="F72" s="8" t="s">
        <v>101</v>
      </c>
      <c r="G72" s="8" t="s">
        <v>102</v>
      </c>
      <c r="H72" s="8" t="s">
        <v>103</v>
      </c>
      <c r="I72" s="6" t="s">
        <v>104</v>
      </c>
      <c r="K72" s="6" t="s">
        <v>349</v>
      </c>
      <c r="L72" s="6" t="s">
        <v>21</v>
      </c>
      <c r="M72" s="6"/>
      <c r="N72" s="7">
        <v>45088</v>
      </c>
      <c r="O72" s="6" t="s">
        <v>24</v>
      </c>
      <c r="P72" s="8" t="s">
        <v>350</v>
      </c>
      <c r="Q72" s="6" t="str">
        <f>HYPERLINK("https://docs.wto.org/imrd/directdoc.asp?DDFDocuments/t/G/TBTN23/BDI343.DOCX", "https://docs.wto.org/imrd/directdoc.asp?DDFDocuments/t/G/TBTN23/BDI343.DOCX")</f>
        <v>https://docs.wto.org/imrd/directdoc.asp?DDFDocuments/t/G/TBTN23/BDI343.DOCX</v>
      </c>
      <c r="R72" s="6" t="str">
        <f>HYPERLINK("https://docs.wto.org/imrd/directdoc.asp?DDFDocuments/u/G/TBTN23/BDI343.DOCX", "https://docs.wto.org/imrd/directdoc.asp?DDFDocuments/u/G/TBTN23/BDI343.DOCX")</f>
        <v>https://docs.wto.org/imrd/directdoc.asp?DDFDocuments/u/G/TBTN23/BDI343.DOCX</v>
      </c>
      <c r="S72" s="6" t="str">
        <f>HYPERLINK("https://docs.wto.org/imrd/directdoc.asp?DDFDocuments/v/G/TBTN23/BDI343.DOCX", "https://docs.wto.org/imrd/directdoc.asp?DDFDocuments/v/G/TBTN23/BDI343.DOCX")</f>
        <v>https://docs.wto.org/imrd/directdoc.asp?DDFDocuments/v/G/TBTN23/BDI343.DOCX</v>
      </c>
    </row>
    <row r="73" spans="1:19" ht="225">
      <c r="A73" s="8" t="s">
        <v>725</v>
      </c>
      <c r="B73" s="6" t="s">
        <v>500</v>
      </c>
      <c r="C73" s="7">
        <v>45027</v>
      </c>
      <c r="D73" s="6" t="str">
        <f>HYPERLINK("https://epingalert.org/en/Search?viewData= G/TBT/N/USA/1982"," G/TBT/N/USA/1982")</f>
        <v xml:space="preserve"> G/TBT/N/USA/1982</v>
      </c>
      <c r="E73" s="6" t="s">
        <v>161</v>
      </c>
      <c r="F73" s="8" t="s">
        <v>497</v>
      </c>
      <c r="G73" s="8" t="s">
        <v>498</v>
      </c>
      <c r="H73" s="8" t="s">
        <v>499</v>
      </c>
      <c r="I73" s="6" t="s">
        <v>21</v>
      </c>
      <c r="K73" s="6" t="s">
        <v>349</v>
      </c>
      <c r="L73" s="6" t="s">
        <v>21</v>
      </c>
      <c r="M73" s="6"/>
      <c r="N73" s="7">
        <v>45088</v>
      </c>
      <c r="O73" s="6" t="s">
        <v>24</v>
      </c>
      <c r="P73" s="8" t="s">
        <v>350</v>
      </c>
      <c r="Q73" s="6" t="str">
        <f>HYPERLINK("https://docs.wto.org/imrd/directdoc.asp?DDFDocuments/t/G/TBTN23/BDI343.DOCX", "https://docs.wto.org/imrd/directdoc.asp?DDFDocuments/t/G/TBTN23/BDI343.DOCX")</f>
        <v>https://docs.wto.org/imrd/directdoc.asp?DDFDocuments/t/G/TBTN23/BDI343.DOCX</v>
      </c>
      <c r="R73" s="6" t="str">
        <f>HYPERLINK("https://docs.wto.org/imrd/directdoc.asp?DDFDocuments/u/G/TBTN23/BDI343.DOCX", "https://docs.wto.org/imrd/directdoc.asp?DDFDocuments/u/G/TBTN23/BDI343.DOCX")</f>
        <v>https://docs.wto.org/imrd/directdoc.asp?DDFDocuments/u/G/TBTN23/BDI343.DOCX</v>
      </c>
      <c r="S73" s="6" t="str">
        <f>HYPERLINK("https://docs.wto.org/imrd/directdoc.asp?DDFDocuments/v/G/TBTN23/BDI343.DOCX", "https://docs.wto.org/imrd/directdoc.asp?DDFDocuments/v/G/TBTN23/BDI343.DOCX")</f>
        <v>https://docs.wto.org/imrd/directdoc.asp?DDFDocuments/v/G/TBTN23/BDI343.DOCX</v>
      </c>
    </row>
    <row r="74" spans="1:19" ht="165">
      <c r="A74" s="8" t="s">
        <v>740</v>
      </c>
      <c r="B74" s="6" t="s">
        <v>615</v>
      </c>
      <c r="C74" s="7">
        <v>45021</v>
      </c>
      <c r="D74" s="6" t="str">
        <f>HYPERLINK("https://epingalert.org/en/Search?viewData= G/TBT/N/USA/1980"," G/TBT/N/USA/1980")</f>
        <v xml:space="preserve"> G/TBT/N/USA/1980</v>
      </c>
      <c r="E74" s="6" t="s">
        <v>161</v>
      </c>
      <c r="F74" s="8" t="s">
        <v>612</v>
      </c>
      <c r="G74" s="8" t="s">
        <v>613</v>
      </c>
      <c r="H74" s="8" t="s">
        <v>614</v>
      </c>
      <c r="I74" s="6" t="s">
        <v>21</v>
      </c>
      <c r="K74" s="6" t="s">
        <v>349</v>
      </c>
      <c r="L74" s="6" t="s">
        <v>21</v>
      </c>
      <c r="M74" s="6"/>
      <c r="N74" s="7">
        <v>45088</v>
      </c>
      <c r="O74" s="6" t="s">
        <v>24</v>
      </c>
      <c r="P74" s="8" t="s">
        <v>350</v>
      </c>
      <c r="Q74" s="6" t="str">
        <f>HYPERLINK("https://docs.wto.org/imrd/directdoc.asp?DDFDocuments/t/G/TBTN23/BDI343.DOCX", "https://docs.wto.org/imrd/directdoc.asp?DDFDocuments/t/G/TBTN23/BDI343.DOCX")</f>
        <v>https://docs.wto.org/imrd/directdoc.asp?DDFDocuments/t/G/TBTN23/BDI343.DOCX</v>
      </c>
      <c r="R74" s="6" t="str">
        <f>HYPERLINK("https://docs.wto.org/imrd/directdoc.asp?DDFDocuments/u/G/TBTN23/BDI343.DOCX", "https://docs.wto.org/imrd/directdoc.asp?DDFDocuments/u/G/TBTN23/BDI343.DOCX")</f>
        <v>https://docs.wto.org/imrd/directdoc.asp?DDFDocuments/u/G/TBTN23/BDI343.DOCX</v>
      </c>
      <c r="S74" s="6" t="str">
        <f>HYPERLINK("https://docs.wto.org/imrd/directdoc.asp?DDFDocuments/v/G/TBTN23/BDI343.DOCX", "https://docs.wto.org/imrd/directdoc.asp?DDFDocuments/v/G/TBTN23/BDI343.DOCX")</f>
        <v>https://docs.wto.org/imrd/directdoc.asp?DDFDocuments/v/G/TBTN23/BDI343.DOCX</v>
      </c>
    </row>
    <row r="75" spans="1:19" ht="180">
      <c r="A75" s="8" t="s">
        <v>724</v>
      </c>
      <c r="B75" s="6" t="s">
        <v>494</v>
      </c>
      <c r="C75" s="7">
        <v>45027</v>
      </c>
      <c r="D75" s="6" t="str">
        <f>HYPERLINK("https://epingalert.org/en/Search?viewData= G/TBT/N/USA/1981"," G/TBT/N/USA/1981")</f>
        <v xml:space="preserve"> G/TBT/N/USA/1981</v>
      </c>
      <c r="E75" s="6" t="s">
        <v>161</v>
      </c>
      <c r="F75" s="8" t="s">
        <v>491</v>
      </c>
      <c r="G75" s="8" t="s">
        <v>492</v>
      </c>
      <c r="H75" s="8" t="s">
        <v>493</v>
      </c>
      <c r="I75" s="6" t="s">
        <v>21</v>
      </c>
      <c r="K75" s="6" t="s">
        <v>356</v>
      </c>
      <c r="L75" s="6" t="s">
        <v>21</v>
      </c>
      <c r="M75" s="6"/>
      <c r="N75" s="7">
        <v>45088</v>
      </c>
      <c r="O75" s="6" t="s">
        <v>24</v>
      </c>
      <c r="P75" s="8" t="s">
        <v>357</v>
      </c>
      <c r="Q75" s="6" t="str">
        <f>HYPERLINK("https://docs.wto.org/imrd/directdoc.asp?DDFDocuments/t/G/TBTN23/SAU1285.DOCX", "https://docs.wto.org/imrd/directdoc.asp?DDFDocuments/t/G/TBTN23/SAU1285.DOCX")</f>
        <v>https://docs.wto.org/imrd/directdoc.asp?DDFDocuments/t/G/TBTN23/SAU1285.DOCX</v>
      </c>
      <c r="R75" s="6" t="str">
        <f>HYPERLINK("https://docs.wto.org/imrd/directdoc.asp?DDFDocuments/u/G/TBTN23/SAU1285.DOCX", "https://docs.wto.org/imrd/directdoc.asp?DDFDocuments/u/G/TBTN23/SAU1285.DOCX")</f>
        <v>https://docs.wto.org/imrd/directdoc.asp?DDFDocuments/u/G/TBTN23/SAU1285.DOCX</v>
      </c>
      <c r="S75" s="6" t="str">
        <f>HYPERLINK("https://docs.wto.org/imrd/directdoc.asp?DDFDocuments/v/G/TBTN23/SAU1285.DOCX", "https://docs.wto.org/imrd/directdoc.asp?DDFDocuments/v/G/TBTN23/SAU1285.DOCX")</f>
        <v>https://docs.wto.org/imrd/directdoc.asp?DDFDocuments/v/G/TBTN23/SAU1285.DOCX</v>
      </c>
    </row>
    <row r="76" spans="1:19" ht="60">
      <c r="A76" s="8" t="s">
        <v>685</v>
      </c>
      <c r="B76" s="6" t="s">
        <v>194</v>
      </c>
      <c r="C76" s="7">
        <v>45036</v>
      </c>
      <c r="D76" s="6" t="str">
        <f>HYPERLINK("https://epingalert.org/en/Search?viewData= G/TBT/N/BDI/349, G/TBT/N/KEN/1418, G/TBT/N/RWA/856, G/TBT/N/TZA/939, G/TBT/N/UGA/1765"," G/TBT/N/BDI/349, G/TBT/N/KEN/1418, G/TBT/N/RWA/856, G/TBT/N/TZA/939, G/TBT/N/UGA/1765")</f>
        <v xml:space="preserve"> G/TBT/N/BDI/349, G/TBT/N/KEN/1418, G/TBT/N/RWA/856, G/TBT/N/TZA/939, G/TBT/N/UGA/1765</v>
      </c>
      <c r="E76" s="6" t="s">
        <v>189</v>
      </c>
      <c r="F76" s="8" t="s">
        <v>190</v>
      </c>
      <c r="G76" s="8" t="s">
        <v>191</v>
      </c>
      <c r="H76" s="8" t="s">
        <v>192</v>
      </c>
      <c r="I76" s="6" t="s">
        <v>193</v>
      </c>
      <c r="K76" s="6" t="s">
        <v>364</v>
      </c>
      <c r="L76" s="6" t="s">
        <v>21</v>
      </c>
      <c r="M76" s="6"/>
      <c r="N76" s="7">
        <v>45036</v>
      </c>
      <c r="O76" s="6" t="s">
        <v>24</v>
      </c>
      <c r="P76" s="8" t="s">
        <v>365</v>
      </c>
      <c r="Q76" s="6" t="str">
        <f>HYPERLINK("https://docs.wto.org/imrd/directdoc.asp?DDFDocuments/t/G/TBTN23/SEN13.DOCX", "https://docs.wto.org/imrd/directdoc.asp?DDFDocuments/t/G/TBTN23/SEN13.DOCX")</f>
        <v>https://docs.wto.org/imrd/directdoc.asp?DDFDocuments/t/G/TBTN23/SEN13.DOCX</v>
      </c>
      <c r="R76" s="6" t="str">
        <f>HYPERLINK("https://docs.wto.org/imrd/directdoc.asp?DDFDocuments/u/G/TBTN23/SEN13.DOCX", "https://docs.wto.org/imrd/directdoc.asp?DDFDocuments/u/G/TBTN23/SEN13.DOCX")</f>
        <v>https://docs.wto.org/imrd/directdoc.asp?DDFDocuments/u/G/TBTN23/SEN13.DOCX</v>
      </c>
      <c r="S76" s="6" t="str">
        <f>HYPERLINK("https://docs.wto.org/imrd/directdoc.asp?DDFDocuments/v/G/TBTN23/SEN13.DOCX", "https://docs.wto.org/imrd/directdoc.asp?DDFDocuments/v/G/TBTN23/SEN13.DOCX")</f>
        <v>https://docs.wto.org/imrd/directdoc.asp?DDFDocuments/v/G/TBTN23/SEN13.DOCX</v>
      </c>
    </row>
    <row r="77" spans="1:19" ht="60">
      <c r="A77" s="8" t="s">
        <v>685</v>
      </c>
      <c r="B77" s="6" t="s">
        <v>194</v>
      </c>
      <c r="C77" s="7">
        <v>45036</v>
      </c>
      <c r="D77" s="6" t="str">
        <f>HYPERLINK("https://epingalert.org/en/Search?viewData= G/TBT/N/BDI/349, G/TBT/N/KEN/1418, G/TBT/N/RWA/856, G/TBT/N/TZA/939, G/TBT/N/UGA/1765"," G/TBT/N/BDI/349, G/TBT/N/KEN/1418, G/TBT/N/RWA/856, G/TBT/N/TZA/939, G/TBT/N/UGA/1765")</f>
        <v xml:space="preserve"> G/TBT/N/BDI/349, G/TBT/N/KEN/1418, G/TBT/N/RWA/856, G/TBT/N/TZA/939, G/TBT/N/UGA/1765</v>
      </c>
      <c r="E77" s="6" t="s">
        <v>204</v>
      </c>
      <c r="F77" s="8" t="s">
        <v>190</v>
      </c>
      <c r="G77" s="8" t="s">
        <v>191</v>
      </c>
      <c r="H77" s="8" t="s">
        <v>192</v>
      </c>
      <c r="I77" s="6" t="s">
        <v>193</v>
      </c>
      <c r="K77" s="6" t="s">
        <v>366</v>
      </c>
      <c r="L77" s="6" t="s">
        <v>21</v>
      </c>
      <c r="M77" s="6"/>
      <c r="N77" s="7">
        <v>45088</v>
      </c>
      <c r="O77" s="6" t="s">
        <v>24</v>
      </c>
      <c r="P77" s="8" t="s">
        <v>350</v>
      </c>
      <c r="Q77" s="6" t="str">
        <f>HYPERLINK("https://docs.wto.org/imrd/directdoc.asp?DDFDocuments/t/G/TBTN23/BDI343.DOCX", "https://docs.wto.org/imrd/directdoc.asp?DDFDocuments/t/G/TBTN23/BDI343.DOCX")</f>
        <v>https://docs.wto.org/imrd/directdoc.asp?DDFDocuments/t/G/TBTN23/BDI343.DOCX</v>
      </c>
      <c r="R77" s="6" t="str">
        <f>HYPERLINK("https://docs.wto.org/imrd/directdoc.asp?DDFDocuments/u/G/TBTN23/BDI343.DOCX", "https://docs.wto.org/imrd/directdoc.asp?DDFDocuments/u/G/TBTN23/BDI343.DOCX")</f>
        <v>https://docs.wto.org/imrd/directdoc.asp?DDFDocuments/u/G/TBTN23/BDI343.DOCX</v>
      </c>
      <c r="S77" s="6" t="str">
        <f>HYPERLINK("https://docs.wto.org/imrd/directdoc.asp?DDFDocuments/v/G/TBTN23/BDI343.DOCX", "https://docs.wto.org/imrd/directdoc.asp?DDFDocuments/v/G/TBTN23/BDI343.DOCX")</f>
        <v>https://docs.wto.org/imrd/directdoc.asp?DDFDocuments/v/G/TBTN23/BDI343.DOCX</v>
      </c>
    </row>
    <row r="78" spans="1:19" ht="60">
      <c r="A78" s="8" t="s">
        <v>685</v>
      </c>
      <c r="B78" s="6" t="s">
        <v>194</v>
      </c>
      <c r="C78" s="7">
        <v>45036</v>
      </c>
      <c r="D78" s="6" t="str">
        <f>HYPERLINK("https://epingalert.org/en/Search?viewData= G/TBT/N/BDI/349, G/TBT/N/KEN/1418, G/TBT/N/RWA/856, G/TBT/N/TZA/939, G/TBT/N/UGA/1765"," G/TBT/N/BDI/349, G/TBT/N/KEN/1418, G/TBT/N/RWA/856, G/TBT/N/TZA/939, G/TBT/N/UGA/1765")</f>
        <v xml:space="preserve"> G/TBT/N/BDI/349, G/TBT/N/KEN/1418, G/TBT/N/RWA/856, G/TBT/N/TZA/939, G/TBT/N/UGA/1765</v>
      </c>
      <c r="E78" s="6" t="s">
        <v>83</v>
      </c>
      <c r="F78" s="8" t="s">
        <v>190</v>
      </c>
      <c r="G78" s="8" t="s">
        <v>191</v>
      </c>
      <c r="H78" s="8" t="s">
        <v>192</v>
      </c>
      <c r="I78" s="6" t="s">
        <v>193</v>
      </c>
      <c r="K78" s="6" t="s">
        <v>372</v>
      </c>
      <c r="L78" s="6" t="s">
        <v>21</v>
      </c>
      <c r="M78" s="6"/>
      <c r="N78" s="7">
        <v>45036</v>
      </c>
      <c r="O78" s="6" t="s">
        <v>24</v>
      </c>
      <c r="P78" s="8" t="s">
        <v>373</v>
      </c>
      <c r="Q78" s="6" t="str">
        <f>HYPERLINK("https://docs.wto.org/imrd/directdoc.asp?DDFDocuments/t/G/TBTN23/SEN15.DOCX", "https://docs.wto.org/imrd/directdoc.asp?DDFDocuments/t/G/TBTN23/SEN15.DOCX")</f>
        <v>https://docs.wto.org/imrd/directdoc.asp?DDFDocuments/t/G/TBTN23/SEN15.DOCX</v>
      </c>
      <c r="R78" s="6" t="str">
        <f>HYPERLINK("https://docs.wto.org/imrd/directdoc.asp?DDFDocuments/u/G/TBTN23/SEN15.DOCX", "https://docs.wto.org/imrd/directdoc.asp?DDFDocuments/u/G/TBTN23/SEN15.DOCX")</f>
        <v>https://docs.wto.org/imrd/directdoc.asp?DDFDocuments/u/G/TBTN23/SEN15.DOCX</v>
      </c>
      <c r="S78" s="6" t="str">
        <f>HYPERLINK("https://docs.wto.org/imrd/directdoc.asp?DDFDocuments/v/G/TBTN23/SEN15.DOCX", "https://docs.wto.org/imrd/directdoc.asp?DDFDocuments/v/G/TBTN23/SEN15.DOCX")</f>
        <v>https://docs.wto.org/imrd/directdoc.asp?DDFDocuments/v/G/TBTN23/SEN15.DOCX</v>
      </c>
    </row>
    <row r="79" spans="1:19" ht="60">
      <c r="A79" s="8" t="s">
        <v>685</v>
      </c>
      <c r="B79" s="6" t="s">
        <v>194</v>
      </c>
      <c r="C79" s="7">
        <v>45036</v>
      </c>
      <c r="D79" s="6" t="str">
        <f>HYPERLINK("https://epingalert.org/en/Search?viewData= G/TBT/N/BDI/349, G/TBT/N/KEN/1418, G/TBT/N/RWA/856, G/TBT/N/TZA/939, G/TBT/N/UGA/1765"," G/TBT/N/BDI/349, G/TBT/N/KEN/1418, G/TBT/N/RWA/856, G/TBT/N/TZA/939, G/TBT/N/UGA/1765")</f>
        <v xml:space="preserve"> G/TBT/N/BDI/349, G/TBT/N/KEN/1418, G/TBT/N/RWA/856, G/TBT/N/TZA/939, G/TBT/N/UGA/1765</v>
      </c>
      <c r="E79" s="6" t="s">
        <v>217</v>
      </c>
      <c r="F79" s="8" t="s">
        <v>190</v>
      </c>
      <c r="G79" s="8" t="s">
        <v>191</v>
      </c>
      <c r="H79" s="8" t="s">
        <v>192</v>
      </c>
      <c r="I79" s="6" t="s">
        <v>193</v>
      </c>
      <c r="K79" s="6" t="s">
        <v>378</v>
      </c>
      <c r="L79" s="6" t="s">
        <v>23</v>
      </c>
      <c r="M79" s="6"/>
      <c r="N79" s="7">
        <v>45088</v>
      </c>
      <c r="O79" s="6" t="s">
        <v>24</v>
      </c>
      <c r="P79" s="8" t="s">
        <v>379</v>
      </c>
      <c r="Q79" s="6" t="str">
        <f>HYPERLINK("https://docs.wto.org/imrd/directdoc.asp?DDFDocuments/t/G/TBTN23/BDI348.DOCX", "https://docs.wto.org/imrd/directdoc.asp?DDFDocuments/t/G/TBTN23/BDI348.DOCX")</f>
        <v>https://docs.wto.org/imrd/directdoc.asp?DDFDocuments/t/G/TBTN23/BDI348.DOCX</v>
      </c>
      <c r="R79" s="6" t="str">
        <f>HYPERLINK("https://docs.wto.org/imrd/directdoc.asp?DDFDocuments/u/G/TBTN23/BDI348.DOCX", "https://docs.wto.org/imrd/directdoc.asp?DDFDocuments/u/G/TBTN23/BDI348.DOCX")</f>
        <v>https://docs.wto.org/imrd/directdoc.asp?DDFDocuments/u/G/TBTN23/BDI348.DOCX</v>
      </c>
      <c r="S79" s="6" t="str">
        <f>HYPERLINK("https://docs.wto.org/imrd/directdoc.asp?DDFDocuments/v/G/TBTN23/BDI348.DOCX", "https://docs.wto.org/imrd/directdoc.asp?DDFDocuments/v/G/TBTN23/BDI348.DOCX")</f>
        <v>https://docs.wto.org/imrd/directdoc.asp?DDFDocuments/v/G/TBTN23/BDI348.DOCX</v>
      </c>
    </row>
    <row r="80" spans="1:19" ht="60">
      <c r="A80" s="8" t="s">
        <v>685</v>
      </c>
      <c r="B80" s="6" t="s">
        <v>194</v>
      </c>
      <c r="C80" s="7">
        <v>45036</v>
      </c>
      <c r="D80" s="6" t="str">
        <f>HYPERLINK("https://epingalert.org/en/Search?viewData= G/TBT/N/BDI/349, G/TBT/N/KEN/1418, G/TBT/N/RWA/856, G/TBT/N/TZA/939, G/TBT/N/UGA/1765"," G/TBT/N/BDI/349, G/TBT/N/KEN/1418, G/TBT/N/RWA/856, G/TBT/N/TZA/939, G/TBT/N/UGA/1765")</f>
        <v xml:space="preserve"> G/TBT/N/BDI/349, G/TBT/N/KEN/1418, G/TBT/N/RWA/856, G/TBT/N/TZA/939, G/TBT/N/UGA/1765</v>
      </c>
      <c r="E80" s="6" t="s">
        <v>45</v>
      </c>
      <c r="F80" s="8" t="s">
        <v>190</v>
      </c>
      <c r="G80" s="8" t="s">
        <v>191</v>
      </c>
      <c r="H80" s="8" t="s">
        <v>192</v>
      </c>
      <c r="I80" s="6" t="s">
        <v>193</v>
      </c>
      <c r="K80" s="6" t="s">
        <v>384</v>
      </c>
      <c r="L80" s="6" t="s">
        <v>21</v>
      </c>
      <c r="M80" s="6"/>
      <c r="N80" s="7">
        <v>45088</v>
      </c>
      <c r="O80" s="6" t="s">
        <v>24</v>
      </c>
      <c r="P80" s="8" t="s">
        <v>385</v>
      </c>
      <c r="Q80" s="6" t="str">
        <f>HYPERLINK("https://docs.wto.org/imrd/directdoc.asp?DDFDocuments/t/G/TBTN23/BDI347.DOCX", "https://docs.wto.org/imrd/directdoc.asp?DDFDocuments/t/G/TBTN23/BDI347.DOCX")</f>
        <v>https://docs.wto.org/imrd/directdoc.asp?DDFDocuments/t/G/TBTN23/BDI347.DOCX</v>
      </c>
      <c r="R80" s="6" t="str">
        <f>HYPERLINK("https://docs.wto.org/imrd/directdoc.asp?DDFDocuments/u/G/TBTN23/BDI347.DOCX", "https://docs.wto.org/imrd/directdoc.asp?DDFDocuments/u/G/TBTN23/BDI347.DOCX")</f>
        <v>https://docs.wto.org/imrd/directdoc.asp?DDFDocuments/u/G/TBTN23/BDI347.DOCX</v>
      </c>
      <c r="S80" s="6" t="str">
        <f>HYPERLINK("https://docs.wto.org/imrd/directdoc.asp?DDFDocuments/v/G/TBTN23/BDI347.DOCX", "https://docs.wto.org/imrd/directdoc.asp?DDFDocuments/v/G/TBTN23/BDI347.DOCX")</f>
        <v>https://docs.wto.org/imrd/directdoc.asp?DDFDocuments/v/G/TBTN23/BDI347.DOCX</v>
      </c>
    </row>
    <row r="81" spans="1:19" ht="45">
      <c r="A81" s="8" t="s">
        <v>685</v>
      </c>
      <c r="B81" s="6" t="s">
        <v>194</v>
      </c>
      <c r="C81" s="7">
        <v>45019</v>
      </c>
      <c r="D81" s="6" t="str">
        <f>HYPERLINK("https://epingalert.org/en/Search?viewData= G/TBT/N/SVN/122"," G/TBT/N/SVN/122")</f>
        <v xml:space="preserve"> G/TBT/N/SVN/122</v>
      </c>
      <c r="E81" s="6" t="s">
        <v>649</v>
      </c>
      <c r="F81" s="8" t="s">
        <v>650</v>
      </c>
      <c r="G81" s="8" t="s">
        <v>651</v>
      </c>
      <c r="H81" s="8" t="s">
        <v>652</v>
      </c>
      <c r="I81" s="6" t="s">
        <v>21</v>
      </c>
      <c r="K81" s="6" t="s">
        <v>391</v>
      </c>
      <c r="L81" s="6" t="s">
        <v>21</v>
      </c>
      <c r="M81" s="6"/>
      <c r="N81" s="7">
        <v>45088</v>
      </c>
      <c r="O81" s="6" t="s">
        <v>24</v>
      </c>
      <c r="P81" s="8" t="s">
        <v>392</v>
      </c>
      <c r="Q81" s="6" t="str">
        <f>HYPERLINK("https://docs.wto.org/imrd/directdoc.asp?DDFDocuments/t/G/TBTN23/BDI345.DOCX", "https://docs.wto.org/imrd/directdoc.asp?DDFDocuments/t/G/TBTN23/BDI345.DOCX")</f>
        <v>https://docs.wto.org/imrd/directdoc.asp?DDFDocuments/t/G/TBTN23/BDI345.DOCX</v>
      </c>
      <c r="R81" s="6" t="str">
        <f>HYPERLINK("https://docs.wto.org/imrd/directdoc.asp?DDFDocuments/u/G/TBTN23/BDI345.DOCX", "https://docs.wto.org/imrd/directdoc.asp?DDFDocuments/u/G/TBTN23/BDI345.DOCX")</f>
        <v>https://docs.wto.org/imrd/directdoc.asp?DDFDocuments/u/G/TBTN23/BDI345.DOCX</v>
      </c>
      <c r="S81" s="6" t="str">
        <f>HYPERLINK("https://docs.wto.org/imrd/directdoc.asp?DDFDocuments/v/G/TBTN23/BDI345.DOCX", "https://docs.wto.org/imrd/directdoc.asp?DDFDocuments/v/G/TBTN23/BDI345.DOCX")</f>
        <v>https://docs.wto.org/imrd/directdoc.asp?DDFDocuments/v/G/TBTN23/BDI345.DOCX</v>
      </c>
    </row>
    <row r="82" spans="1:19" ht="45">
      <c r="A82" s="11" t="s">
        <v>674</v>
      </c>
      <c r="B82" s="6" t="s">
        <v>98</v>
      </c>
      <c r="C82" s="7">
        <v>45042</v>
      </c>
      <c r="D82" s="6" t="str">
        <f>HYPERLINK("https://epingalert.org/en/Search?viewData= G/TBT/N/EU/971"," G/TBT/N/EU/971")</f>
        <v xml:space="preserve"> G/TBT/N/EU/971</v>
      </c>
      <c r="E82" s="6" t="s">
        <v>60</v>
      </c>
      <c r="F82" s="8" t="s">
        <v>96</v>
      </c>
      <c r="G82" s="8" t="s">
        <v>68</v>
      </c>
      <c r="H82" s="8" t="s">
        <v>63</v>
      </c>
      <c r="I82" s="6" t="s">
        <v>97</v>
      </c>
      <c r="K82" s="6" t="s">
        <v>393</v>
      </c>
      <c r="L82" s="6" t="s">
        <v>21</v>
      </c>
      <c r="M82" s="6"/>
      <c r="N82" s="7">
        <v>45088</v>
      </c>
      <c r="O82" s="6" t="s">
        <v>24</v>
      </c>
      <c r="P82" s="8" t="s">
        <v>392</v>
      </c>
      <c r="Q82" s="6" t="str">
        <f>HYPERLINK("https://docs.wto.org/imrd/directdoc.asp?DDFDocuments/t/G/TBTN23/BDI345.DOCX", "https://docs.wto.org/imrd/directdoc.asp?DDFDocuments/t/G/TBTN23/BDI345.DOCX")</f>
        <v>https://docs.wto.org/imrd/directdoc.asp?DDFDocuments/t/G/TBTN23/BDI345.DOCX</v>
      </c>
      <c r="R82" s="6" t="str">
        <f>HYPERLINK("https://docs.wto.org/imrd/directdoc.asp?DDFDocuments/u/G/TBTN23/BDI345.DOCX", "https://docs.wto.org/imrd/directdoc.asp?DDFDocuments/u/G/TBTN23/BDI345.DOCX")</f>
        <v>https://docs.wto.org/imrd/directdoc.asp?DDFDocuments/u/G/TBTN23/BDI345.DOCX</v>
      </c>
      <c r="S82" s="6" t="str">
        <f>HYPERLINK("https://docs.wto.org/imrd/directdoc.asp?DDFDocuments/v/G/TBTN23/BDI345.DOCX", "https://docs.wto.org/imrd/directdoc.asp?DDFDocuments/v/G/TBTN23/BDI345.DOCX")</f>
        <v>https://docs.wto.org/imrd/directdoc.asp?DDFDocuments/v/G/TBTN23/BDI345.DOCX</v>
      </c>
    </row>
    <row r="83" spans="1:19" ht="45">
      <c r="A83" s="8" t="s">
        <v>674</v>
      </c>
      <c r="B83" s="6" t="s">
        <v>98</v>
      </c>
      <c r="C83" s="7">
        <v>45036</v>
      </c>
      <c r="D83" s="6" t="str">
        <f>HYPERLINK("https://epingalert.org/en/Search?viewData= G/TBT/N/BDI/352, G/TBT/N/KEN/1421, G/TBT/N/RWA/859, G/TBT/N/TZA/944, G/TBT/N/UGA/1768"," G/TBT/N/BDI/352, G/TBT/N/KEN/1421, G/TBT/N/RWA/859, G/TBT/N/TZA/944, G/TBT/N/UGA/1768")</f>
        <v xml:space="preserve"> G/TBT/N/BDI/352, G/TBT/N/KEN/1421, G/TBT/N/RWA/859, G/TBT/N/TZA/944, G/TBT/N/UGA/1768</v>
      </c>
      <c r="E83" s="6" t="s">
        <v>45</v>
      </c>
      <c r="F83" s="8" t="s">
        <v>211</v>
      </c>
      <c r="G83" s="8" t="s">
        <v>212</v>
      </c>
      <c r="H83" s="8" t="s">
        <v>213</v>
      </c>
      <c r="I83" s="6" t="s">
        <v>214</v>
      </c>
      <c r="K83" s="6" t="s">
        <v>384</v>
      </c>
      <c r="L83" s="6" t="s">
        <v>23</v>
      </c>
      <c r="M83" s="6"/>
      <c r="N83" s="7">
        <v>45088</v>
      </c>
      <c r="O83" s="6" t="s">
        <v>24</v>
      </c>
      <c r="P83" s="8" t="s">
        <v>379</v>
      </c>
      <c r="Q83" s="6" t="str">
        <f>HYPERLINK("https://docs.wto.org/imrd/directdoc.asp?DDFDocuments/t/G/TBTN23/BDI348.DOCX", "https://docs.wto.org/imrd/directdoc.asp?DDFDocuments/t/G/TBTN23/BDI348.DOCX")</f>
        <v>https://docs.wto.org/imrd/directdoc.asp?DDFDocuments/t/G/TBTN23/BDI348.DOCX</v>
      </c>
      <c r="R83" s="6" t="str">
        <f>HYPERLINK("https://docs.wto.org/imrd/directdoc.asp?DDFDocuments/u/G/TBTN23/BDI348.DOCX", "https://docs.wto.org/imrd/directdoc.asp?DDFDocuments/u/G/TBTN23/BDI348.DOCX")</f>
        <v>https://docs.wto.org/imrd/directdoc.asp?DDFDocuments/u/G/TBTN23/BDI348.DOCX</v>
      </c>
      <c r="S83" s="6" t="str">
        <f>HYPERLINK("https://docs.wto.org/imrd/directdoc.asp?DDFDocuments/v/G/TBTN23/BDI348.DOCX", "https://docs.wto.org/imrd/directdoc.asp?DDFDocuments/v/G/TBTN23/BDI348.DOCX")</f>
        <v>https://docs.wto.org/imrd/directdoc.asp?DDFDocuments/v/G/TBTN23/BDI348.DOCX</v>
      </c>
    </row>
    <row r="84" spans="1:19" ht="45">
      <c r="A84" s="8" t="s">
        <v>674</v>
      </c>
      <c r="B84" s="6" t="s">
        <v>98</v>
      </c>
      <c r="C84" s="7">
        <v>45036</v>
      </c>
      <c r="D84" s="6" t="str">
        <f>HYPERLINK("https://epingalert.org/en/Search?viewData= G/TBT/N/BDI/352, G/TBT/N/KEN/1421, G/TBT/N/RWA/859, G/TBT/N/TZA/944, G/TBT/N/UGA/1768"," G/TBT/N/BDI/352, G/TBT/N/KEN/1421, G/TBT/N/RWA/859, G/TBT/N/TZA/944, G/TBT/N/UGA/1768")</f>
        <v xml:space="preserve"> G/TBT/N/BDI/352, G/TBT/N/KEN/1421, G/TBT/N/RWA/859, G/TBT/N/TZA/944, G/TBT/N/UGA/1768</v>
      </c>
      <c r="E84" s="6" t="s">
        <v>189</v>
      </c>
      <c r="F84" s="8" t="s">
        <v>211</v>
      </c>
      <c r="G84" s="8" t="s">
        <v>212</v>
      </c>
      <c r="H84" s="8" t="s">
        <v>213</v>
      </c>
      <c r="I84" s="6" t="s">
        <v>214</v>
      </c>
      <c r="K84" s="6" t="s">
        <v>378</v>
      </c>
      <c r="L84" s="6" t="s">
        <v>21</v>
      </c>
      <c r="M84" s="6"/>
      <c r="N84" s="7">
        <v>45088</v>
      </c>
      <c r="O84" s="6" t="s">
        <v>24</v>
      </c>
      <c r="P84" s="8" t="s">
        <v>385</v>
      </c>
      <c r="Q84" s="6" t="str">
        <f>HYPERLINK("https://docs.wto.org/imrd/directdoc.asp?DDFDocuments/t/G/TBTN23/BDI347.DOCX", "https://docs.wto.org/imrd/directdoc.asp?DDFDocuments/t/G/TBTN23/BDI347.DOCX")</f>
        <v>https://docs.wto.org/imrd/directdoc.asp?DDFDocuments/t/G/TBTN23/BDI347.DOCX</v>
      </c>
      <c r="R84" s="6" t="str">
        <f>HYPERLINK("https://docs.wto.org/imrd/directdoc.asp?DDFDocuments/u/G/TBTN23/BDI347.DOCX", "https://docs.wto.org/imrd/directdoc.asp?DDFDocuments/u/G/TBTN23/BDI347.DOCX")</f>
        <v>https://docs.wto.org/imrd/directdoc.asp?DDFDocuments/u/G/TBTN23/BDI347.DOCX</v>
      </c>
      <c r="S84" s="6" t="str">
        <f>HYPERLINK("https://docs.wto.org/imrd/directdoc.asp?DDFDocuments/v/G/TBTN23/BDI347.DOCX", "https://docs.wto.org/imrd/directdoc.asp?DDFDocuments/v/G/TBTN23/BDI347.DOCX")</f>
        <v>https://docs.wto.org/imrd/directdoc.asp?DDFDocuments/v/G/TBTN23/BDI347.DOCX</v>
      </c>
    </row>
    <row r="85" spans="1:19" ht="45">
      <c r="A85" s="8" t="s">
        <v>674</v>
      </c>
      <c r="B85" s="6" t="s">
        <v>98</v>
      </c>
      <c r="C85" s="7">
        <v>45036</v>
      </c>
      <c r="D85" s="6" t="str">
        <f>HYPERLINK("https://epingalert.org/en/Search?viewData= G/TBT/N/BDI/352, G/TBT/N/KEN/1421, G/TBT/N/RWA/859, G/TBT/N/TZA/944, G/TBT/N/UGA/1768"," G/TBT/N/BDI/352, G/TBT/N/KEN/1421, G/TBT/N/RWA/859, G/TBT/N/TZA/944, G/TBT/N/UGA/1768")</f>
        <v xml:space="preserve"> G/TBT/N/BDI/352, G/TBT/N/KEN/1421, G/TBT/N/RWA/859, G/TBT/N/TZA/944, G/TBT/N/UGA/1768</v>
      </c>
      <c r="E85" s="6" t="s">
        <v>217</v>
      </c>
      <c r="F85" s="8" t="s">
        <v>211</v>
      </c>
      <c r="G85" s="8" t="s">
        <v>212</v>
      </c>
      <c r="H85" s="8" t="s">
        <v>213</v>
      </c>
      <c r="I85" s="6" t="s">
        <v>214</v>
      </c>
      <c r="K85" s="6" t="s">
        <v>378</v>
      </c>
      <c r="L85" s="6" t="s">
        <v>21</v>
      </c>
      <c r="M85" s="6"/>
      <c r="N85" s="7">
        <v>45088</v>
      </c>
      <c r="O85" s="6" t="s">
        <v>24</v>
      </c>
      <c r="P85" s="8" t="s">
        <v>385</v>
      </c>
      <c r="Q85" s="6" t="str">
        <f>HYPERLINK("https://docs.wto.org/imrd/directdoc.asp?DDFDocuments/t/G/TBTN23/BDI347.DOCX", "https://docs.wto.org/imrd/directdoc.asp?DDFDocuments/t/G/TBTN23/BDI347.DOCX")</f>
        <v>https://docs.wto.org/imrd/directdoc.asp?DDFDocuments/t/G/TBTN23/BDI347.DOCX</v>
      </c>
      <c r="R85" s="6" t="str">
        <f>HYPERLINK("https://docs.wto.org/imrd/directdoc.asp?DDFDocuments/u/G/TBTN23/BDI347.DOCX", "https://docs.wto.org/imrd/directdoc.asp?DDFDocuments/u/G/TBTN23/BDI347.DOCX")</f>
        <v>https://docs.wto.org/imrd/directdoc.asp?DDFDocuments/u/G/TBTN23/BDI347.DOCX</v>
      </c>
      <c r="S85" s="6" t="str">
        <f>HYPERLINK("https://docs.wto.org/imrd/directdoc.asp?DDFDocuments/v/G/TBTN23/BDI347.DOCX", "https://docs.wto.org/imrd/directdoc.asp?DDFDocuments/v/G/TBTN23/BDI347.DOCX")</f>
        <v>https://docs.wto.org/imrd/directdoc.asp?DDFDocuments/v/G/TBTN23/BDI347.DOCX</v>
      </c>
    </row>
    <row r="86" spans="1:19" ht="45">
      <c r="A86" s="8" t="s">
        <v>674</v>
      </c>
      <c r="B86" s="6" t="s">
        <v>98</v>
      </c>
      <c r="C86" s="7">
        <v>45036</v>
      </c>
      <c r="D86" s="6" t="str">
        <f>HYPERLINK("https://epingalert.org/en/Search?viewData= G/TBT/N/BDI/352, G/TBT/N/KEN/1421, G/TBT/N/RWA/859, G/TBT/N/TZA/944, G/TBT/N/UGA/1768"," G/TBT/N/BDI/352, G/TBT/N/KEN/1421, G/TBT/N/RWA/859, G/TBT/N/TZA/944, G/TBT/N/UGA/1768")</f>
        <v xml:space="preserve"> G/TBT/N/BDI/352, G/TBT/N/KEN/1421, G/TBT/N/RWA/859, G/TBT/N/TZA/944, G/TBT/N/UGA/1768</v>
      </c>
      <c r="E86" s="6" t="s">
        <v>204</v>
      </c>
      <c r="F86" s="8" t="s">
        <v>211</v>
      </c>
      <c r="G86" s="8" t="s">
        <v>212</v>
      </c>
      <c r="H86" s="8" t="s">
        <v>213</v>
      </c>
      <c r="I86" s="6" t="s">
        <v>214</v>
      </c>
      <c r="K86" s="6" t="s">
        <v>349</v>
      </c>
      <c r="L86" s="6" t="s">
        <v>21</v>
      </c>
      <c r="M86" s="6"/>
      <c r="N86" s="7">
        <v>45088</v>
      </c>
      <c r="O86" s="6" t="s">
        <v>24</v>
      </c>
      <c r="P86" s="8" t="s">
        <v>398</v>
      </c>
      <c r="Q86" s="6" t="str">
        <f>HYPERLINK("https://docs.wto.org/imrd/directdoc.asp?DDFDocuments/t/G/TBTN23/BDI346.DOCX", "https://docs.wto.org/imrd/directdoc.asp?DDFDocuments/t/G/TBTN23/BDI346.DOCX")</f>
        <v>https://docs.wto.org/imrd/directdoc.asp?DDFDocuments/t/G/TBTN23/BDI346.DOCX</v>
      </c>
      <c r="R86" s="6" t="str">
        <f>HYPERLINK("https://docs.wto.org/imrd/directdoc.asp?DDFDocuments/u/G/TBTN23/BDI346.DOCX", "https://docs.wto.org/imrd/directdoc.asp?DDFDocuments/u/G/TBTN23/BDI346.DOCX")</f>
        <v>https://docs.wto.org/imrd/directdoc.asp?DDFDocuments/u/G/TBTN23/BDI346.DOCX</v>
      </c>
      <c r="S86" s="6" t="str">
        <f>HYPERLINK("https://docs.wto.org/imrd/directdoc.asp?DDFDocuments/v/G/TBTN23/BDI346.DOCX", "https://docs.wto.org/imrd/directdoc.asp?DDFDocuments/v/G/TBTN23/BDI346.DOCX")</f>
        <v>https://docs.wto.org/imrd/directdoc.asp?DDFDocuments/v/G/TBTN23/BDI346.DOCX</v>
      </c>
    </row>
    <row r="87" spans="1:19" ht="45">
      <c r="A87" s="8" t="s">
        <v>674</v>
      </c>
      <c r="B87" s="6" t="s">
        <v>98</v>
      </c>
      <c r="C87" s="7">
        <v>45036</v>
      </c>
      <c r="D87" s="6" t="str">
        <f>HYPERLINK("https://epingalert.org/en/Search?viewData= G/TBT/N/BDI/352, G/TBT/N/KEN/1421, G/TBT/N/RWA/859, G/TBT/N/TZA/944, G/TBT/N/UGA/1768"," G/TBT/N/BDI/352, G/TBT/N/KEN/1421, G/TBT/N/RWA/859, G/TBT/N/TZA/944, G/TBT/N/UGA/1768")</f>
        <v xml:space="preserve"> G/TBT/N/BDI/352, G/TBT/N/KEN/1421, G/TBT/N/RWA/859, G/TBT/N/TZA/944, G/TBT/N/UGA/1768</v>
      </c>
      <c r="E87" s="6" t="s">
        <v>83</v>
      </c>
      <c r="F87" s="8" t="s">
        <v>211</v>
      </c>
      <c r="G87" s="8" t="s">
        <v>212</v>
      </c>
      <c r="H87" s="8" t="s">
        <v>213</v>
      </c>
      <c r="I87" s="6" t="s">
        <v>214</v>
      </c>
      <c r="K87" s="6" t="s">
        <v>349</v>
      </c>
      <c r="L87" s="6" t="s">
        <v>21</v>
      </c>
      <c r="M87" s="6"/>
      <c r="N87" s="7">
        <v>45088</v>
      </c>
      <c r="O87" s="6" t="s">
        <v>24</v>
      </c>
      <c r="P87" s="8" t="s">
        <v>398</v>
      </c>
      <c r="Q87" s="6" t="str">
        <f>HYPERLINK("https://docs.wto.org/imrd/directdoc.asp?DDFDocuments/t/G/TBTN23/BDI346.DOCX", "https://docs.wto.org/imrd/directdoc.asp?DDFDocuments/t/G/TBTN23/BDI346.DOCX")</f>
        <v>https://docs.wto.org/imrd/directdoc.asp?DDFDocuments/t/G/TBTN23/BDI346.DOCX</v>
      </c>
      <c r="R87" s="6" t="str">
        <f>HYPERLINK("https://docs.wto.org/imrd/directdoc.asp?DDFDocuments/u/G/TBTN23/BDI346.DOCX", "https://docs.wto.org/imrd/directdoc.asp?DDFDocuments/u/G/TBTN23/BDI346.DOCX")</f>
        <v>https://docs.wto.org/imrd/directdoc.asp?DDFDocuments/u/G/TBTN23/BDI346.DOCX</v>
      </c>
      <c r="S87" s="6" t="str">
        <f>HYPERLINK("https://docs.wto.org/imrd/directdoc.asp?DDFDocuments/v/G/TBTN23/BDI346.DOCX", "https://docs.wto.org/imrd/directdoc.asp?DDFDocuments/v/G/TBTN23/BDI346.DOCX")</f>
        <v>https://docs.wto.org/imrd/directdoc.asp?DDFDocuments/v/G/TBTN23/BDI346.DOCX</v>
      </c>
    </row>
    <row r="88" spans="1:19" ht="75">
      <c r="A88" s="8" t="s">
        <v>729</v>
      </c>
      <c r="B88" s="6" t="s">
        <v>542</v>
      </c>
      <c r="C88" s="7">
        <v>45027</v>
      </c>
      <c r="D88" s="6" t="str">
        <f>HYPERLINK("https://epingalert.org/en/Search?viewData= G/TBT/N/KOR/1132"," G/TBT/N/KOR/1132")</f>
        <v xml:space="preserve"> G/TBT/N/KOR/1132</v>
      </c>
      <c r="E88" s="6" t="s">
        <v>147</v>
      </c>
      <c r="F88" s="8" t="s">
        <v>539</v>
      </c>
      <c r="G88" s="8" t="s">
        <v>540</v>
      </c>
      <c r="H88" s="8" t="s">
        <v>541</v>
      </c>
      <c r="I88" s="6" t="s">
        <v>21</v>
      </c>
      <c r="K88" s="6" t="s">
        <v>402</v>
      </c>
      <c r="L88" s="6" t="s">
        <v>21</v>
      </c>
      <c r="M88" s="6"/>
      <c r="N88" s="7">
        <v>45088</v>
      </c>
      <c r="O88" s="6" t="s">
        <v>24</v>
      </c>
      <c r="P88" s="8" t="s">
        <v>403</v>
      </c>
      <c r="Q88" s="6" t="str">
        <f>HYPERLINK("https://docs.wto.org/imrd/directdoc.asp?DDFDocuments/t/G/TBTN23/VNM255.DOCX", "https://docs.wto.org/imrd/directdoc.asp?DDFDocuments/t/G/TBTN23/VNM255.DOCX")</f>
        <v>https://docs.wto.org/imrd/directdoc.asp?DDFDocuments/t/G/TBTN23/VNM255.DOCX</v>
      </c>
      <c r="R88" s="6" t="str">
        <f>HYPERLINK("https://docs.wto.org/imrd/directdoc.asp?DDFDocuments/u/G/TBTN23/VNM255.DOCX", "https://docs.wto.org/imrd/directdoc.asp?DDFDocuments/u/G/TBTN23/VNM255.DOCX")</f>
        <v>https://docs.wto.org/imrd/directdoc.asp?DDFDocuments/u/G/TBTN23/VNM255.DOCX</v>
      </c>
      <c r="S88" s="6" t="str">
        <f>HYPERLINK("https://docs.wto.org/imrd/directdoc.asp?DDFDocuments/v/G/TBTN23/VNM255.DOCX", "https://docs.wto.org/imrd/directdoc.asp?DDFDocuments/v/G/TBTN23/VNM255.DOCX")</f>
        <v>https://docs.wto.org/imrd/directdoc.asp?DDFDocuments/v/G/TBTN23/VNM255.DOCX</v>
      </c>
    </row>
    <row r="89" spans="1:19" ht="180">
      <c r="A89" s="8" t="s">
        <v>734</v>
      </c>
      <c r="B89" s="6" t="s">
        <v>579</v>
      </c>
      <c r="C89" s="7">
        <v>45022</v>
      </c>
      <c r="D89" s="6" t="str">
        <f>HYPERLINK("https://epingalert.org/en/Search?viewData= G/TBT/N/GHA/39"," G/TBT/N/GHA/39")</f>
        <v xml:space="preserve"> G/TBT/N/GHA/39</v>
      </c>
      <c r="E89" s="6" t="s">
        <v>443</v>
      </c>
      <c r="F89" s="8" t="s">
        <v>576</v>
      </c>
      <c r="G89" s="8" t="s">
        <v>577</v>
      </c>
      <c r="H89" s="8" t="s">
        <v>578</v>
      </c>
      <c r="I89" s="6" t="s">
        <v>21</v>
      </c>
      <c r="K89" s="6" t="s">
        <v>364</v>
      </c>
      <c r="L89" s="6" t="s">
        <v>21</v>
      </c>
      <c r="M89" s="6"/>
      <c r="N89" s="7">
        <v>45036</v>
      </c>
      <c r="O89" s="6" t="s">
        <v>24</v>
      </c>
      <c r="P89" s="8" t="s">
        <v>409</v>
      </c>
      <c r="Q89" s="6"/>
      <c r="R89" s="6" t="str">
        <f>HYPERLINK("https://docs.wto.org/imrd/directdoc.asp?DDFDocuments/u/G/TBTN23/SEN14.DOCX", "https://docs.wto.org/imrd/directdoc.asp?DDFDocuments/u/G/TBTN23/SEN14.DOCX")</f>
        <v>https://docs.wto.org/imrd/directdoc.asp?DDFDocuments/u/G/TBTN23/SEN14.DOCX</v>
      </c>
      <c r="S89" s="6" t="str">
        <f>HYPERLINK("https://docs.wto.org/imrd/directdoc.asp?DDFDocuments/v/G/TBTN23/SEN14.DOCX", "https://docs.wto.org/imrd/directdoc.asp?DDFDocuments/v/G/TBTN23/SEN14.DOCX")</f>
        <v>https://docs.wto.org/imrd/directdoc.asp?DDFDocuments/v/G/TBTN23/SEN14.DOCX</v>
      </c>
    </row>
    <row r="90" spans="1:19" ht="180">
      <c r="A90" s="8" t="s">
        <v>734</v>
      </c>
      <c r="B90" s="6" t="s">
        <v>579</v>
      </c>
      <c r="C90" s="7">
        <v>45019</v>
      </c>
      <c r="D90" s="6" t="str">
        <f>HYPERLINK("https://epingalert.org/en/Search?viewData= G/TBT/N/GBR/59"," G/TBT/N/GBR/59")</f>
        <v xml:space="preserve"> G/TBT/N/GBR/59</v>
      </c>
      <c r="E90" s="6" t="s">
        <v>38</v>
      </c>
      <c r="F90" s="8" t="s">
        <v>654</v>
      </c>
      <c r="G90" s="8" t="s">
        <v>655</v>
      </c>
      <c r="H90" s="8" t="s">
        <v>656</v>
      </c>
      <c r="I90" s="6" t="s">
        <v>21</v>
      </c>
      <c r="K90" s="6" t="s">
        <v>378</v>
      </c>
      <c r="L90" s="6" t="s">
        <v>23</v>
      </c>
      <c r="M90" s="6"/>
      <c r="N90" s="7">
        <v>45088</v>
      </c>
      <c r="O90" s="6" t="s">
        <v>24</v>
      </c>
      <c r="P90" s="8" t="s">
        <v>379</v>
      </c>
      <c r="Q90" s="6" t="str">
        <f>HYPERLINK("https://docs.wto.org/imrd/directdoc.asp?DDFDocuments/t/G/TBTN23/BDI348.DOCX", "https://docs.wto.org/imrd/directdoc.asp?DDFDocuments/t/G/TBTN23/BDI348.DOCX")</f>
        <v>https://docs.wto.org/imrd/directdoc.asp?DDFDocuments/t/G/TBTN23/BDI348.DOCX</v>
      </c>
      <c r="R90" s="6" t="str">
        <f>HYPERLINK("https://docs.wto.org/imrd/directdoc.asp?DDFDocuments/u/G/TBTN23/BDI348.DOCX", "https://docs.wto.org/imrd/directdoc.asp?DDFDocuments/u/G/TBTN23/BDI348.DOCX")</f>
        <v>https://docs.wto.org/imrd/directdoc.asp?DDFDocuments/u/G/TBTN23/BDI348.DOCX</v>
      </c>
      <c r="S90" s="6" t="str">
        <f>HYPERLINK("https://docs.wto.org/imrd/directdoc.asp?DDFDocuments/v/G/TBTN23/BDI348.DOCX", "https://docs.wto.org/imrd/directdoc.asp?DDFDocuments/v/G/TBTN23/BDI348.DOCX")</f>
        <v>https://docs.wto.org/imrd/directdoc.asp?DDFDocuments/v/G/TBTN23/BDI348.DOCX</v>
      </c>
    </row>
    <row r="91" spans="1:19" ht="60">
      <c r="A91" s="8" t="s">
        <v>744</v>
      </c>
      <c r="B91" s="6" t="s">
        <v>642</v>
      </c>
      <c r="C91" s="7">
        <v>45020</v>
      </c>
      <c r="D91" s="6" t="str">
        <f>HYPERLINK("https://epingalert.org/en/Search?viewData= G/TBT/N/SEN/11"," G/TBT/N/SEN/11")</f>
        <v xml:space="preserve"> G/TBT/N/SEN/11</v>
      </c>
      <c r="E91" s="6" t="s">
        <v>358</v>
      </c>
      <c r="F91" s="8" t="s">
        <v>638</v>
      </c>
      <c r="G91" s="8" t="s">
        <v>639</v>
      </c>
      <c r="H91" s="8" t="s">
        <v>640</v>
      </c>
      <c r="I91" s="6" t="s">
        <v>641</v>
      </c>
      <c r="K91" s="6" t="s">
        <v>384</v>
      </c>
      <c r="L91" s="6" t="s">
        <v>21</v>
      </c>
      <c r="M91" s="6"/>
      <c r="N91" s="7">
        <v>45088</v>
      </c>
      <c r="O91" s="6" t="s">
        <v>24</v>
      </c>
      <c r="P91" s="8" t="s">
        <v>385</v>
      </c>
      <c r="Q91" s="6" t="str">
        <f>HYPERLINK("https://docs.wto.org/imrd/directdoc.asp?DDFDocuments/t/G/TBTN23/BDI347.DOCX", "https://docs.wto.org/imrd/directdoc.asp?DDFDocuments/t/G/TBTN23/BDI347.DOCX")</f>
        <v>https://docs.wto.org/imrd/directdoc.asp?DDFDocuments/t/G/TBTN23/BDI347.DOCX</v>
      </c>
      <c r="R91" s="6" t="str">
        <f>HYPERLINK("https://docs.wto.org/imrd/directdoc.asp?DDFDocuments/u/G/TBTN23/BDI347.DOCX", "https://docs.wto.org/imrd/directdoc.asp?DDFDocuments/u/G/TBTN23/BDI347.DOCX")</f>
        <v>https://docs.wto.org/imrd/directdoc.asp?DDFDocuments/u/G/TBTN23/BDI347.DOCX</v>
      </c>
      <c r="S91" s="6" t="str">
        <f>HYPERLINK("https://docs.wto.org/imrd/directdoc.asp?DDFDocuments/v/G/TBTN23/BDI347.DOCX", "https://docs.wto.org/imrd/directdoc.asp?DDFDocuments/v/G/TBTN23/BDI347.DOCX")</f>
        <v>https://docs.wto.org/imrd/directdoc.asp?DDFDocuments/v/G/TBTN23/BDI347.DOCX</v>
      </c>
    </row>
    <row r="92" spans="1:19" ht="105">
      <c r="A92" s="8" t="s">
        <v>706</v>
      </c>
      <c r="B92" s="6" t="s">
        <v>355</v>
      </c>
      <c r="C92" s="7">
        <v>45028</v>
      </c>
      <c r="D92" s="6" t="str">
        <f>HYPERLINK("https://epingalert.org/en/Search?viewData= G/TBT/N/SAU/1285"," G/TBT/N/SAU/1285")</f>
        <v xml:space="preserve"> G/TBT/N/SAU/1285</v>
      </c>
      <c r="E92" s="6" t="s">
        <v>334</v>
      </c>
      <c r="F92" s="8" t="s">
        <v>351</v>
      </c>
      <c r="G92" s="8" t="s">
        <v>352</v>
      </c>
      <c r="H92" s="8" t="s">
        <v>353</v>
      </c>
      <c r="I92" s="6" t="s">
        <v>354</v>
      </c>
      <c r="K92" s="6" t="s">
        <v>393</v>
      </c>
      <c r="L92" s="6" t="s">
        <v>21</v>
      </c>
      <c r="M92" s="6"/>
      <c r="N92" s="7">
        <v>45088</v>
      </c>
      <c r="O92" s="6" t="s">
        <v>24</v>
      </c>
      <c r="P92" s="8" t="s">
        <v>392</v>
      </c>
      <c r="Q92" s="6" t="str">
        <f>HYPERLINK("https://docs.wto.org/imrd/directdoc.asp?DDFDocuments/t/G/TBTN23/BDI345.DOCX", "https://docs.wto.org/imrd/directdoc.asp?DDFDocuments/t/G/TBTN23/BDI345.DOCX")</f>
        <v>https://docs.wto.org/imrd/directdoc.asp?DDFDocuments/t/G/TBTN23/BDI345.DOCX</v>
      </c>
      <c r="R92" s="6" t="str">
        <f>HYPERLINK("https://docs.wto.org/imrd/directdoc.asp?DDFDocuments/u/G/TBTN23/BDI345.DOCX", "https://docs.wto.org/imrd/directdoc.asp?DDFDocuments/u/G/TBTN23/BDI345.DOCX")</f>
        <v>https://docs.wto.org/imrd/directdoc.asp?DDFDocuments/u/G/TBTN23/BDI345.DOCX</v>
      </c>
      <c r="S92" s="6" t="str">
        <f>HYPERLINK("https://docs.wto.org/imrd/directdoc.asp?DDFDocuments/v/G/TBTN23/BDI345.DOCX", "https://docs.wto.org/imrd/directdoc.asp?DDFDocuments/v/G/TBTN23/BDI345.DOCX")</f>
        <v>https://docs.wto.org/imrd/directdoc.asp?DDFDocuments/v/G/TBTN23/BDI345.DOCX</v>
      </c>
    </row>
    <row r="93" spans="1:19" ht="75">
      <c r="A93" s="8" t="s">
        <v>713</v>
      </c>
      <c r="B93" s="6" t="s">
        <v>421</v>
      </c>
      <c r="C93" s="7">
        <v>45028</v>
      </c>
      <c r="D93" s="6" t="str">
        <f>HYPERLINK("https://epingalert.org/en/Search?viewData= G/TBT/N/SEN/16"," G/TBT/N/SEN/16")</f>
        <v xml:space="preserve"> G/TBT/N/SEN/16</v>
      </c>
      <c r="E93" s="6" t="s">
        <v>358</v>
      </c>
      <c r="F93" s="8" t="s">
        <v>417</v>
      </c>
      <c r="G93" s="8" t="s">
        <v>418</v>
      </c>
      <c r="H93" s="8" t="s">
        <v>419</v>
      </c>
      <c r="I93" s="6" t="s">
        <v>420</v>
      </c>
      <c r="K93" s="6" t="s">
        <v>384</v>
      </c>
      <c r="L93" s="6" t="s">
        <v>23</v>
      </c>
      <c r="M93" s="6"/>
      <c r="N93" s="7">
        <v>45088</v>
      </c>
      <c r="O93" s="6" t="s">
        <v>24</v>
      </c>
      <c r="P93" s="8" t="s">
        <v>379</v>
      </c>
      <c r="Q93" s="6" t="str">
        <f>HYPERLINK("https://docs.wto.org/imrd/directdoc.asp?DDFDocuments/t/G/TBTN23/BDI348.DOCX", "https://docs.wto.org/imrd/directdoc.asp?DDFDocuments/t/G/TBTN23/BDI348.DOCX")</f>
        <v>https://docs.wto.org/imrd/directdoc.asp?DDFDocuments/t/G/TBTN23/BDI348.DOCX</v>
      </c>
      <c r="R93" s="6" t="str">
        <f>HYPERLINK("https://docs.wto.org/imrd/directdoc.asp?DDFDocuments/u/G/TBTN23/BDI348.DOCX", "https://docs.wto.org/imrd/directdoc.asp?DDFDocuments/u/G/TBTN23/BDI348.DOCX")</f>
        <v>https://docs.wto.org/imrd/directdoc.asp?DDFDocuments/u/G/TBTN23/BDI348.DOCX</v>
      </c>
      <c r="S93" s="6" t="str">
        <f>HYPERLINK("https://docs.wto.org/imrd/directdoc.asp?DDFDocuments/v/G/TBTN23/BDI348.DOCX", "https://docs.wto.org/imrd/directdoc.asp?DDFDocuments/v/G/TBTN23/BDI348.DOCX")</f>
        <v>https://docs.wto.org/imrd/directdoc.asp?DDFDocuments/v/G/TBTN23/BDI348.DOCX</v>
      </c>
    </row>
    <row r="94" spans="1:19" ht="75">
      <c r="A94" s="8" t="s">
        <v>682</v>
      </c>
      <c r="B94" s="6" t="s">
        <v>21</v>
      </c>
      <c r="C94" s="7">
        <v>45037</v>
      </c>
      <c r="D94" s="6" t="str">
        <f>HYPERLINK("https://epingalert.org/en/Search?viewData= G/TBT/N/UKR/252"," G/TBT/N/UKR/252")</f>
        <v xml:space="preserve"> G/TBT/N/UKR/252</v>
      </c>
      <c r="E94" s="6" t="s">
        <v>167</v>
      </c>
      <c r="F94" s="8" t="s">
        <v>168</v>
      </c>
      <c r="G94" s="8" t="s">
        <v>169</v>
      </c>
      <c r="H94" s="8" t="s">
        <v>170</v>
      </c>
      <c r="I94" s="6" t="s">
        <v>21</v>
      </c>
      <c r="K94" s="6" t="s">
        <v>391</v>
      </c>
      <c r="L94" s="6" t="s">
        <v>21</v>
      </c>
      <c r="M94" s="6"/>
      <c r="N94" s="7">
        <v>45088</v>
      </c>
      <c r="O94" s="6" t="s">
        <v>24</v>
      </c>
      <c r="P94" s="8" t="s">
        <v>392</v>
      </c>
      <c r="Q94" s="6" t="str">
        <f>HYPERLINK("https://docs.wto.org/imrd/directdoc.asp?DDFDocuments/t/G/TBTN23/BDI345.DOCX", "https://docs.wto.org/imrd/directdoc.asp?DDFDocuments/t/G/TBTN23/BDI345.DOCX")</f>
        <v>https://docs.wto.org/imrd/directdoc.asp?DDFDocuments/t/G/TBTN23/BDI345.DOCX</v>
      </c>
      <c r="R94" s="6" t="str">
        <f>HYPERLINK("https://docs.wto.org/imrd/directdoc.asp?DDFDocuments/u/G/TBTN23/BDI345.DOCX", "https://docs.wto.org/imrd/directdoc.asp?DDFDocuments/u/G/TBTN23/BDI345.DOCX")</f>
        <v>https://docs.wto.org/imrd/directdoc.asp?DDFDocuments/u/G/TBTN23/BDI345.DOCX</v>
      </c>
      <c r="S94" s="6" t="str">
        <f>HYPERLINK("https://docs.wto.org/imrd/directdoc.asp?DDFDocuments/v/G/TBTN23/BDI345.DOCX", "https://docs.wto.org/imrd/directdoc.asp?DDFDocuments/v/G/TBTN23/BDI345.DOCX")</f>
        <v>https://docs.wto.org/imrd/directdoc.asp?DDFDocuments/v/G/TBTN23/BDI345.DOCX</v>
      </c>
    </row>
    <row r="95" spans="1:19" ht="135">
      <c r="A95" s="8" t="s">
        <v>689</v>
      </c>
      <c r="B95" s="6" t="s">
        <v>237</v>
      </c>
      <c r="C95" s="7">
        <v>45036</v>
      </c>
      <c r="D95" s="6" t="str">
        <f>HYPERLINK("https://epingalert.org/en/Search?viewData= G/TBT/N/EU/967"," G/TBT/N/EU/967")</f>
        <v xml:space="preserve"> G/TBT/N/EU/967</v>
      </c>
      <c r="E95" s="6" t="s">
        <v>60</v>
      </c>
      <c r="F95" s="8" t="s">
        <v>234</v>
      </c>
      <c r="G95" s="8" t="s">
        <v>235</v>
      </c>
      <c r="H95" s="8" t="s">
        <v>236</v>
      </c>
      <c r="I95" s="6" t="s">
        <v>21</v>
      </c>
      <c r="K95" s="6" t="s">
        <v>393</v>
      </c>
      <c r="L95" s="6" t="s">
        <v>21</v>
      </c>
      <c r="M95" s="6"/>
      <c r="N95" s="7">
        <v>45088</v>
      </c>
      <c r="O95" s="6" t="s">
        <v>24</v>
      </c>
      <c r="P95" s="8" t="s">
        <v>392</v>
      </c>
      <c r="Q95" s="6" t="str">
        <f>HYPERLINK("https://docs.wto.org/imrd/directdoc.asp?DDFDocuments/t/G/TBTN23/BDI345.DOCX", "https://docs.wto.org/imrd/directdoc.asp?DDFDocuments/t/G/TBTN23/BDI345.DOCX")</f>
        <v>https://docs.wto.org/imrd/directdoc.asp?DDFDocuments/t/G/TBTN23/BDI345.DOCX</v>
      </c>
      <c r="R95" s="6" t="str">
        <f>HYPERLINK("https://docs.wto.org/imrd/directdoc.asp?DDFDocuments/u/G/TBTN23/BDI345.DOCX", "https://docs.wto.org/imrd/directdoc.asp?DDFDocuments/u/G/TBTN23/BDI345.DOCX")</f>
        <v>https://docs.wto.org/imrd/directdoc.asp?DDFDocuments/u/G/TBTN23/BDI345.DOCX</v>
      </c>
      <c r="S95" s="6" t="str">
        <f>HYPERLINK("https://docs.wto.org/imrd/directdoc.asp?DDFDocuments/v/G/TBTN23/BDI345.DOCX", "https://docs.wto.org/imrd/directdoc.asp?DDFDocuments/v/G/TBTN23/BDI345.DOCX")</f>
        <v>https://docs.wto.org/imrd/directdoc.asp?DDFDocuments/v/G/TBTN23/BDI345.DOCX</v>
      </c>
    </row>
    <row r="96" spans="1:19" ht="409.5">
      <c r="A96" s="11" t="s">
        <v>679</v>
      </c>
      <c r="B96" s="6" t="s">
        <v>21</v>
      </c>
      <c r="C96" s="7">
        <v>45040</v>
      </c>
      <c r="D96" s="6" t="str">
        <f>HYPERLINK("https://epingalert.org/en/Search?viewData= G/TBT/N/KOR/1138"," G/TBT/N/KOR/1138")</f>
        <v xml:space="preserve"> G/TBT/N/KOR/1138</v>
      </c>
      <c r="E96" s="6" t="s">
        <v>147</v>
      </c>
      <c r="F96" s="8" t="s">
        <v>148</v>
      </c>
      <c r="G96" s="8" t="s">
        <v>149</v>
      </c>
      <c r="H96" s="8" t="s">
        <v>150</v>
      </c>
      <c r="I96" s="6" t="s">
        <v>21</v>
      </c>
      <c r="K96" s="6" t="s">
        <v>366</v>
      </c>
      <c r="L96" s="6" t="s">
        <v>21</v>
      </c>
      <c r="M96" s="6"/>
      <c r="N96" s="7">
        <v>45088</v>
      </c>
      <c r="O96" s="6" t="s">
        <v>24</v>
      </c>
      <c r="P96" s="8" t="s">
        <v>398</v>
      </c>
      <c r="Q96" s="6" t="str">
        <f>HYPERLINK("https://docs.wto.org/imrd/directdoc.asp?DDFDocuments/t/G/TBTN23/BDI346.DOCX", "https://docs.wto.org/imrd/directdoc.asp?DDFDocuments/t/G/TBTN23/BDI346.DOCX")</f>
        <v>https://docs.wto.org/imrd/directdoc.asp?DDFDocuments/t/G/TBTN23/BDI346.DOCX</v>
      </c>
      <c r="R96" s="6" t="str">
        <f>HYPERLINK("https://docs.wto.org/imrd/directdoc.asp?DDFDocuments/u/G/TBTN23/BDI346.DOCX", "https://docs.wto.org/imrd/directdoc.asp?DDFDocuments/u/G/TBTN23/BDI346.DOCX")</f>
        <v>https://docs.wto.org/imrd/directdoc.asp?DDFDocuments/u/G/TBTN23/BDI346.DOCX</v>
      </c>
      <c r="S96" s="6" t="str">
        <f>HYPERLINK("https://docs.wto.org/imrd/directdoc.asp?DDFDocuments/v/G/TBTN23/BDI346.DOCX", "https://docs.wto.org/imrd/directdoc.asp?DDFDocuments/v/G/TBTN23/BDI346.DOCX")</f>
        <v>https://docs.wto.org/imrd/directdoc.asp?DDFDocuments/v/G/TBTN23/BDI346.DOCX</v>
      </c>
    </row>
    <row r="97" spans="1:19" ht="120">
      <c r="A97" s="11" t="s">
        <v>679</v>
      </c>
      <c r="B97" s="6" t="s">
        <v>21</v>
      </c>
      <c r="C97" s="7">
        <v>45040</v>
      </c>
      <c r="D97" s="6" t="str">
        <f>HYPERLINK("https://epingalert.org/en/Search?viewData= G/TBT/N/KOR/1139"," G/TBT/N/KOR/1139")</f>
        <v xml:space="preserve"> G/TBT/N/KOR/1139</v>
      </c>
      <c r="E97" s="6" t="s">
        <v>147</v>
      </c>
      <c r="F97" s="8" t="s">
        <v>157</v>
      </c>
      <c r="G97" s="8" t="s">
        <v>158</v>
      </c>
      <c r="H97" s="8" t="s">
        <v>150</v>
      </c>
      <c r="I97" s="6" t="s">
        <v>21</v>
      </c>
      <c r="K97" s="6" t="s">
        <v>349</v>
      </c>
      <c r="L97" s="6" t="s">
        <v>21</v>
      </c>
      <c r="M97" s="6"/>
      <c r="N97" s="7">
        <v>45088</v>
      </c>
      <c r="O97" s="6" t="s">
        <v>24</v>
      </c>
      <c r="P97" s="8" t="s">
        <v>398</v>
      </c>
      <c r="Q97" s="6" t="str">
        <f>HYPERLINK("https://docs.wto.org/imrd/directdoc.asp?DDFDocuments/t/G/TBTN23/BDI346.DOCX", "https://docs.wto.org/imrd/directdoc.asp?DDFDocuments/t/G/TBTN23/BDI346.DOCX")</f>
        <v>https://docs.wto.org/imrd/directdoc.asp?DDFDocuments/t/G/TBTN23/BDI346.DOCX</v>
      </c>
      <c r="R97" s="6" t="str">
        <f>HYPERLINK("https://docs.wto.org/imrd/directdoc.asp?DDFDocuments/u/G/TBTN23/BDI346.DOCX", "https://docs.wto.org/imrd/directdoc.asp?DDFDocuments/u/G/TBTN23/BDI346.DOCX")</f>
        <v>https://docs.wto.org/imrd/directdoc.asp?DDFDocuments/u/G/TBTN23/BDI346.DOCX</v>
      </c>
      <c r="S97" s="6" t="str">
        <f>HYPERLINK("https://docs.wto.org/imrd/directdoc.asp?DDFDocuments/v/G/TBTN23/BDI346.DOCX", "https://docs.wto.org/imrd/directdoc.asp?DDFDocuments/v/G/TBTN23/BDI346.DOCX")</f>
        <v>https://docs.wto.org/imrd/directdoc.asp?DDFDocuments/v/G/TBTN23/BDI346.DOCX</v>
      </c>
    </row>
    <row r="98" spans="1:19" ht="225">
      <c r="A98" s="8" t="s">
        <v>679</v>
      </c>
      <c r="B98" s="6" t="s">
        <v>267</v>
      </c>
      <c r="C98" s="7">
        <v>45035</v>
      </c>
      <c r="D98" s="6" t="str">
        <f>HYPERLINK("https://epingalert.org/en/Search?viewData= G/TBT/N/CAN/694"," G/TBT/N/CAN/694")</f>
        <v xml:space="preserve"> G/TBT/N/CAN/694</v>
      </c>
      <c r="E98" s="6" t="s">
        <v>263</v>
      </c>
      <c r="F98" s="8" t="s">
        <v>264</v>
      </c>
      <c r="G98" s="8" t="s">
        <v>265</v>
      </c>
      <c r="H98" s="8" t="s">
        <v>266</v>
      </c>
      <c r="I98" s="6" t="s">
        <v>21</v>
      </c>
      <c r="K98" s="6" t="s">
        <v>384</v>
      </c>
      <c r="L98" s="6" t="s">
        <v>21</v>
      </c>
      <c r="M98" s="6"/>
      <c r="N98" s="7">
        <v>45088</v>
      </c>
      <c r="O98" s="6" t="s">
        <v>24</v>
      </c>
      <c r="P98" s="8" t="s">
        <v>385</v>
      </c>
      <c r="Q98" s="6" t="str">
        <f>HYPERLINK("https://docs.wto.org/imrd/directdoc.asp?DDFDocuments/t/G/TBTN23/BDI347.DOCX", "https://docs.wto.org/imrd/directdoc.asp?DDFDocuments/t/G/TBTN23/BDI347.DOCX")</f>
        <v>https://docs.wto.org/imrd/directdoc.asp?DDFDocuments/t/G/TBTN23/BDI347.DOCX</v>
      </c>
      <c r="R98" s="6" t="str">
        <f>HYPERLINK("https://docs.wto.org/imrd/directdoc.asp?DDFDocuments/u/G/TBTN23/BDI347.DOCX", "https://docs.wto.org/imrd/directdoc.asp?DDFDocuments/u/G/TBTN23/BDI347.DOCX")</f>
        <v>https://docs.wto.org/imrd/directdoc.asp?DDFDocuments/u/G/TBTN23/BDI347.DOCX</v>
      </c>
      <c r="S98" s="6" t="str">
        <f>HYPERLINK("https://docs.wto.org/imrd/directdoc.asp?DDFDocuments/v/G/TBTN23/BDI347.DOCX", "https://docs.wto.org/imrd/directdoc.asp?DDFDocuments/v/G/TBTN23/BDI347.DOCX")</f>
        <v>https://docs.wto.org/imrd/directdoc.asp?DDFDocuments/v/G/TBTN23/BDI347.DOCX</v>
      </c>
    </row>
    <row r="99" spans="1:19" ht="30">
      <c r="A99" s="8" t="s">
        <v>679</v>
      </c>
      <c r="B99" s="6" t="s">
        <v>530</v>
      </c>
      <c r="C99" s="7">
        <v>45027</v>
      </c>
      <c r="D99" s="6" t="str">
        <f>HYPERLINK("https://epingalert.org/en/Search?viewData= G/TBT/N/TPKM/522"," G/TBT/N/TPKM/522")</f>
        <v xml:space="preserve"> G/TBT/N/TPKM/522</v>
      </c>
      <c r="E99" s="6" t="s">
        <v>527</v>
      </c>
      <c r="F99" s="8" t="s">
        <v>528</v>
      </c>
      <c r="G99" s="8" t="s">
        <v>529</v>
      </c>
      <c r="H99" s="8" t="s">
        <v>150</v>
      </c>
      <c r="I99" s="6" t="s">
        <v>21</v>
      </c>
      <c r="K99" s="6" t="s">
        <v>366</v>
      </c>
      <c r="L99" s="6" t="s">
        <v>21</v>
      </c>
      <c r="M99" s="6"/>
      <c r="N99" s="7">
        <v>45088</v>
      </c>
      <c r="O99" s="6" t="s">
        <v>24</v>
      </c>
      <c r="P99" s="8" t="s">
        <v>398</v>
      </c>
      <c r="Q99" s="6" t="str">
        <f>HYPERLINK("https://docs.wto.org/imrd/directdoc.asp?DDFDocuments/t/G/TBTN23/BDI346.DOCX", "https://docs.wto.org/imrd/directdoc.asp?DDFDocuments/t/G/TBTN23/BDI346.DOCX")</f>
        <v>https://docs.wto.org/imrd/directdoc.asp?DDFDocuments/t/G/TBTN23/BDI346.DOCX</v>
      </c>
      <c r="R99" s="6" t="str">
        <f>HYPERLINK("https://docs.wto.org/imrd/directdoc.asp?DDFDocuments/u/G/TBTN23/BDI346.DOCX", "https://docs.wto.org/imrd/directdoc.asp?DDFDocuments/u/G/TBTN23/BDI346.DOCX")</f>
        <v>https://docs.wto.org/imrd/directdoc.asp?DDFDocuments/u/G/TBTN23/BDI346.DOCX</v>
      </c>
      <c r="S99" s="6" t="str">
        <f>HYPERLINK("https://docs.wto.org/imrd/directdoc.asp?DDFDocuments/v/G/TBTN23/BDI346.DOCX", "https://docs.wto.org/imrd/directdoc.asp?DDFDocuments/v/G/TBTN23/BDI346.DOCX")</f>
        <v>https://docs.wto.org/imrd/directdoc.asp?DDFDocuments/v/G/TBTN23/BDI346.DOCX</v>
      </c>
    </row>
    <row r="100" spans="1:19" ht="180">
      <c r="A100" s="8" t="s">
        <v>741</v>
      </c>
      <c r="B100" s="6" t="s">
        <v>620</v>
      </c>
      <c r="C100" s="7">
        <v>45021</v>
      </c>
      <c r="D100" s="6" t="str">
        <f>HYPERLINK("https://epingalert.org/en/Search?viewData= G/TBT/N/GHA/36"," G/TBT/N/GHA/36")</f>
        <v xml:space="preserve"> G/TBT/N/GHA/36</v>
      </c>
      <c r="E100" s="6" t="s">
        <v>443</v>
      </c>
      <c r="F100" s="8" t="s">
        <v>617</v>
      </c>
      <c r="G100" s="8" t="s">
        <v>618</v>
      </c>
      <c r="H100" s="8" t="s">
        <v>619</v>
      </c>
      <c r="I100" s="6" t="s">
        <v>21</v>
      </c>
      <c r="K100" s="6" t="s">
        <v>415</v>
      </c>
      <c r="L100" s="6" t="s">
        <v>21</v>
      </c>
      <c r="M100" s="6"/>
      <c r="N100" s="7" t="s">
        <v>21</v>
      </c>
      <c r="O100" s="6" t="s">
        <v>24</v>
      </c>
      <c r="P100" s="8" t="s">
        <v>416</v>
      </c>
      <c r="Q100" s="6" t="str">
        <f>HYPERLINK("https://docs.wto.org/imrd/directdoc.asp?DDFDocuments/t/G/TBTN23/BRA1481.DOCX", "https://docs.wto.org/imrd/directdoc.asp?DDFDocuments/t/G/TBTN23/BRA1481.DOCX")</f>
        <v>https://docs.wto.org/imrd/directdoc.asp?DDFDocuments/t/G/TBTN23/BRA1481.DOCX</v>
      </c>
      <c r="R100" s="6" t="str">
        <f>HYPERLINK("https://docs.wto.org/imrd/directdoc.asp?DDFDocuments/u/G/TBTN23/BRA1481.DOCX", "https://docs.wto.org/imrd/directdoc.asp?DDFDocuments/u/G/TBTN23/BRA1481.DOCX")</f>
        <v>https://docs.wto.org/imrd/directdoc.asp?DDFDocuments/u/G/TBTN23/BRA1481.DOCX</v>
      </c>
      <c r="S100" s="6" t="str">
        <f>HYPERLINK("https://docs.wto.org/imrd/directdoc.asp?DDFDocuments/v/G/TBTN23/BRA1481.DOCX", "https://docs.wto.org/imrd/directdoc.asp?DDFDocuments/v/G/TBTN23/BRA1481.DOCX")</f>
        <v>https://docs.wto.org/imrd/directdoc.asp?DDFDocuments/v/G/TBTN23/BRA1481.DOCX</v>
      </c>
    </row>
    <row r="101" spans="1:19" ht="255">
      <c r="A101" s="8" t="s">
        <v>691</v>
      </c>
      <c r="B101" s="6" t="s">
        <v>251</v>
      </c>
      <c r="C101" s="7">
        <v>45035</v>
      </c>
      <c r="D101" s="6" t="str">
        <f>HYPERLINK("https://epingalert.org/en/Search?viewData= G/TBT/N/UKR/251"," G/TBT/N/UKR/251")</f>
        <v xml:space="preserve"> G/TBT/N/UKR/251</v>
      </c>
      <c r="E101" s="6" t="s">
        <v>167</v>
      </c>
      <c r="F101" s="8" t="s">
        <v>248</v>
      </c>
      <c r="G101" s="8" t="s">
        <v>249</v>
      </c>
      <c r="H101" s="8" t="s">
        <v>250</v>
      </c>
      <c r="I101" s="6" t="s">
        <v>21</v>
      </c>
      <c r="K101" s="6" t="s">
        <v>384</v>
      </c>
      <c r="L101" s="6" t="s">
        <v>23</v>
      </c>
      <c r="M101" s="6"/>
      <c r="N101" s="7">
        <v>45088</v>
      </c>
      <c r="O101" s="6" t="s">
        <v>24</v>
      </c>
      <c r="P101" s="8" t="s">
        <v>379</v>
      </c>
      <c r="Q101" s="6" t="str">
        <f>HYPERLINK("https://docs.wto.org/imrd/directdoc.asp?DDFDocuments/t/G/TBTN23/BDI348.DOCX", "https://docs.wto.org/imrd/directdoc.asp?DDFDocuments/t/G/TBTN23/BDI348.DOCX")</f>
        <v>https://docs.wto.org/imrd/directdoc.asp?DDFDocuments/t/G/TBTN23/BDI348.DOCX</v>
      </c>
      <c r="R101" s="6" t="str">
        <f>HYPERLINK("https://docs.wto.org/imrd/directdoc.asp?DDFDocuments/u/G/TBTN23/BDI348.DOCX", "https://docs.wto.org/imrd/directdoc.asp?DDFDocuments/u/G/TBTN23/BDI348.DOCX")</f>
        <v>https://docs.wto.org/imrd/directdoc.asp?DDFDocuments/u/G/TBTN23/BDI348.DOCX</v>
      </c>
      <c r="S101" s="6" t="str">
        <f>HYPERLINK("https://docs.wto.org/imrd/directdoc.asp?DDFDocuments/v/G/TBTN23/BDI348.DOCX", "https://docs.wto.org/imrd/directdoc.asp?DDFDocuments/v/G/TBTN23/BDI348.DOCX")</f>
        <v>https://docs.wto.org/imrd/directdoc.asp?DDFDocuments/v/G/TBTN23/BDI348.DOCX</v>
      </c>
    </row>
    <row r="102" spans="1:19" ht="225">
      <c r="A102" s="11" t="s">
        <v>678</v>
      </c>
      <c r="B102" s="6" t="s">
        <v>21</v>
      </c>
      <c r="C102" s="7">
        <v>45041</v>
      </c>
      <c r="D102" s="6" t="str">
        <f>HYPERLINK("https://epingalert.org/en/Search?viewData= G/TBT/N/AUS/155"," G/TBT/N/AUS/155")</f>
        <v xml:space="preserve"> G/TBT/N/AUS/155</v>
      </c>
      <c r="E102" s="6" t="s">
        <v>141</v>
      </c>
      <c r="F102" s="8" t="s">
        <v>142</v>
      </c>
      <c r="G102" s="8" t="s">
        <v>143</v>
      </c>
      <c r="H102" s="8" t="s">
        <v>144</v>
      </c>
      <c r="I102" s="6" t="s">
        <v>145</v>
      </c>
      <c r="K102" s="6" t="s">
        <v>422</v>
      </c>
      <c r="L102" s="6" t="s">
        <v>21</v>
      </c>
      <c r="M102" s="6"/>
      <c r="N102" s="7">
        <v>45036</v>
      </c>
      <c r="O102" s="6" t="s">
        <v>24</v>
      </c>
      <c r="P102" s="8" t="s">
        <v>423</v>
      </c>
      <c r="Q102" s="6" t="str">
        <f>HYPERLINK("https://docs.wto.org/imrd/directdoc.asp?DDFDocuments/t/G/TBTN23/SEN16.DOCX", "https://docs.wto.org/imrd/directdoc.asp?DDFDocuments/t/G/TBTN23/SEN16.DOCX")</f>
        <v>https://docs.wto.org/imrd/directdoc.asp?DDFDocuments/t/G/TBTN23/SEN16.DOCX</v>
      </c>
      <c r="R102" s="6" t="str">
        <f>HYPERLINK("https://docs.wto.org/imrd/directdoc.asp?DDFDocuments/u/G/TBTN23/SEN16.DOCX", "https://docs.wto.org/imrd/directdoc.asp?DDFDocuments/u/G/TBTN23/SEN16.DOCX")</f>
        <v>https://docs.wto.org/imrd/directdoc.asp?DDFDocuments/u/G/TBTN23/SEN16.DOCX</v>
      </c>
      <c r="S102" s="6" t="str">
        <f>HYPERLINK("https://docs.wto.org/imrd/directdoc.asp?DDFDocuments/v/G/TBTN23/SEN16.DOCX", "https://docs.wto.org/imrd/directdoc.asp?DDFDocuments/v/G/TBTN23/SEN16.DOCX")</f>
        <v>https://docs.wto.org/imrd/directdoc.asp?DDFDocuments/v/G/TBTN23/SEN16.DOCX</v>
      </c>
    </row>
    <row r="103" spans="1:19" ht="180">
      <c r="A103" s="8" t="s">
        <v>719</v>
      </c>
      <c r="B103" s="6" t="s">
        <v>460</v>
      </c>
      <c r="C103" s="7">
        <v>45027</v>
      </c>
      <c r="D103" s="6" t="str">
        <f>HYPERLINK("https://epingalert.org/en/Search?viewData= G/TBT/N/GHA/43"," G/TBT/N/GHA/43")</f>
        <v xml:space="preserve"> G/TBT/N/GHA/43</v>
      </c>
      <c r="E103" s="6" t="s">
        <v>443</v>
      </c>
      <c r="F103" s="8" t="s">
        <v>457</v>
      </c>
      <c r="G103" s="8" t="s">
        <v>458</v>
      </c>
      <c r="H103" s="8" t="s">
        <v>459</v>
      </c>
      <c r="I103" s="6" t="s">
        <v>21</v>
      </c>
      <c r="K103" s="6" t="s">
        <v>366</v>
      </c>
      <c r="L103" s="6" t="s">
        <v>21</v>
      </c>
      <c r="M103" s="6"/>
      <c r="N103" s="7">
        <v>45088</v>
      </c>
      <c r="O103" s="6" t="s">
        <v>24</v>
      </c>
      <c r="P103" s="8" t="s">
        <v>350</v>
      </c>
      <c r="Q103" s="6" t="str">
        <f>HYPERLINK("https://docs.wto.org/imrd/directdoc.asp?DDFDocuments/t/G/TBTN23/BDI343.DOCX", "https://docs.wto.org/imrd/directdoc.asp?DDFDocuments/t/G/TBTN23/BDI343.DOCX")</f>
        <v>https://docs.wto.org/imrd/directdoc.asp?DDFDocuments/t/G/TBTN23/BDI343.DOCX</v>
      </c>
      <c r="R103" s="6" t="str">
        <f>HYPERLINK("https://docs.wto.org/imrd/directdoc.asp?DDFDocuments/u/G/TBTN23/BDI343.DOCX", "https://docs.wto.org/imrd/directdoc.asp?DDFDocuments/u/G/TBTN23/BDI343.DOCX")</f>
        <v>https://docs.wto.org/imrd/directdoc.asp?DDFDocuments/u/G/TBTN23/BDI343.DOCX</v>
      </c>
      <c r="S103" s="6" t="str">
        <f>HYPERLINK("https://docs.wto.org/imrd/directdoc.asp?DDFDocuments/v/G/TBTN23/BDI343.DOCX", "https://docs.wto.org/imrd/directdoc.asp?DDFDocuments/v/G/TBTN23/BDI343.DOCX")</f>
        <v>https://docs.wto.org/imrd/directdoc.asp?DDFDocuments/v/G/TBTN23/BDI343.DOCX</v>
      </c>
    </row>
    <row r="104" spans="1:19" ht="165">
      <c r="A104" s="8" t="s">
        <v>745</v>
      </c>
      <c r="B104" s="6" t="s">
        <v>21</v>
      </c>
      <c r="C104" s="7">
        <v>45019</v>
      </c>
      <c r="D104" s="6" t="str">
        <f>HYPERLINK("https://epingalert.org/en/Search?viewData= G/TBT/N/VNM/254"," G/TBT/N/VNM/254")</f>
        <v xml:space="preserve"> G/TBT/N/VNM/254</v>
      </c>
      <c r="E104" s="6" t="s">
        <v>134</v>
      </c>
      <c r="F104" s="8" t="s">
        <v>645</v>
      </c>
      <c r="G104" s="8" t="s">
        <v>646</v>
      </c>
      <c r="H104" s="8" t="s">
        <v>647</v>
      </c>
      <c r="I104" s="6" t="s">
        <v>21</v>
      </c>
      <c r="K104" s="6" t="s">
        <v>36</v>
      </c>
      <c r="L104" s="6" t="s">
        <v>21</v>
      </c>
      <c r="M104" s="6"/>
      <c r="N104" s="7">
        <v>45087</v>
      </c>
      <c r="O104" s="6" t="s">
        <v>24</v>
      </c>
      <c r="P104" s="8" t="s">
        <v>430</v>
      </c>
      <c r="Q104" s="6" t="str">
        <f>HYPERLINK("https://docs.wto.org/imrd/directdoc.asp?DDFDocuments/t/G/TBTN23/CHN1717.DOCX", "https://docs.wto.org/imrd/directdoc.asp?DDFDocuments/t/G/TBTN23/CHN1717.DOCX")</f>
        <v>https://docs.wto.org/imrd/directdoc.asp?DDFDocuments/t/G/TBTN23/CHN1717.DOCX</v>
      </c>
      <c r="R104" s="6" t="str">
        <f>HYPERLINK("https://docs.wto.org/imrd/directdoc.asp?DDFDocuments/u/G/TBTN23/CHN1717.DOCX", "https://docs.wto.org/imrd/directdoc.asp?DDFDocuments/u/G/TBTN23/CHN1717.DOCX")</f>
        <v>https://docs.wto.org/imrd/directdoc.asp?DDFDocuments/u/G/TBTN23/CHN1717.DOCX</v>
      </c>
      <c r="S104" s="6" t="str">
        <f>HYPERLINK("https://docs.wto.org/imrd/directdoc.asp?DDFDocuments/v/G/TBTN23/CHN1717.DOCX", "https://docs.wto.org/imrd/directdoc.asp?DDFDocuments/v/G/TBTN23/CHN1717.DOCX")</f>
        <v>https://docs.wto.org/imrd/directdoc.asp?DDFDocuments/v/G/TBTN23/CHN1717.DOCX</v>
      </c>
    </row>
    <row r="105" spans="1:19" ht="75">
      <c r="A105" s="8" t="s">
        <v>694</v>
      </c>
      <c r="B105" s="6" t="s">
        <v>271</v>
      </c>
      <c r="C105" s="7">
        <v>45033</v>
      </c>
      <c r="D105" s="6" t="str">
        <f>HYPERLINK("https://epingalert.org/en/Search?viewData= G/TBT/N/USA/1984"," G/TBT/N/USA/1984")</f>
        <v xml:space="preserve"> G/TBT/N/USA/1984</v>
      </c>
      <c r="E105" s="6" t="s">
        <v>161</v>
      </c>
      <c r="F105" s="8" t="s">
        <v>268</v>
      </c>
      <c r="G105" s="8" t="s">
        <v>269</v>
      </c>
      <c r="H105" s="8" t="s">
        <v>270</v>
      </c>
      <c r="I105" s="6" t="s">
        <v>21</v>
      </c>
      <c r="K105" s="6" t="s">
        <v>36</v>
      </c>
      <c r="L105" s="6" t="s">
        <v>21</v>
      </c>
      <c r="M105" s="6"/>
      <c r="N105" s="7">
        <v>45087</v>
      </c>
      <c r="O105" s="6" t="s">
        <v>24</v>
      </c>
      <c r="P105" s="8" t="s">
        <v>436</v>
      </c>
      <c r="Q105" s="6" t="str">
        <f>HYPERLINK("https://docs.wto.org/imrd/directdoc.asp?DDFDocuments/t/G/TBTN23/CHN1718.DOCX", "https://docs.wto.org/imrd/directdoc.asp?DDFDocuments/t/G/TBTN23/CHN1718.DOCX")</f>
        <v>https://docs.wto.org/imrd/directdoc.asp?DDFDocuments/t/G/TBTN23/CHN1718.DOCX</v>
      </c>
      <c r="R105" s="6" t="str">
        <f>HYPERLINK("https://docs.wto.org/imrd/directdoc.asp?DDFDocuments/u/G/TBTN23/CHN1718.DOCX", "https://docs.wto.org/imrd/directdoc.asp?DDFDocuments/u/G/TBTN23/CHN1718.DOCX")</f>
        <v>https://docs.wto.org/imrd/directdoc.asp?DDFDocuments/u/G/TBTN23/CHN1718.DOCX</v>
      </c>
      <c r="S105" s="6" t="str">
        <f>HYPERLINK("https://docs.wto.org/imrd/directdoc.asp?DDFDocuments/v/G/TBTN23/CHN1718.DOCX", "https://docs.wto.org/imrd/directdoc.asp?DDFDocuments/v/G/TBTN23/CHN1718.DOCX")</f>
        <v>https://docs.wto.org/imrd/directdoc.asp?DDFDocuments/v/G/TBTN23/CHN1718.DOCX</v>
      </c>
    </row>
    <row r="106" spans="1:19" ht="45">
      <c r="A106" s="8" t="s">
        <v>726</v>
      </c>
      <c r="B106" s="6" t="s">
        <v>520</v>
      </c>
      <c r="C106" s="7">
        <v>45027</v>
      </c>
      <c r="D106" s="6" t="str">
        <f>HYPERLINK("https://epingalert.org/en/Search?viewData= G/TBT/N/CHN/1720"," G/TBT/N/CHN/1720")</f>
        <v xml:space="preserve"> G/TBT/N/CHN/1720</v>
      </c>
      <c r="E106" s="6" t="s">
        <v>424</v>
      </c>
      <c r="F106" s="8" t="s">
        <v>516</v>
      </c>
      <c r="G106" s="8" t="s">
        <v>517</v>
      </c>
      <c r="H106" s="8" t="s">
        <v>518</v>
      </c>
      <c r="I106" s="6" t="s">
        <v>519</v>
      </c>
      <c r="K106" s="6" t="s">
        <v>402</v>
      </c>
      <c r="L106" s="6" t="s">
        <v>151</v>
      </c>
      <c r="M106" s="6"/>
      <c r="N106" s="7">
        <v>45087</v>
      </c>
      <c r="O106" s="6" t="s">
        <v>24</v>
      </c>
      <c r="P106" s="8" t="s">
        <v>442</v>
      </c>
      <c r="Q106" s="6" t="str">
        <f>HYPERLINK("https://docs.wto.org/imrd/directdoc.asp?DDFDocuments/t/G/TBTN23/CHN1723.DOCX", "https://docs.wto.org/imrd/directdoc.asp?DDFDocuments/t/G/TBTN23/CHN1723.DOCX")</f>
        <v>https://docs.wto.org/imrd/directdoc.asp?DDFDocuments/t/G/TBTN23/CHN1723.DOCX</v>
      </c>
      <c r="R106" s="6" t="str">
        <f>HYPERLINK("https://docs.wto.org/imrd/directdoc.asp?DDFDocuments/u/G/TBTN23/CHN1723.DOCX", "https://docs.wto.org/imrd/directdoc.asp?DDFDocuments/u/G/TBTN23/CHN1723.DOCX")</f>
        <v>https://docs.wto.org/imrd/directdoc.asp?DDFDocuments/u/G/TBTN23/CHN1723.DOCX</v>
      </c>
      <c r="S106" s="6" t="str">
        <f>HYPERLINK("https://docs.wto.org/imrd/directdoc.asp?DDFDocuments/v/G/TBTN23/CHN1723.DOCX", "https://docs.wto.org/imrd/directdoc.asp?DDFDocuments/v/G/TBTN23/CHN1723.DOCX")</f>
        <v>https://docs.wto.org/imrd/directdoc.asp?DDFDocuments/v/G/TBTN23/CHN1723.DOCX</v>
      </c>
    </row>
    <row r="107" spans="1:19" ht="90">
      <c r="A107" s="8" t="s">
        <v>703</v>
      </c>
      <c r="B107" s="6" t="s">
        <v>332</v>
      </c>
      <c r="C107" s="7">
        <v>45029</v>
      </c>
      <c r="D107" s="6" t="str">
        <f>HYPERLINK("https://epingalert.org/en/Search?viewData= G/TBT/N/USA/1983"," G/TBT/N/USA/1983")</f>
        <v xml:space="preserve"> G/TBT/N/USA/1983</v>
      </c>
      <c r="E107" s="6" t="s">
        <v>161</v>
      </c>
      <c r="F107" s="8" t="s">
        <v>329</v>
      </c>
      <c r="G107" s="8" t="s">
        <v>330</v>
      </c>
      <c r="H107" s="8" t="s">
        <v>331</v>
      </c>
      <c r="I107" s="6" t="s">
        <v>21</v>
      </c>
      <c r="K107" s="6" t="s">
        <v>448</v>
      </c>
      <c r="L107" s="6" t="s">
        <v>21</v>
      </c>
      <c r="M107" s="6"/>
      <c r="N107" s="7" t="s">
        <v>21</v>
      </c>
      <c r="O107" s="6" t="s">
        <v>24</v>
      </c>
      <c r="P107" s="8" t="s">
        <v>449</v>
      </c>
      <c r="Q107" s="6" t="str">
        <f>HYPERLINK("https://docs.wto.org/imrd/directdoc.asp?DDFDocuments/t/G/TBTN23/GHA46.DOCX", "https://docs.wto.org/imrd/directdoc.asp?DDFDocuments/t/G/TBTN23/GHA46.DOCX")</f>
        <v>https://docs.wto.org/imrd/directdoc.asp?DDFDocuments/t/G/TBTN23/GHA46.DOCX</v>
      </c>
      <c r="R107" s="6" t="str">
        <f>HYPERLINK("https://docs.wto.org/imrd/directdoc.asp?DDFDocuments/u/G/TBTN23/GHA46.DOCX", "https://docs.wto.org/imrd/directdoc.asp?DDFDocuments/u/G/TBTN23/GHA46.DOCX")</f>
        <v>https://docs.wto.org/imrd/directdoc.asp?DDFDocuments/u/G/TBTN23/GHA46.DOCX</v>
      </c>
      <c r="S107" s="6" t="str">
        <f>HYPERLINK("https://docs.wto.org/imrd/directdoc.asp?DDFDocuments/v/G/TBTN23/GHA46.DOCX", "https://docs.wto.org/imrd/directdoc.asp?DDFDocuments/v/G/TBTN23/GHA46.DOCX")</f>
        <v>https://docs.wto.org/imrd/directdoc.asp?DDFDocuments/v/G/TBTN23/GHA46.DOCX</v>
      </c>
    </row>
    <row r="108" spans="1:19" ht="165">
      <c r="A108" s="8" t="s">
        <v>696</v>
      </c>
      <c r="B108" s="6" t="s">
        <v>283</v>
      </c>
      <c r="C108" s="7">
        <v>45030</v>
      </c>
      <c r="D108" s="6" t="str">
        <f>HYPERLINK("https://epingalert.org/en/Search?viewData= G/TBT/N/EU/966"," G/TBT/N/EU/966")</f>
        <v xml:space="preserve"> G/TBT/N/EU/966</v>
      </c>
      <c r="E108" s="6" t="s">
        <v>60</v>
      </c>
      <c r="F108" s="8" t="s">
        <v>280</v>
      </c>
      <c r="G108" s="8" t="s">
        <v>281</v>
      </c>
      <c r="H108" s="8" t="s">
        <v>282</v>
      </c>
      <c r="I108" s="6" t="s">
        <v>21</v>
      </c>
      <c r="K108" s="6" t="s">
        <v>455</v>
      </c>
      <c r="L108" s="6" t="s">
        <v>456</v>
      </c>
      <c r="M108" s="6"/>
      <c r="N108" s="7">
        <v>45034</v>
      </c>
      <c r="O108" s="6" t="s">
        <v>24</v>
      </c>
      <c r="P108" s="6"/>
      <c r="Q108" s="6" t="str">
        <f>HYPERLINK("https://docs.wto.org/imrd/directdoc.asp?DDFDocuments/t/G/TBTN23/ARM92.DOCX", "https://docs.wto.org/imrd/directdoc.asp?DDFDocuments/t/G/TBTN23/ARM92.DOCX")</f>
        <v>https://docs.wto.org/imrd/directdoc.asp?DDFDocuments/t/G/TBTN23/ARM92.DOCX</v>
      </c>
      <c r="R108" s="6" t="str">
        <f>HYPERLINK("https://docs.wto.org/imrd/directdoc.asp?DDFDocuments/u/G/TBTN23/ARM92.DOCX", "https://docs.wto.org/imrd/directdoc.asp?DDFDocuments/u/G/TBTN23/ARM92.DOCX")</f>
        <v>https://docs.wto.org/imrd/directdoc.asp?DDFDocuments/u/G/TBTN23/ARM92.DOCX</v>
      </c>
      <c r="S108" s="6" t="str">
        <f>HYPERLINK("https://docs.wto.org/imrd/directdoc.asp?DDFDocuments/v/G/TBTN23/ARM92.DOCX", "https://docs.wto.org/imrd/directdoc.asp?DDFDocuments/v/G/TBTN23/ARM92.DOCX")</f>
        <v>https://docs.wto.org/imrd/directdoc.asp?DDFDocuments/v/G/TBTN23/ARM92.DOCX</v>
      </c>
    </row>
    <row r="109" spans="1:19" ht="45">
      <c r="A109" s="8" t="s">
        <v>696</v>
      </c>
      <c r="B109" s="6" t="s">
        <v>283</v>
      </c>
      <c r="C109" s="7">
        <v>45021</v>
      </c>
      <c r="D109" s="6" t="str">
        <f>HYPERLINK("https://epingalert.org/en/Search?viewData= G/TBT/N/GBR/60"," G/TBT/N/GBR/60")</f>
        <v xml:space="preserve"> G/TBT/N/GBR/60</v>
      </c>
      <c r="E109" s="6" t="s">
        <v>38</v>
      </c>
      <c r="F109" s="8" t="s">
        <v>604</v>
      </c>
      <c r="G109" s="8" t="s">
        <v>605</v>
      </c>
      <c r="H109" s="8" t="s">
        <v>606</v>
      </c>
      <c r="I109" s="6" t="s">
        <v>21</v>
      </c>
      <c r="K109" s="6" t="s">
        <v>448</v>
      </c>
      <c r="L109" s="6" t="s">
        <v>21</v>
      </c>
      <c r="M109" s="6"/>
      <c r="N109" s="7" t="s">
        <v>21</v>
      </c>
      <c r="O109" s="6" t="s">
        <v>24</v>
      </c>
      <c r="P109" s="8" t="s">
        <v>461</v>
      </c>
      <c r="Q109" s="6" t="str">
        <f>HYPERLINK("https://docs.wto.org/imrd/directdoc.asp?DDFDocuments/t/G/TBTN23/GHA43.DOCX", "https://docs.wto.org/imrd/directdoc.asp?DDFDocuments/t/G/TBTN23/GHA43.DOCX")</f>
        <v>https://docs.wto.org/imrd/directdoc.asp?DDFDocuments/t/G/TBTN23/GHA43.DOCX</v>
      </c>
      <c r="R109" s="6" t="str">
        <f>HYPERLINK("https://docs.wto.org/imrd/directdoc.asp?DDFDocuments/u/G/TBTN23/GHA43.DOCX", "https://docs.wto.org/imrd/directdoc.asp?DDFDocuments/u/G/TBTN23/GHA43.DOCX")</f>
        <v>https://docs.wto.org/imrd/directdoc.asp?DDFDocuments/u/G/TBTN23/GHA43.DOCX</v>
      </c>
      <c r="S109" s="6" t="str">
        <f>HYPERLINK("https://docs.wto.org/imrd/directdoc.asp?DDFDocuments/v/G/TBTN23/GHA43.DOCX", "https://docs.wto.org/imrd/directdoc.asp?DDFDocuments/v/G/TBTN23/GHA43.DOCX")</f>
        <v>https://docs.wto.org/imrd/directdoc.asp?DDFDocuments/v/G/TBTN23/GHA43.DOCX</v>
      </c>
    </row>
    <row r="110" spans="1:19" ht="390">
      <c r="A110" s="11" t="s">
        <v>669</v>
      </c>
      <c r="B110" s="9" t="s">
        <v>57</v>
      </c>
      <c r="C110" s="7">
        <v>45043</v>
      </c>
      <c r="D110" s="6" t="str">
        <f>HYPERLINK("https://epingalert.org/en/Search?viewData= G/TBT/N/TTO/135"," G/TBT/N/TTO/135")</f>
        <v xml:space="preserve"> G/TBT/N/TTO/135</v>
      </c>
      <c r="E110" s="6" t="s">
        <v>53</v>
      </c>
      <c r="F110" s="8" t="s">
        <v>54</v>
      </c>
      <c r="G110" s="8" t="s">
        <v>55</v>
      </c>
      <c r="H110" s="8" t="s">
        <v>56</v>
      </c>
      <c r="I110" s="6" t="s">
        <v>21</v>
      </c>
      <c r="K110" s="6" t="s">
        <v>448</v>
      </c>
      <c r="L110" s="6" t="s">
        <v>21</v>
      </c>
      <c r="M110" s="6"/>
      <c r="N110" s="7" t="s">
        <v>21</v>
      </c>
      <c r="O110" s="6" t="s">
        <v>24</v>
      </c>
      <c r="P110" s="8" t="s">
        <v>466</v>
      </c>
      <c r="Q110" s="6" t="str">
        <f>HYPERLINK("https://docs.wto.org/imrd/directdoc.asp?DDFDocuments/t/G/TBTN23/GHA45.DOCX", "https://docs.wto.org/imrd/directdoc.asp?DDFDocuments/t/G/TBTN23/GHA45.DOCX")</f>
        <v>https://docs.wto.org/imrd/directdoc.asp?DDFDocuments/t/G/TBTN23/GHA45.DOCX</v>
      </c>
      <c r="R110" s="6" t="str">
        <f>HYPERLINK("https://docs.wto.org/imrd/directdoc.asp?DDFDocuments/u/G/TBTN23/GHA45.DOCX", "https://docs.wto.org/imrd/directdoc.asp?DDFDocuments/u/G/TBTN23/GHA45.DOCX")</f>
        <v>https://docs.wto.org/imrd/directdoc.asp?DDFDocuments/u/G/TBTN23/GHA45.DOCX</v>
      </c>
      <c r="S110" s="6" t="str">
        <f>HYPERLINK("https://docs.wto.org/imrd/directdoc.asp?DDFDocuments/v/G/TBTN23/GHA45.DOCX", "https://docs.wto.org/imrd/directdoc.asp?DDFDocuments/v/G/TBTN23/GHA45.DOCX")</f>
        <v>https://docs.wto.org/imrd/directdoc.asp?DDFDocuments/v/G/TBTN23/GHA45.DOCX</v>
      </c>
    </row>
    <row r="111" spans="1:19" ht="105">
      <c r="A111" s="11" t="s">
        <v>681</v>
      </c>
      <c r="B111" s="6" t="s">
        <v>165</v>
      </c>
      <c r="C111" s="7">
        <v>45040</v>
      </c>
      <c r="D111" s="6" t="str">
        <f>HYPERLINK("https://epingalert.org/en/Search?viewData= G/TBT/N/USA/1985"," G/TBT/N/USA/1985")</f>
        <v xml:space="preserve"> G/TBT/N/USA/1985</v>
      </c>
      <c r="E111" s="6" t="s">
        <v>161</v>
      </c>
      <c r="F111" s="8" t="s">
        <v>162</v>
      </c>
      <c r="G111" s="8" t="s">
        <v>163</v>
      </c>
      <c r="H111" s="8" t="s">
        <v>164</v>
      </c>
      <c r="I111" s="6" t="s">
        <v>21</v>
      </c>
      <c r="K111" s="6" t="s">
        <v>36</v>
      </c>
      <c r="L111" s="6" t="s">
        <v>21</v>
      </c>
      <c r="M111" s="6"/>
      <c r="N111" s="7">
        <v>45087</v>
      </c>
      <c r="O111" s="6" t="s">
        <v>24</v>
      </c>
      <c r="P111" s="8" t="s">
        <v>472</v>
      </c>
      <c r="Q111" s="6" t="str">
        <f>HYPERLINK("https://docs.wto.org/imrd/directdoc.asp?DDFDocuments/t/G/TBTN23/CHN1719.DOCX", "https://docs.wto.org/imrd/directdoc.asp?DDFDocuments/t/G/TBTN23/CHN1719.DOCX")</f>
        <v>https://docs.wto.org/imrd/directdoc.asp?DDFDocuments/t/G/TBTN23/CHN1719.DOCX</v>
      </c>
      <c r="R111" s="6" t="str">
        <f>HYPERLINK("https://docs.wto.org/imrd/directdoc.asp?DDFDocuments/u/G/TBTN23/CHN1719.DOCX", "https://docs.wto.org/imrd/directdoc.asp?DDFDocuments/u/G/TBTN23/CHN1719.DOCX")</f>
        <v>https://docs.wto.org/imrd/directdoc.asp?DDFDocuments/u/G/TBTN23/CHN1719.DOCX</v>
      </c>
      <c r="S111" s="6" t="str">
        <f>HYPERLINK("https://docs.wto.org/imrd/directdoc.asp?DDFDocuments/v/G/TBTN23/CHN1719.DOCX", "https://docs.wto.org/imrd/directdoc.asp?DDFDocuments/v/G/TBTN23/CHN1719.DOCX")</f>
        <v>https://docs.wto.org/imrd/directdoc.asp?DDFDocuments/v/G/TBTN23/CHN1719.DOCX</v>
      </c>
    </row>
    <row r="112" spans="1:19" ht="180">
      <c r="A112" s="8" t="s">
        <v>743</v>
      </c>
      <c r="B112" s="6" t="s">
        <v>631</v>
      </c>
      <c r="C112" s="7">
        <v>45020</v>
      </c>
      <c r="D112" s="6" t="str">
        <f>HYPERLINK("https://epingalert.org/en/Search?viewData= G/TBT/N/GHA/33"," G/TBT/N/GHA/33")</f>
        <v xml:space="preserve"> G/TBT/N/GHA/33</v>
      </c>
      <c r="E112" s="6" t="s">
        <v>443</v>
      </c>
      <c r="F112" s="8" t="s">
        <v>628</v>
      </c>
      <c r="G112" s="8" t="s">
        <v>629</v>
      </c>
      <c r="H112" s="8" t="s">
        <v>630</v>
      </c>
      <c r="I112" s="6" t="s">
        <v>21</v>
      </c>
      <c r="K112" s="6" t="s">
        <v>478</v>
      </c>
      <c r="L112" s="6" t="s">
        <v>21</v>
      </c>
      <c r="M112" s="6"/>
      <c r="N112" s="7">
        <v>45087</v>
      </c>
      <c r="O112" s="6" t="s">
        <v>24</v>
      </c>
      <c r="P112" s="8" t="s">
        <v>479</v>
      </c>
      <c r="Q112" s="6" t="str">
        <f>HYPERLINK("https://docs.wto.org/imrd/directdoc.asp?DDFDocuments/t/G/TBTN23/BDI344.DOCX", "https://docs.wto.org/imrd/directdoc.asp?DDFDocuments/t/G/TBTN23/BDI344.DOCX")</f>
        <v>https://docs.wto.org/imrd/directdoc.asp?DDFDocuments/t/G/TBTN23/BDI344.DOCX</v>
      </c>
      <c r="R112" s="6" t="str">
        <f>HYPERLINK("https://docs.wto.org/imrd/directdoc.asp?DDFDocuments/u/G/TBTN23/BDI344.DOCX", "https://docs.wto.org/imrd/directdoc.asp?DDFDocuments/u/G/TBTN23/BDI344.DOCX")</f>
        <v>https://docs.wto.org/imrd/directdoc.asp?DDFDocuments/u/G/TBTN23/BDI344.DOCX</v>
      </c>
      <c r="S112" s="6" t="str">
        <f>HYPERLINK("https://docs.wto.org/imrd/directdoc.asp?DDFDocuments/v/G/TBTN23/BDI344.DOCX", "https://docs.wto.org/imrd/directdoc.asp?DDFDocuments/v/G/TBTN23/BDI344.DOCX")</f>
        <v>https://docs.wto.org/imrd/directdoc.asp?DDFDocuments/v/G/TBTN23/BDI344.DOCX</v>
      </c>
    </row>
    <row r="113" spans="1:19" ht="165">
      <c r="A113" s="8" t="s">
        <v>738</v>
      </c>
      <c r="B113" s="6" t="s">
        <v>597</v>
      </c>
      <c r="C113" s="7">
        <v>45021</v>
      </c>
      <c r="D113" s="6" t="str">
        <f>HYPERLINK("https://epingalert.org/en/Search?viewData= G/TBT/N/GHA/37"," G/TBT/N/GHA/37")</f>
        <v xml:space="preserve"> G/TBT/N/GHA/37</v>
      </c>
      <c r="E113" s="6" t="s">
        <v>443</v>
      </c>
      <c r="F113" s="8" t="s">
        <v>594</v>
      </c>
      <c r="G113" s="8" t="s">
        <v>595</v>
      </c>
      <c r="H113" s="8" t="s">
        <v>596</v>
      </c>
      <c r="I113" s="6" t="s">
        <v>21</v>
      </c>
      <c r="K113" s="6" t="s">
        <v>448</v>
      </c>
      <c r="L113" s="6" t="s">
        <v>21</v>
      </c>
      <c r="M113" s="6"/>
      <c r="N113" s="7" t="s">
        <v>21</v>
      </c>
      <c r="O113" s="6" t="s">
        <v>24</v>
      </c>
      <c r="P113" s="8" t="s">
        <v>484</v>
      </c>
      <c r="Q113" s="6" t="str">
        <f>HYPERLINK("https://docs.wto.org/imrd/directdoc.asp?DDFDocuments/t/G/TBTN23/GHA48.DOCX", "https://docs.wto.org/imrd/directdoc.asp?DDFDocuments/t/G/TBTN23/GHA48.DOCX")</f>
        <v>https://docs.wto.org/imrd/directdoc.asp?DDFDocuments/t/G/TBTN23/GHA48.DOCX</v>
      </c>
      <c r="R113" s="6" t="str">
        <f>HYPERLINK("https://docs.wto.org/imrd/directdoc.asp?DDFDocuments/u/G/TBTN23/GHA48.DOCX", "https://docs.wto.org/imrd/directdoc.asp?DDFDocuments/u/G/TBTN23/GHA48.DOCX")</f>
        <v>https://docs.wto.org/imrd/directdoc.asp?DDFDocuments/u/G/TBTN23/GHA48.DOCX</v>
      </c>
      <c r="S113" s="6" t="str">
        <f>HYPERLINK("https://docs.wto.org/imrd/directdoc.asp?DDFDocuments/v/G/TBTN23/GHA48.DOCX", "https://docs.wto.org/imrd/directdoc.asp?DDFDocuments/v/G/TBTN23/GHA48.DOCX")</f>
        <v>https://docs.wto.org/imrd/directdoc.asp?DDFDocuments/v/G/TBTN23/GHA48.DOCX</v>
      </c>
    </row>
    <row r="114" spans="1:19" ht="75">
      <c r="A114" s="8" t="s">
        <v>711</v>
      </c>
      <c r="B114" s="6" t="s">
        <v>408</v>
      </c>
      <c r="C114" s="7">
        <v>45028</v>
      </c>
      <c r="D114" s="6" t="str">
        <f>HYPERLINK("https://epingalert.org/en/Search?viewData= G/TBT/N/SEN/14"," G/TBT/N/SEN/14")</f>
        <v xml:space="preserve"> G/TBT/N/SEN/14</v>
      </c>
      <c r="E114" s="6" t="s">
        <v>358</v>
      </c>
      <c r="F114" s="8" t="s">
        <v>404</v>
      </c>
      <c r="G114" s="8" t="s">
        <v>405</v>
      </c>
      <c r="H114" s="8" t="s">
        <v>406</v>
      </c>
      <c r="I114" s="6" t="s">
        <v>407</v>
      </c>
      <c r="K114" s="6" t="s">
        <v>489</v>
      </c>
      <c r="L114" s="6" t="s">
        <v>21</v>
      </c>
      <c r="M114" s="6"/>
      <c r="N114" s="7">
        <v>45087</v>
      </c>
      <c r="O114" s="6" t="s">
        <v>24</v>
      </c>
      <c r="P114" s="8" t="s">
        <v>490</v>
      </c>
      <c r="Q114" s="6" t="str">
        <f>HYPERLINK("https://docs.wto.org/imrd/directdoc.asp?DDFDocuments/t/G/TBTN23/KOR1133.DOCX", "https://docs.wto.org/imrd/directdoc.asp?DDFDocuments/t/G/TBTN23/KOR1133.DOCX")</f>
        <v>https://docs.wto.org/imrd/directdoc.asp?DDFDocuments/t/G/TBTN23/KOR1133.DOCX</v>
      </c>
      <c r="R114" s="6" t="str">
        <f>HYPERLINK("https://docs.wto.org/imrd/directdoc.asp?DDFDocuments/u/G/TBTN23/KOR1133.DOCX", "https://docs.wto.org/imrd/directdoc.asp?DDFDocuments/u/G/TBTN23/KOR1133.DOCX")</f>
        <v>https://docs.wto.org/imrd/directdoc.asp?DDFDocuments/u/G/TBTN23/KOR1133.DOCX</v>
      </c>
      <c r="S114" s="6" t="str">
        <f>HYPERLINK("https://docs.wto.org/imrd/directdoc.asp?DDFDocuments/v/G/TBTN23/KOR1133.DOCX", "https://docs.wto.org/imrd/directdoc.asp?DDFDocuments/v/G/TBTN23/KOR1133.DOCX")</f>
        <v>https://docs.wto.org/imrd/directdoc.asp?DDFDocuments/v/G/TBTN23/KOR1133.DOCX</v>
      </c>
    </row>
    <row r="115" spans="1:19" ht="30">
      <c r="A115" s="8" t="s">
        <v>709</v>
      </c>
      <c r="B115" s="6" t="s">
        <v>390</v>
      </c>
      <c r="C115" s="7">
        <v>45028</v>
      </c>
      <c r="D115" s="6" t="str">
        <f>HYPERLINK("https://epingalert.org/en/Search?viewData= G/TBT/N/BDI/345, G/TBT/N/KEN/1413, G/TBT/N/RWA/852, G/TBT/N/TZA/935, G/TBT/N/UGA/1761"," G/TBT/N/BDI/345, G/TBT/N/KEN/1413, G/TBT/N/RWA/852, G/TBT/N/TZA/935, G/TBT/N/UGA/1761")</f>
        <v xml:space="preserve"> G/TBT/N/BDI/345, G/TBT/N/KEN/1413, G/TBT/N/RWA/852, G/TBT/N/TZA/935, G/TBT/N/UGA/1761</v>
      </c>
      <c r="E115" s="6" t="s">
        <v>189</v>
      </c>
      <c r="F115" s="8" t="s">
        <v>386</v>
      </c>
      <c r="G115" s="8" t="s">
        <v>387</v>
      </c>
      <c r="H115" s="8" t="s">
        <v>388</v>
      </c>
      <c r="I115" s="6" t="s">
        <v>389</v>
      </c>
      <c r="K115" s="6" t="s">
        <v>495</v>
      </c>
      <c r="L115" s="6" t="s">
        <v>21</v>
      </c>
      <c r="M115" s="6"/>
      <c r="N115" s="7">
        <v>45083</v>
      </c>
      <c r="O115" s="6" t="s">
        <v>24</v>
      </c>
      <c r="P115" s="8" t="s">
        <v>496</v>
      </c>
      <c r="Q115" s="6" t="str">
        <f>HYPERLINK("https://docs.wto.org/imrd/directdoc.asp?DDFDocuments/t/G/TBTN23/USA1981.DOCX", "https://docs.wto.org/imrd/directdoc.asp?DDFDocuments/t/G/TBTN23/USA1981.DOCX")</f>
        <v>https://docs.wto.org/imrd/directdoc.asp?DDFDocuments/t/G/TBTN23/USA1981.DOCX</v>
      </c>
      <c r="R115" s="6" t="str">
        <f>HYPERLINK("https://docs.wto.org/imrd/directdoc.asp?DDFDocuments/u/G/TBTN23/USA1981.DOCX", "https://docs.wto.org/imrd/directdoc.asp?DDFDocuments/u/G/TBTN23/USA1981.DOCX")</f>
        <v>https://docs.wto.org/imrd/directdoc.asp?DDFDocuments/u/G/TBTN23/USA1981.DOCX</v>
      </c>
      <c r="S115" s="6" t="str">
        <f>HYPERLINK("https://docs.wto.org/imrd/directdoc.asp?DDFDocuments/v/G/TBTN23/USA1981.DOCX", "https://docs.wto.org/imrd/directdoc.asp?DDFDocuments/v/G/TBTN23/USA1981.DOCX")</f>
        <v>https://docs.wto.org/imrd/directdoc.asp?DDFDocuments/v/G/TBTN23/USA1981.DOCX</v>
      </c>
    </row>
    <row r="116" spans="1:19" ht="30">
      <c r="A116" s="8" t="s">
        <v>709</v>
      </c>
      <c r="B116" s="6" t="s">
        <v>390</v>
      </c>
      <c r="C116" s="7">
        <v>45028</v>
      </c>
      <c r="D116" s="6" t="str">
        <f>HYPERLINK("https://epingalert.org/en/Search?viewData= G/TBT/N/BDI/345, G/TBT/N/KEN/1413, G/TBT/N/RWA/852, G/TBT/N/TZA/935, G/TBT/N/UGA/1761"," G/TBT/N/BDI/345, G/TBT/N/KEN/1413, G/TBT/N/RWA/852, G/TBT/N/TZA/935, G/TBT/N/UGA/1761")</f>
        <v xml:space="preserve"> G/TBT/N/BDI/345, G/TBT/N/KEN/1413, G/TBT/N/RWA/852, G/TBT/N/TZA/935, G/TBT/N/UGA/1761</v>
      </c>
      <c r="E116" s="6" t="s">
        <v>83</v>
      </c>
      <c r="F116" s="8" t="s">
        <v>386</v>
      </c>
      <c r="G116" s="8" t="s">
        <v>387</v>
      </c>
      <c r="H116" s="8" t="s">
        <v>388</v>
      </c>
      <c r="I116" s="6" t="s">
        <v>389</v>
      </c>
      <c r="K116" s="6" t="s">
        <v>501</v>
      </c>
      <c r="L116" s="6" t="s">
        <v>23</v>
      </c>
      <c r="M116" s="6"/>
      <c r="N116" s="7">
        <v>45146</v>
      </c>
      <c r="O116" s="6" t="s">
        <v>24</v>
      </c>
      <c r="P116" s="8" t="s">
        <v>502</v>
      </c>
      <c r="Q116" s="6" t="str">
        <f>HYPERLINK("https://docs.wto.org/imrd/directdoc.asp?DDFDocuments/t/G/TBTN23/USA1982.DOCX", "https://docs.wto.org/imrd/directdoc.asp?DDFDocuments/t/G/TBTN23/USA1982.DOCX")</f>
        <v>https://docs.wto.org/imrd/directdoc.asp?DDFDocuments/t/G/TBTN23/USA1982.DOCX</v>
      </c>
      <c r="R116" s="6" t="str">
        <f>HYPERLINK("https://docs.wto.org/imrd/directdoc.asp?DDFDocuments/u/G/TBTN23/USA1982.DOCX", "https://docs.wto.org/imrd/directdoc.asp?DDFDocuments/u/G/TBTN23/USA1982.DOCX")</f>
        <v>https://docs.wto.org/imrd/directdoc.asp?DDFDocuments/u/G/TBTN23/USA1982.DOCX</v>
      </c>
      <c r="S116" s="6" t="str">
        <f>HYPERLINK("https://docs.wto.org/imrd/directdoc.asp?DDFDocuments/v/G/TBTN23/USA1982.DOCX", "https://docs.wto.org/imrd/directdoc.asp?DDFDocuments/v/G/TBTN23/USA1982.DOCX")</f>
        <v>https://docs.wto.org/imrd/directdoc.asp?DDFDocuments/v/G/TBTN23/USA1982.DOCX</v>
      </c>
    </row>
    <row r="117" spans="1:19" ht="30">
      <c r="A117" s="8" t="s">
        <v>709</v>
      </c>
      <c r="B117" s="6" t="s">
        <v>390</v>
      </c>
      <c r="C117" s="7">
        <v>45028</v>
      </c>
      <c r="D117" s="6" t="str">
        <f>HYPERLINK("https://epingalert.org/en/Search?viewData= G/TBT/N/BDI/346, G/TBT/N/KEN/1414, G/TBT/N/RWA/853, G/TBT/N/TZA/936, G/TBT/N/UGA/1762"," G/TBT/N/BDI/346, G/TBT/N/KEN/1414, G/TBT/N/RWA/853, G/TBT/N/TZA/936, G/TBT/N/UGA/1762")</f>
        <v xml:space="preserve"> G/TBT/N/BDI/346, G/TBT/N/KEN/1414, G/TBT/N/RWA/853, G/TBT/N/TZA/936, G/TBT/N/UGA/1762</v>
      </c>
      <c r="E117" s="6" t="s">
        <v>83</v>
      </c>
      <c r="F117" s="8" t="s">
        <v>394</v>
      </c>
      <c r="G117" s="8" t="s">
        <v>395</v>
      </c>
      <c r="H117" s="8" t="s">
        <v>396</v>
      </c>
      <c r="I117" s="6" t="s">
        <v>397</v>
      </c>
      <c r="K117" s="6" t="s">
        <v>503</v>
      </c>
      <c r="L117" s="6" t="s">
        <v>21</v>
      </c>
      <c r="M117" s="6"/>
      <c r="N117" s="7">
        <v>45087</v>
      </c>
      <c r="O117" s="6" t="s">
        <v>24</v>
      </c>
      <c r="P117" s="8" t="s">
        <v>479</v>
      </c>
      <c r="Q117" s="6" t="str">
        <f>HYPERLINK("https://docs.wto.org/imrd/directdoc.asp?DDFDocuments/t/G/TBTN23/BDI344.DOCX", "https://docs.wto.org/imrd/directdoc.asp?DDFDocuments/t/G/TBTN23/BDI344.DOCX")</f>
        <v>https://docs.wto.org/imrd/directdoc.asp?DDFDocuments/t/G/TBTN23/BDI344.DOCX</v>
      </c>
      <c r="R117" s="6" t="str">
        <f>HYPERLINK("https://docs.wto.org/imrd/directdoc.asp?DDFDocuments/u/G/TBTN23/BDI344.DOCX", "https://docs.wto.org/imrd/directdoc.asp?DDFDocuments/u/G/TBTN23/BDI344.DOCX")</f>
        <v>https://docs.wto.org/imrd/directdoc.asp?DDFDocuments/u/G/TBTN23/BDI344.DOCX</v>
      </c>
      <c r="S117" s="6" t="str">
        <f>HYPERLINK("https://docs.wto.org/imrd/directdoc.asp?DDFDocuments/v/G/TBTN23/BDI344.DOCX", "https://docs.wto.org/imrd/directdoc.asp?DDFDocuments/v/G/TBTN23/BDI344.DOCX")</f>
        <v>https://docs.wto.org/imrd/directdoc.asp?DDFDocuments/v/G/TBTN23/BDI344.DOCX</v>
      </c>
    </row>
    <row r="118" spans="1:19" ht="30">
      <c r="A118" s="8" t="s">
        <v>709</v>
      </c>
      <c r="B118" s="6" t="s">
        <v>390</v>
      </c>
      <c r="C118" s="7">
        <v>45028</v>
      </c>
      <c r="D118" s="6" t="str">
        <f>HYPERLINK("https://epingalert.org/en/Search?viewData= G/TBT/N/BDI/346, G/TBT/N/KEN/1414, G/TBT/N/RWA/853, G/TBT/N/TZA/936, G/TBT/N/UGA/1762"," G/TBT/N/BDI/346, G/TBT/N/KEN/1414, G/TBT/N/RWA/853, G/TBT/N/TZA/936, G/TBT/N/UGA/1762")</f>
        <v xml:space="preserve"> G/TBT/N/BDI/346, G/TBT/N/KEN/1414, G/TBT/N/RWA/853, G/TBT/N/TZA/936, G/TBT/N/UGA/1762</v>
      </c>
      <c r="E118" s="6" t="s">
        <v>217</v>
      </c>
      <c r="F118" s="8" t="s">
        <v>394</v>
      </c>
      <c r="G118" s="8" t="s">
        <v>395</v>
      </c>
      <c r="H118" s="8" t="s">
        <v>396</v>
      </c>
      <c r="I118" s="6" t="s">
        <v>397</v>
      </c>
      <c r="K118" s="6" t="s">
        <v>36</v>
      </c>
      <c r="L118" s="6" t="s">
        <v>456</v>
      </c>
      <c r="M118" s="6"/>
      <c r="N118" s="7" t="s">
        <v>21</v>
      </c>
      <c r="O118" s="6" t="s">
        <v>24</v>
      </c>
      <c r="P118" s="6"/>
      <c r="Q118" s="6" t="str">
        <f>HYPERLINK("https://docs.wto.org/imrd/directdoc.asp?DDFDocuments/t/G/TBTN23/ARM91.DOCX", "https://docs.wto.org/imrd/directdoc.asp?DDFDocuments/t/G/TBTN23/ARM91.DOCX")</f>
        <v>https://docs.wto.org/imrd/directdoc.asp?DDFDocuments/t/G/TBTN23/ARM91.DOCX</v>
      </c>
      <c r="R118" s="6" t="str">
        <f>HYPERLINK("https://docs.wto.org/imrd/directdoc.asp?DDFDocuments/u/G/TBTN23/ARM91.DOCX", "https://docs.wto.org/imrd/directdoc.asp?DDFDocuments/u/G/TBTN23/ARM91.DOCX")</f>
        <v>https://docs.wto.org/imrd/directdoc.asp?DDFDocuments/u/G/TBTN23/ARM91.DOCX</v>
      </c>
      <c r="S118" s="6" t="str">
        <f>HYPERLINK("https://docs.wto.org/imrd/directdoc.asp?DDFDocuments/v/G/TBTN23/ARM91.DOCX", "https://docs.wto.org/imrd/directdoc.asp?DDFDocuments/v/G/TBTN23/ARM91.DOCX")</f>
        <v>https://docs.wto.org/imrd/directdoc.asp?DDFDocuments/v/G/TBTN23/ARM91.DOCX</v>
      </c>
    </row>
    <row r="119" spans="1:19" ht="30">
      <c r="A119" s="8" t="s">
        <v>709</v>
      </c>
      <c r="B119" s="6" t="s">
        <v>390</v>
      </c>
      <c r="C119" s="7">
        <v>45028</v>
      </c>
      <c r="D119" s="6" t="str">
        <f>HYPERLINK("https://epingalert.org/en/Search?viewData= G/TBT/N/BDI/345, G/TBT/N/KEN/1413, G/TBT/N/RWA/852, G/TBT/N/TZA/935, G/TBT/N/UGA/1761"," G/TBT/N/BDI/345, G/TBT/N/KEN/1413, G/TBT/N/RWA/852, G/TBT/N/TZA/935, G/TBT/N/UGA/1761")</f>
        <v xml:space="preserve"> G/TBT/N/BDI/345, G/TBT/N/KEN/1413, G/TBT/N/RWA/852, G/TBT/N/TZA/935, G/TBT/N/UGA/1761</v>
      </c>
      <c r="E119" s="6" t="s">
        <v>217</v>
      </c>
      <c r="F119" s="8" t="s">
        <v>386</v>
      </c>
      <c r="G119" s="8" t="s">
        <v>387</v>
      </c>
      <c r="H119" s="8" t="s">
        <v>388</v>
      </c>
      <c r="I119" s="6" t="s">
        <v>389</v>
      </c>
      <c r="K119" s="6" t="s">
        <v>36</v>
      </c>
      <c r="L119" s="6" t="s">
        <v>21</v>
      </c>
      <c r="M119" s="6"/>
      <c r="N119" s="7">
        <v>45087</v>
      </c>
      <c r="O119" s="6" t="s">
        <v>24</v>
      </c>
      <c r="P119" s="8" t="s">
        <v>511</v>
      </c>
      <c r="Q119" s="6" t="str">
        <f>HYPERLINK("https://docs.wto.org/imrd/directdoc.asp?DDFDocuments/t/G/TBTN23/CHN1725.DOCX", "https://docs.wto.org/imrd/directdoc.asp?DDFDocuments/t/G/TBTN23/CHN1725.DOCX")</f>
        <v>https://docs.wto.org/imrd/directdoc.asp?DDFDocuments/t/G/TBTN23/CHN1725.DOCX</v>
      </c>
      <c r="R119" s="6" t="str">
        <f>HYPERLINK("https://docs.wto.org/imrd/directdoc.asp?DDFDocuments/u/G/TBTN23/CHN1725.DOCX", "https://docs.wto.org/imrd/directdoc.asp?DDFDocuments/u/G/TBTN23/CHN1725.DOCX")</f>
        <v>https://docs.wto.org/imrd/directdoc.asp?DDFDocuments/u/G/TBTN23/CHN1725.DOCX</v>
      </c>
      <c r="S119" s="6" t="str">
        <f>HYPERLINK("https://docs.wto.org/imrd/directdoc.asp?DDFDocuments/v/G/TBTN23/CHN1725.DOCX", "https://docs.wto.org/imrd/directdoc.asp?DDFDocuments/v/G/TBTN23/CHN1725.DOCX")</f>
        <v>https://docs.wto.org/imrd/directdoc.asp?DDFDocuments/v/G/TBTN23/CHN1725.DOCX</v>
      </c>
    </row>
    <row r="120" spans="1:19" ht="30">
      <c r="A120" s="8" t="s">
        <v>709</v>
      </c>
      <c r="B120" s="6" t="s">
        <v>390</v>
      </c>
      <c r="C120" s="7">
        <v>45028</v>
      </c>
      <c r="D120" s="6" t="str">
        <f>HYPERLINK("https://epingalert.org/en/Search?viewData= G/TBT/N/BDI/345, G/TBT/N/KEN/1413, G/TBT/N/RWA/852, G/TBT/N/TZA/935, G/TBT/N/UGA/1761"," G/TBT/N/BDI/345, G/TBT/N/KEN/1413, G/TBT/N/RWA/852, G/TBT/N/TZA/935, G/TBT/N/UGA/1761")</f>
        <v xml:space="preserve"> G/TBT/N/BDI/345, G/TBT/N/KEN/1413, G/TBT/N/RWA/852, G/TBT/N/TZA/935, G/TBT/N/UGA/1761</v>
      </c>
      <c r="E120" s="6" t="s">
        <v>204</v>
      </c>
      <c r="F120" s="8" t="s">
        <v>386</v>
      </c>
      <c r="G120" s="8" t="s">
        <v>387</v>
      </c>
      <c r="H120" s="8" t="s">
        <v>388</v>
      </c>
      <c r="I120" s="6" t="s">
        <v>389</v>
      </c>
      <c r="K120" s="6" t="s">
        <v>448</v>
      </c>
      <c r="L120" s="6" t="s">
        <v>21</v>
      </c>
      <c r="M120" s="6"/>
      <c r="N120" s="7" t="s">
        <v>21</v>
      </c>
      <c r="O120" s="6" t="s">
        <v>24</v>
      </c>
      <c r="P120" s="8" t="s">
        <v>515</v>
      </c>
      <c r="Q120" s="6" t="str">
        <f>HYPERLINK("https://docs.wto.org/imrd/directdoc.asp?DDFDocuments/t/G/TBTN23/GHA44.DOCX", "https://docs.wto.org/imrd/directdoc.asp?DDFDocuments/t/G/TBTN23/GHA44.DOCX")</f>
        <v>https://docs.wto.org/imrd/directdoc.asp?DDFDocuments/t/G/TBTN23/GHA44.DOCX</v>
      </c>
      <c r="R120" s="6" t="str">
        <f>HYPERLINK("https://docs.wto.org/imrd/directdoc.asp?DDFDocuments/u/G/TBTN23/GHA44.DOCX", "https://docs.wto.org/imrd/directdoc.asp?DDFDocuments/u/G/TBTN23/GHA44.DOCX")</f>
        <v>https://docs.wto.org/imrd/directdoc.asp?DDFDocuments/u/G/TBTN23/GHA44.DOCX</v>
      </c>
      <c r="S120" s="6" t="str">
        <f>HYPERLINK("https://docs.wto.org/imrd/directdoc.asp?DDFDocuments/v/G/TBTN23/GHA44.DOCX", "https://docs.wto.org/imrd/directdoc.asp?DDFDocuments/v/G/TBTN23/GHA44.DOCX")</f>
        <v>https://docs.wto.org/imrd/directdoc.asp?DDFDocuments/v/G/TBTN23/GHA44.DOCX</v>
      </c>
    </row>
    <row r="121" spans="1:19" ht="30">
      <c r="A121" s="8" t="s">
        <v>709</v>
      </c>
      <c r="B121" s="6" t="s">
        <v>390</v>
      </c>
      <c r="C121" s="7">
        <v>45028</v>
      </c>
      <c r="D121" s="6" t="str">
        <f>HYPERLINK("https://epingalert.org/en/Search?viewData= G/TBT/N/BDI/345, G/TBT/N/KEN/1413, G/TBT/N/RWA/852, G/TBT/N/TZA/935, G/TBT/N/UGA/1761"," G/TBT/N/BDI/345, G/TBT/N/KEN/1413, G/TBT/N/RWA/852, G/TBT/N/TZA/935, G/TBT/N/UGA/1761")</f>
        <v xml:space="preserve"> G/TBT/N/BDI/345, G/TBT/N/KEN/1413, G/TBT/N/RWA/852, G/TBT/N/TZA/935, G/TBT/N/UGA/1761</v>
      </c>
      <c r="E121" s="6" t="s">
        <v>45</v>
      </c>
      <c r="F121" s="8" t="s">
        <v>386</v>
      </c>
      <c r="G121" s="8" t="s">
        <v>387</v>
      </c>
      <c r="H121" s="8" t="s">
        <v>388</v>
      </c>
      <c r="I121" s="6" t="s">
        <v>389</v>
      </c>
      <c r="K121" s="6" t="s">
        <v>478</v>
      </c>
      <c r="L121" s="6" t="s">
        <v>21</v>
      </c>
      <c r="M121" s="6"/>
      <c r="N121" s="7">
        <v>45087</v>
      </c>
      <c r="O121" s="6" t="s">
        <v>24</v>
      </c>
      <c r="P121" s="8" t="s">
        <v>479</v>
      </c>
      <c r="Q121" s="6" t="str">
        <f>HYPERLINK("https://docs.wto.org/imrd/directdoc.asp?DDFDocuments/t/G/TBTN23/BDI344.DOCX", "https://docs.wto.org/imrd/directdoc.asp?DDFDocuments/t/G/TBTN23/BDI344.DOCX")</f>
        <v>https://docs.wto.org/imrd/directdoc.asp?DDFDocuments/t/G/TBTN23/BDI344.DOCX</v>
      </c>
      <c r="R121" s="6" t="str">
        <f>HYPERLINK("https://docs.wto.org/imrd/directdoc.asp?DDFDocuments/u/G/TBTN23/BDI344.DOCX", "https://docs.wto.org/imrd/directdoc.asp?DDFDocuments/u/G/TBTN23/BDI344.DOCX")</f>
        <v>https://docs.wto.org/imrd/directdoc.asp?DDFDocuments/u/G/TBTN23/BDI344.DOCX</v>
      </c>
      <c r="S121" s="6" t="str">
        <f>HYPERLINK("https://docs.wto.org/imrd/directdoc.asp?DDFDocuments/v/G/TBTN23/BDI344.DOCX", "https://docs.wto.org/imrd/directdoc.asp?DDFDocuments/v/G/TBTN23/BDI344.DOCX")</f>
        <v>https://docs.wto.org/imrd/directdoc.asp?DDFDocuments/v/G/TBTN23/BDI344.DOCX</v>
      </c>
    </row>
    <row r="122" spans="1:19" ht="30">
      <c r="A122" s="8" t="s">
        <v>709</v>
      </c>
      <c r="B122" s="6" t="s">
        <v>390</v>
      </c>
      <c r="C122" s="7">
        <v>45028</v>
      </c>
      <c r="D122" s="6" t="str">
        <f>HYPERLINK("https://epingalert.org/en/Search?viewData= G/TBT/N/BDI/346, G/TBT/N/KEN/1414, G/TBT/N/RWA/853, G/TBT/N/TZA/936, G/TBT/N/UGA/1762"," G/TBT/N/BDI/346, G/TBT/N/KEN/1414, G/TBT/N/RWA/853, G/TBT/N/TZA/936, G/TBT/N/UGA/1762")</f>
        <v xml:space="preserve"> G/TBT/N/BDI/346, G/TBT/N/KEN/1414, G/TBT/N/RWA/853, G/TBT/N/TZA/936, G/TBT/N/UGA/1762</v>
      </c>
      <c r="E122" s="6" t="s">
        <v>204</v>
      </c>
      <c r="F122" s="8" t="s">
        <v>394</v>
      </c>
      <c r="G122" s="8" t="s">
        <v>395</v>
      </c>
      <c r="H122" s="8" t="s">
        <v>396</v>
      </c>
      <c r="I122" s="6" t="s">
        <v>397</v>
      </c>
      <c r="K122" s="6" t="s">
        <v>36</v>
      </c>
      <c r="L122" s="6" t="s">
        <v>21</v>
      </c>
      <c r="M122" s="6"/>
      <c r="N122" s="7">
        <v>45087</v>
      </c>
      <c r="O122" s="6" t="s">
        <v>24</v>
      </c>
      <c r="P122" s="8" t="s">
        <v>521</v>
      </c>
      <c r="Q122" s="6" t="str">
        <f>HYPERLINK("https://docs.wto.org/imrd/directdoc.asp?DDFDocuments/t/G/TBTN23/CHN1720.DOCX", "https://docs.wto.org/imrd/directdoc.asp?DDFDocuments/t/G/TBTN23/CHN1720.DOCX")</f>
        <v>https://docs.wto.org/imrd/directdoc.asp?DDFDocuments/t/G/TBTN23/CHN1720.DOCX</v>
      </c>
      <c r="R122" s="6" t="str">
        <f>HYPERLINK("https://docs.wto.org/imrd/directdoc.asp?DDFDocuments/u/G/TBTN23/CHN1720.DOCX", "https://docs.wto.org/imrd/directdoc.asp?DDFDocuments/u/G/TBTN23/CHN1720.DOCX")</f>
        <v>https://docs.wto.org/imrd/directdoc.asp?DDFDocuments/u/G/TBTN23/CHN1720.DOCX</v>
      </c>
      <c r="S122" s="6" t="str">
        <f>HYPERLINK("https://docs.wto.org/imrd/directdoc.asp?DDFDocuments/v/G/TBTN23/CHN1720.DOCX", "https://docs.wto.org/imrd/directdoc.asp?DDFDocuments/v/G/TBTN23/CHN1720.DOCX")</f>
        <v>https://docs.wto.org/imrd/directdoc.asp?DDFDocuments/v/G/TBTN23/CHN1720.DOCX</v>
      </c>
    </row>
    <row r="123" spans="1:19" ht="30">
      <c r="A123" s="8" t="s">
        <v>709</v>
      </c>
      <c r="B123" s="6" t="s">
        <v>390</v>
      </c>
      <c r="C123" s="7">
        <v>45028</v>
      </c>
      <c r="D123" s="6" t="str">
        <f>HYPERLINK("https://epingalert.org/en/Search?viewData= G/TBT/N/BDI/346, G/TBT/N/KEN/1414, G/TBT/N/RWA/853, G/TBT/N/TZA/936, G/TBT/N/UGA/1762"," G/TBT/N/BDI/346, G/TBT/N/KEN/1414, G/TBT/N/RWA/853, G/TBT/N/TZA/936, G/TBT/N/UGA/1762")</f>
        <v xml:space="preserve"> G/TBT/N/BDI/346, G/TBT/N/KEN/1414, G/TBT/N/RWA/853, G/TBT/N/TZA/936, G/TBT/N/UGA/1762</v>
      </c>
      <c r="E123" s="6" t="s">
        <v>45</v>
      </c>
      <c r="F123" s="8" t="s">
        <v>394</v>
      </c>
      <c r="G123" s="8" t="s">
        <v>395</v>
      </c>
      <c r="H123" s="8" t="s">
        <v>396</v>
      </c>
      <c r="I123" s="6" t="s">
        <v>397</v>
      </c>
      <c r="K123" s="6" t="s">
        <v>503</v>
      </c>
      <c r="L123" s="6" t="s">
        <v>21</v>
      </c>
      <c r="M123" s="6"/>
      <c r="N123" s="7">
        <v>45087</v>
      </c>
      <c r="O123" s="6" t="s">
        <v>24</v>
      </c>
      <c r="P123" s="8" t="s">
        <v>479</v>
      </c>
      <c r="Q123" s="6" t="str">
        <f>HYPERLINK("https://docs.wto.org/imrd/directdoc.asp?DDFDocuments/t/G/TBTN23/BDI344.DOCX", "https://docs.wto.org/imrd/directdoc.asp?DDFDocuments/t/G/TBTN23/BDI344.DOCX")</f>
        <v>https://docs.wto.org/imrd/directdoc.asp?DDFDocuments/t/G/TBTN23/BDI344.DOCX</v>
      </c>
      <c r="R123" s="6" t="str">
        <f>HYPERLINK("https://docs.wto.org/imrd/directdoc.asp?DDFDocuments/u/G/TBTN23/BDI344.DOCX", "https://docs.wto.org/imrd/directdoc.asp?DDFDocuments/u/G/TBTN23/BDI344.DOCX")</f>
        <v>https://docs.wto.org/imrd/directdoc.asp?DDFDocuments/u/G/TBTN23/BDI344.DOCX</v>
      </c>
      <c r="S123" s="6" t="str">
        <f>HYPERLINK("https://docs.wto.org/imrd/directdoc.asp?DDFDocuments/v/G/TBTN23/BDI344.DOCX", "https://docs.wto.org/imrd/directdoc.asp?DDFDocuments/v/G/TBTN23/BDI344.DOCX")</f>
        <v>https://docs.wto.org/imrd/directdoc.asp?DDFDocuments/v/G/TBTN23/BDI344.DOCX</v>
      </c>
    </row>
    <row r="124" spans="1:19" ht="30">
      <c r="A124" s="8" t="s">
        <v>709</v>
      </c>
      <c r="B124" s="6" t="s">
        <v>390</v>
      </c>
      <c r="C124" s="7">
        <v>45028</v>
      </c>
      <c r="D124" s="6" t="str">
        <f>HYPERLINK("https://epingalert.org/en/Search?viewData= G/TBT/N/BDI/346, G/TBT/N/KEN/1414, G/TBT/N/RWA/853, G/TBT/N/TZA/936, G/TBT/N/UGA/1762"," G/TBT/N/BDI/346, G/TBT/N/KEN/1414, G/TBT/N/RWA/853, G/TBT/N/TZA/936, G/TBT/N/UGA/1762")</f>
        <v xml:space="preserve"> G/TBT/N/BDI/346, G/TBT/N/KEN/1414, G/TBT/N/RWA/853, G/TBT/N/TZA/936, G/TBT/N/UGA/1762</v>
      </c>
      <c r="E124" s="6" t="s">
        <v>189</v>
      </c>
      <c r="F124" s="8" t="s">
        <v>394</v>
      </c>
      <c r="G124" s="8" t="s">
        <v>395</v>
      </c>
      <c r="H124" s="8" t="s">
        <v>396</v>
      </c>
      <c r="I124" s="6" t="s">
        <v>397</v>
      </c>
      <c r="K124" s="6" t="s">
        <v>448</v>
      </c>
      <c r="L124" s="6" t="s">
        <v>21</v>
      </c>
      <c r="M124" s="6"/>
      <c r="N124" s="7" t="s">
        <v>21</v>
      </c>
      <c r="O124" s="6" t="s">
        <v>24</v>
      </c>
      <c r="P124" s="8" t="s">
        <v>526</v>
      </c>
      <c r="Q124" s="6" t="str">
        <f>HYPERLINK("https://docs.wto.org/imrd/directdoc.asp?DDFDocuments/t/G/TBTN23/GHA47.DOCX", "https://docs.wto.org/imrd/directdoc.asp?DDFDocuments/t/G/TBTN23/GHA47.DOCX")</f>
        <v>https://docs.wto.org/imrd/directdoc.asp?DDFDocuments/t/G/TBTN23/GHA47.DOCX</v>
      </c>
      <c r="R124" s="6" t="str">
        <f>HYPERLINK("https://docs.wto.org/imrd/directdoc.asp?DDFDocuments/u/G/TBTN23/GHA47.DOCX", "https://docs.wto.org/imrd/directdoc.asp?DDFDocuments/u/G/TBTN23/GHA47.DOCX")</f>
        <v>https://docs.wto.org/imrd/directdoc.asp?DDFDocuments/u/G/TBTN23/GHA47.DOCX</v>
      </c>
      <c r="S124" s="6" t="str">
        <f>HYPERLINK("https://docs.wto.org/imrd/directdoc.asp?DDFDocuments/v/G/TBTN23/GHA47.DOCX", "https://docs.wto.org/imrd/directdoc.asp?DDFDocuments/v/G/TBTN23/GHA47.DOCX")</f>
        <v>https://docs.wto.org/imrd/directdoc.asp?DDFDocuments/v/G/TBTN23/GHA47.DOCX</v>
      </c>
    </row>
    <row r="125" spans="1:19" ht="75">
      <c r="A125" s="8" t="s">
        <v>707</v>
      </c>
      <c r="B125" s="6" t="s">
        <v>363</v>
      </c>
      <c r="C125" s="7">
        <v>45028</v>
      </c>
      <c r="D125" s="6" t="str">
        <f>HYPERLINK("https://epingalert.org/en/Search?viewData= G/TBT/N/SEN/13"," G/TBT/N/SEN/13")</f>
        <v xml:space="preserve"> G/TBT/N/SEN/13</v>
      </c>
      <c r="E125" s="6" t="s">
        <v>358</v>
      </c>
      <c r="F125" s="8" t="s">
        <v>359</v>
      </c>
      <c r="G125" s="8" t="s">
        <v>360</v>
      </c>
      <c r="H125" s="8" t="s">
        <v>361</v>
      </c>
      <c r="I125" s="6" t="s">
        <v>362</v>
      </c>
      <c r="K125" s="6" t="s">
        <v>36</v>
      </c>
      <c r="L125" s="6" t="s">
        <v>151</v>
      </c>
      <c r="M125" s="6"/>
      <c r="N125" s="7">
        <v>45087</v>
      </c>
      <c r="O125" s="6" t="s">
        <v>24</v>
      </c>
      <c r="P125" s="8" t="s">
        <v>531</v>
      </c>
      <c r="Q125" s="6" t="str">
        <f>HYPERLINK("https://docs.wto.org/imrd/directdoc.asp?DDFDocuments/t/G/TBTN23/TPKM522.DOCX", "https://docs.wto.org/imrd/directdoc.asp?DDFDocuments/t/G/TBTN23/TPKM522.DOCX")</f>
        <v>https://docs.wto.org/imrd/directdoc.asp?DDFDocuments/t/G/TBTN23/TPKM522.DOCX</v>
      </c>
      <c r="R125" s="6" t="str">
        <f>HYPERLINK("https://docs.wto.org/imrd/directdoc.asp?DDFDocuments/u/G/TBTN23/TPKM522.DOCX", "https://docs.wto.org/imrd/directdoc.asp?DDFDocuments/u/G/TBTN23/TPKM522.DOCX")</f>
        <v>https://docs.wto.org/imrd/directdoc.asp?DDFDocuments/u/G/TBTN23/TPKM522.DOCX</v>
      </c>
      <c r="S125" s="6" t="str">
        <f>HYPERLINK("https://docs.wto.org/imrd/directdoc.asp?DDFDocuments/v/G/TBTN23/TPKM522.DOCX", "https://docs.wto.org/imrd/directdoc.asp?DDFDocuments/v/G/TBTN23/TPKM522.DOCX")</f>
        <v>https://docs.wto.org/imrd/directdoc.asp?DDFDocuments/v/G/TBTN23/TPKM522.DOCX</v>
      </c>
    </row>
    <row r="126" spans="1:19" ht="45">
      <c r="A126" s="8" t="s">
        <v>705</v>
      </c>
      <c r="B126" s="6" t="s">
        <v>348</v>
      </c>
      <c r="C126" s="7">
        <v>45028</v>
      </c>
      <c r="D126" s="6" t="str">
        <f>HYPERLINK("https://epingalert.org/en/Search?viewData= G/TBT/N/BDI/343, G/TBT/N/KEN/1411, G/TBT/N/RWA/850, G/TBT/N/TZA/933, G/TBT/N/UGA/1759"," G/TBT/N/BDI/343, G/TBT/N/KEN/1411, G/TBT/N/RWA/850, G/TBT/N/TZA/933, G/TBT/N/UGA/1759")</f>
        <v xml:space="preserve"> G/TBT/N/BDI/343, G/TBT/N/KEN/1411, G/TBT/N/RWA/850, G/TBT/N/TZA/933, G/TBT/N/UGA/1759</v>
      </c>
      <c r="E126" s="6" t="s">
        <v>217</v>
      </c>
      <c r="F126" s="8" t="s">
        <v>344</v>
      </c>
      <c r="G126" s="8" t="s">
        <v>345</v>
      </c>
      <c r="H126" s="8" t="s">
        <v>346</v>
      </c>
      <c r="I126" s="6" t="s">
        <v>347</v>
      </c>
      <c r="K126" s="6" t="s">
        <v>537</v>
      </c>
      <c r="L126" s="6" t="s">
        <v>21</v>
      </c>
      <c r="M126" s="6"/>
      <c r="N126" s="7">
        <v>45087</v>
      </c>
      <c r="O126" s="6" t="s">
        <v>24</v>
      </c>
      <c r="P126" s="8" t="s">
        <v>538</v>
      </c>
      <c r="Q126" s="6" t="str">
        <f>HYPERLINK("https://docs.wto.org/imrd/directdoc.asp?DDFDocuments/t/G/TBTN23/CHN1721.DOCX", "https://docs.wto.org/imrd/directdoc.asp?DDFDocuments/t/G/TBTN23/CHN1721.DOCX")</f>
        <v>https://docs.wto.org/imrd/directdoc.asp?DDFDocuments/t/G/TBTN23/CHN1721.DOCX</v>
      </c>
      <c r="R126" s="6" t="str">
        <f>HYPERLINK("https://docs.wto.org/imrd/directdoc.asp?DDFDocuments/u/G/TBTN23/CHN1721.DOCX", "https://docs.wto.org/imrd/directdoc.asp?DDFDocuments/u/G/TBTN23/CHN1721.DOCX")</f>
        <v>https://docs.wto.org/imrd/directdoc.asp?DDFDocuments/u/G/TBTN23/CHN1721.DOCX</v>
      </c>
      <c r="S126" s="6" t="str">
        <f>HYPERLINK("https://docs.wto.org/imrd/directdoc.asp?DDFDocuments/v/G/TBTN23/CHN1721.DOCX", "https://docs.wto.org/imrd/directdoc.asp?DDFDocuments/v/G/TBTN23/CHN1721.DOCX")</f>
        <v>https://docs.wto.org/imrd/directdoc.asp?DDFDocuments/v/G/TBTN23/CHN1721.DOCX</v>
      </c>
    </row>
    <row r="127" spans="1:19" ht="45">
      <c r="A127" s="8" t="s">
        <v>705</v>
      </c>
      <c r="B127" s="6" t="s">
        <v>348</v>
      </c>
      <c r="C127" s="7">
        <v>45028</v>
      </c>
      <c r="D127" s="6" t="str">
        <f>HYPERLINK("https://epingalert.org/en/Search?viewData= G/TBT/N/BDI/343, G/TBT/N/KEN/1411, G/TBT/N/RWA/850, G/TBT/N/TZA/933, G/TBT/N/UGA/1759"," G/TBT/N/BDI/343, G/TBT/N/KEN/1411, G/TBT/N/RWA/850, G/TBT/N/TZA/933, G/TBT/N/UGA/1759")</f>
        <v xml:space="preserve"> G/TBT/N/BDI/343, G/TBT/N/KEN/1411, G/TBT/N/RWA/850, G/TBT/N/TZA/933, G/TBT/N/UGA/1759</v>
      </c>
      <c r="E127" s="6" t="s">
        <v>83</v>
      </c>
      <c r="F127" s="8" t="s">
        <v>344</v>
      </c>
      <c r="G127" s="8" t="s">
        <v>345</v>
      </c>
      <c r="H127" s="8" t="s">
        <v>346</v>
      </c>
      <c r="I127" s="6" t="s">
        <v>347</v>
      </c>
      <c r="K127" s="6" t="s">
        <v>159</v>
      </c>
      <c r="L127" s="6" t="s">
        <v>21</v>
      </c>
      <c r="M127" s="6"/>
      <c r="N127" s="7">
        <v>45087</v>
      </c>
      <c r="O127" s="6" t="s">
        <v>24</v>
      </c>
      <c r="P127" s="8" t="s">
        <v>543</v>
      </c>
      <c r="Q127" s="6" t="str">
        <f>HYPERLINK("https://docs.wto.org/imrd/directdoc.asp?DDFDocuments/t/G/TBTN23/KOR1132.DOCX", "https://docs.wto.org/imrd/directdoc.asp?DDFDocuments/t/G/TBTN23/KOR1132.DOCX")</f>
        <v>https://docs.wto.org/imrd/directdoc.asp?DDFDocuments/t/G/TBTN23/KOR1132.DOCX</v>
      </c>
      <c r="R127" s="6" t="str">
        <f>HYPERLINK("https://docs.wto.org/imrd/directdoc.asp?DDFDocuments/u/G/TBTN23/KOR1132.DOCX", "https://docs.wto.org/imrd/directdoc.asp?DDFDocuments/u/G/TBTN23/KOR1132.DOCX")</f>
        <v>https://docs.wto.org/imrd/directdoc.asp?DDFDocuments/u/G/TBTN23/KOR1132.DOCX</v>
      </c>
      <c r="S127" s="6" t="str">
        <f>HYPERLINK("https://docs.wto.org/imrd/directdoc.asp?DDFDocuments/v/G/TBTN23/KOR1132.DOCX", "https://docs.wto.org/imrd/directdoc.asp?DDFDocuments/v/G/TBTN23/KOR1132.DOCX")</f>
        <v>https://docs.wto.org/imrd/directdoc.asp?DDFDocuments/v/G/TBTN23/KOR1132.DOCX</v>
      </c>
    </row>
    <row r="128" spans="1:19" ht="45">
      <c r="A128" s="8" t="s">
        <v>705</v>
      </c>
      <c r="B128" s="6" t="s">
        <v>348</v>
      </c>
      <c r="C128" s="7">
        <v>45028</v>
      </c>
      <c r="D128" s="6" t="str">
        <f>HYPERLINK("https://epingalert.org/en/Search?viewData= G/TBT/N/BDI/343, G/TBT/N/KEN/1411, G/TBT/N/RWA/850, G/TBT/N/TZA/933, G/TBT/N/UGA/1759"," G/TBT/N/BDI/343, G/TBT/N/KEN/1411, G/TBT/N/RWA/850, G/TBT/N/TZA/933, G/TBT/N/UGA/1759")</f>
        <v xml:space="preserve"> G/TBT/N/BDI/343, G/TBT/N/KEN/1411, G/TBT/N/RWA/850, G/TBT/N/TZA/933, G/TBT/N/UGA/1759</v>
      </c>
      <c r="E128" s="6" t="s">
        <v>45</v>
      </c>
      <c r="F128" s="8" t="s">
        <v>344</v>
      </c>
      <c r="G128" s="8" t="s">
        <v>345</v>
      </c>
      <c r="H128" s="8" t="s">
        <v>346</v>
      </c>
      <c r="I128" s="6" t="s">
        <v>347</v>
      </c>
      <c r="K128" s="6" t="s">
        <v>121</v>
      </c>
      <c r="L128" s="6" t="s">
        <v>456</v>
      </c>
      <c r="M128" s="6"/>
      <c r="N128" s="7">
        <v>45066</v>
      </c>
      <c r="O128" s="6" t="s">
        <v>24</v>
      </c>
      <c r="P128" s="6"/>
      <c r="Q128" s="6" t="str">
        <f>HYPERLINK("https://docs.wto.org/imrd/directdoc.asp?DDFDocuments/t/G/TBTN23/ARM90.DOCX", "https://docs.wto.org/imrd/directdoc.asp?DDFDocuments/t/G/TBTN23/ARM90.DOCX")</f>
        <v>https://docs.wto.org/imrd/directdoc.asp?DDFDocuments/t/G/TBTN23/ARM90.DOCX</v>
      </c>
      <c r="R128" s="6" t="str">
        <f>HYPERLINK("https://docs.wto.org/imrd/directdoc.asp?DDFDocuments/u/G/TBTN23/ARM90.DOCX", "https://docs.wto.org/imrd/directdoc.asp?DDFDocuments/u/G/TBTN23/ARM90.DOCX")</f>
        <v>https://docs.wto.org/imrd/directdoc.asp?DDFDocuments/u/G/TBTN23/ARM90.DOCX</v>
      </c>
      <c r="S128" s="6" t="str">
        <f>HYPERLINK("https://docs.wto.org/imrd/directdoc.asp?DDFDocuments/v/G/TBTN23/ARM90.DOCX", "https://docs.wto.org/imrd/directdoc.asp?DDFDocuments/v/G/TBTN23/ARM90.DOCX")</f>
        <v>https://docs.wto.org/imrd/directdoc.asp?DDFDocuments/v/G/TBTN23/ARM90.DOCX</v>
      </c>
    </row>
    <row r="129" spans="1:19" ht="45">
      <c r="A129" s="8" t="s">
        <v>705</v>
      </c>
      <c r="B129" s="6" t="s">
        <v>348</v>
      </c>
      <c r="C129" s="7">
        <v>45028</v>
      </c>
      <c r="D129" s="6" t="str">
        <f>HYPERLINK("https://epingalert.org/en/Search?viewData= G/TBT/N/BDI/343, G/TBT/N/KEN/1411, G/TBT/N/RWA/850, G/TBT/N/TZA/933, G/TBT/N/UGA/1759"," G/TBT/N/BDI/343, G/TBT/N/KEN/1411, G/TBT/N/RWA/850, G/TBT/N/TZA/933, G/TBT/N/UGA/1759")</f>
        <v xml:space="preserve"> G/TBT/N/BDI/343, G/TBT/N/KEN/1411, G/TBT/N/RWA/850, G/TBT/N/TZA/933, G/TBT/N/UGA/1759</v>
      </c>
      <c r="E129" s="6" t="s">
        <v>204</v>
      </c>
      <c r="F129" s="8" t="s">
        <v>344</v>
      </c>
      <c r="G129" s="8" t="s">
        <v>345</v>
      </c>
      <c r="H129" s="8" t="s">
        <v>346</v>
      </c>
      <c r="I129" s="6" t="s">
        <v>347</v>
      </c>
      <c r="K129" s="6" t="s">
        <v>552</v>
      </c>
      <c r="L129" s="6" t="s">
        <v>21</v>
      </c>
      <c r="M129" s="6"/>
      <c r="N129" s="7">
        <v>45087</v>
      </c>
      <c r="O129" s="6" t="s">
        <v>24</v>
      </c>
      <c r="P129" s="8" t="s">
        <v>553</v>
      </c>
      <c r="Q129" s="6" t="str">
        <f>HYPERLINK("https://docs.wto.org/imrd/directdoc.asp?DDFDocuments/t/G/TBTN23/CHN1724.DOCX", "https://docs.wto.org/imrd/directdoc.asp?DDFDocuments/t/G/TBTN23/CHN1724.DOCX")</f>
        <v>https://docs.wto.org/imrd/directdoc.asp?DDFDocuments/t/G/TBTN23/CHN1724.DOCX</v>
      </c>
      <c r="R129" s="6" t="str">
        <f>HYPERLINK("https://docs.wto.org/imrd/directdoc.asp?DDFDocuments/u/G/TBTN23/CHN1724.DOCX", "https://docs.wto.org/imrd/directdoc.asp?DDFDocuments/u/G/TBTN23/CHN1724.DOCX")</f>
        <v>https://docs.wto.org/imrd/directdoc.asp?DDFDocuments/u/G/TBTN23/CHN1724.DOCX</v>
      </c>
      <c r="S129" s="6" t="str">
        <f>HYPERLINK("https://docs.wto.org/imrd/directdoc.asp?DDFDocuments/v/G/TBTN23/CHN1724.DOCX", "https://docs.wto.org/imrd/directdoc.asp?DDFDocuments/v/G/TBTN23/CHN1724.DOCX")</f>
        <v>https://docs.wto.org/imrd/directdoc.asp?DDFDocuments/v/G/TBTN23/CHN1724.DOCX</v>
      </c>
    </row>
    <row r="130" spans="1:19" ht="45">
      <c r="A130" s="8" t="s">
        <v>705</v>
      </c>
      <c r="B130" s="6" t="s">
        <v>348</v>
      </c>
      <c r="C130" s="7">
        <v>45028</v>
      </c>
      <c r="D130" s="6" t="str">
        <f>HYPERLINK("https://epingalert.org/en/Search?viewData= G/TBT/N/BDI/343, G/TBT/N/KEN/1411, G/TBT/N/RWA/850, G/TBT/N/TZA/933, G/TBT/N/UGA/1759"," G/TBT/N/BDI/343, G/TBT/N/KEN/1411, G/TBT/N/RWA/850, G/TBT/N/TZA/933, G/TBT/N/UGA/1759")</f>
        <v xml:space="preserve"> G/TBT/N/BDI/343, G/TBT/N/KEN/1411, G/TBT/N/RWA/850, G/TBT/N/TZA/933, G/TBT/N/UGA/1759</v>
      </c>
      <c r="E130" s="6" t="s">
        <v>189</v>
      </c>
      <c r="F130" s="8" t="s">
        <v>344</v>
      </c>
      <c r="G130" s="8" t="s">
        <v>345</v>
      </c>
      <c r="H130" s="8" t="s">
        <v>346</v>
      </c>
      <c r="I130" s="6" t="s">
        <v>347</v>
      </c>
      <c r="K130" s="6" t="s">
        <v>478</v>
      </c>
      <c r="L130" s="6" t="s">
        <v>21</v>
      </c>
      <c r="M130" s="6"/>
      <c r="N130" s="7">
        <v>45087</v>
      </c>
      <c r="O130" s="6" t="s">
        <v>24</v>
      </c>
      <c r="P130" s="8" t="s">
        <v>479</v>
      </c>
      <c r="Q130" s="6" t="str">
        <f>HYPERLINK("https://docs.wto.org/imrd/directdoc.asp?DDFDocuments/t/G/TBTN23/BDI344.DOCX", "https://docs.wto.org/imrd/directdoc.asp?DDFDocuments/t/G/TBTN23/BDI344.DOCX")</f>
        <v>https://docs.wto.org/imrd/directdoc.asp?DDFDocuments/t/G/TBTN23/BDI344.DOCX</v>
      </c>
      <c r="R130" s="6" t="str">
        <f>HYPERLINK("https://docs.wto.org/imrd/directdoc.asp?DDFDocuments/u/G/TBTN23/BDI344.DOCX", "https://docs.wto.org/imrd/directdoc.asp?DDFDocuments/u/G/TBTN23/BDI344.DOCX")</f>
        <v>https://docs.wto.org/imrd/directdoc.asp?DDFDocuments/u/G/TBTN23/BDI344.DOCX</v>
      </c>
      <c r="S130" s="6" t="str">
        <f>HYPERLINK("https://docs.wto.org/imrd/directdoc.asp?DDFDocuments/v/G/TBTN23/BDI344.DOCX", "https://docs.wto.org/imrd/directdoc.asp?DDFDocuments/v/G/TBTN23/BDI344.DOCX")</f>
        <v>https://docs.wto.org/imrd/directdoc.asp?DDFDocuments/v/G/TBTN23/BDI344.DOCX</v>
      </c>
    </row>
    <row r="131" spans="1:19" ht="90">
      <c r="A131" s="8" t="s">
        <v>686</v>
      </c>
      <c r="B131" s="6" t="s">
        <v>201</v>
      </c>
      <c r="C131" s="7">
        <v>45036</v>
      </c>
      <c r="D131" s="6" t="str">
        <f>HYPERLINK("https://epingalert.org/en/Search?viewData= G/TBT/N/CHL/637"," G/TBT/N/CHL/637")</f>
        <v xml:space="preserve"> G/TBT/N/CHL/637</v>
      </c>
      <c r="E131" s="6" t="s">
        <v>197</v>
      </c>
      <c r="F131" s="8" t="s">
        <v>198</v>
      </c>
      <c r="G131" s="8" t="s">
        <v>199</v>
      </c>
      <c r="H131" s="8" t="s">
        <v>200</v>
      </c>
      <c r="I131" s="6" t="s">
        <v>21</v>
      </c>
      <c r="K131" s="6" t="s">
        <v>559</v>
      </c>
      <c r="L131" s="6" t="s">
        <v>21</v>
      </c>
      <c r="M131" s="6"/>
      <c r="N131" s="7">
        <v>45087</v>
      </c>
      <c r="O131" s="6" t="s">
        <v>24</v>
      </c>
      <c r="P131" s="8" t="s">
        <v>560</v>
      </c>
      <c r="Q131" s="6" t="str">
        <f>HYPERLINK("https://docs.wto.org/imrd/directdoc.asp?DDFDocuments/t/G/TBTN23/CHN1722.DOCX", "https://docs.wto.org/imrd/directdoc.asp?DDFDocuments/t/G/TBTN23/CHN1722.DOCX")</f>
        <v>https://docs.wto.org/imrd/directdoc.asp?DDFDocuments/t/G/TBTN23/CHN1722.DOCX</v>
      </c>
      <c r="R131" s="6" t="str">
        <f>HYPERLINK("https://docs.wto.org/imrd/directdoc.asp?DDFDocuments/u/G/TBTN23/CHN1722.DOCX", "https://docs.wto.org/imrd/directdoc.asp?DDFDocuments/u/G/TBTN23/CHN1722.DOCX")</f>
        <v>https://docs.wto.org/imrd/directdoc.asp?DDFDocuments/u/G/TBTN23/CHN1722.DOCX</v>
      </c>
      <c r="S131" s="6" t="str">
        <f>HYPERLINK("https://docs.wto.org/imrd/directdoc.asp?DDFDocuments/v/G/TBTN23/CHN1722.DOCX", "https://docs.wto.org/imrd/directdoc.asp?DDFDocuments/v/G/TBTN23/CHN1722.DOCX")</f>
        <v>https://docs.wto.org/imrd/directdoc.asp?DDFDocuments/v/G/TBTN23/CHN1722.DOCX</v>
      </c>
    </row>
    <row r="132" spans="1:19" ht="60">
      <c r="A132" s="8" t="s">
        <v>686</v>
      </c>
      <c r="B132" s="6" t="s">
        <v>201</v>
      </c>
      <c r="C132" s="7">
        <v>45020</v>
      </c>
      <c r="D132" s="6" t="str">
        <f>HYPERLINK("https://epingalert.org/en/Search?viewData= G/TBT/N/IND/253"," G/TBT/N/IND/253")</f>
        <v xml:space="preserve"> G/TBT/N/IND/253</v>
      </c>
      <c r="E132" s="6" t="s">
        <v>25</v>
      </c>
      <c r="F132" s="8" t="s">
        <v>633</v>
      </c>
      <c r="G132" s="8" t="s">
        <v>634</v>
      </c>
      <c r="H132" s="8" t="s">
        <v>635</v>
      </c>
      <c r="I132" s="6" t="s">
        <v>636</v>
      </c>
      <c r="K132" s="6" t="s">
        <v>448</v>
      </c>
      <c r="L132" s="6" t="s">
        <v>21</v>
      </c>
      <c r="M132" s="6"/>
      <c r="N132" s="7" t="s">
        <v>21</v>
      </c>
      <c r="O132" s="6" t="s">
        <v>24</v>
      </c>
      <c r="P132" s="8" t="s">
        <v>565</v>
      </c>
      <c r="Q132" s="6" t="str">
        <f>HYPERLINK("https://docs.wto.org/imrd/directdoc.asp?DDFDocuments/t/G/TBTN23/GHA42.DOCX", "https://docs.wto.org/imrd/directdoc.asp?DDFDocuments/t/G/TBTN23/GHA42.DOCX")</f>
        <v>https://docs.wto.org/imrd/directdoc.asp?DDFDocuments/t/G/TBTN23/GHA42.DOCX</v>
      </c>
      <c r="R132" s="6" t="str">
        <f>HYPERLINK("https://docs.wto.org/imrd/directdoc.asp?DDFDocuments/u/G/TBTN23/GHA42.DOCX", "https://docs.wto.org/imrd/directdoc.asp?DDFDocuments/u/G/TBTN23/GHA42.DOCX")</f>
        <v>https://docs.wto.org/imrd/directdoc.asp?DDFDocuments/u/G/TBTN23/GHA42.DOCX</v>
      </c>
      <c r="S132" s="6" t="str">
        <f>HYPERLINK("https://docs.wto.org/imrd/directdoc.asp?DDFDocuments/v/G/TBTN23/GHA42.DOCX", "https://docs.wto.org/imrd/directdoc.asp?DDFDocuments/v/G/TBTN23/GHA42.DOCX")</f>
        <v>https://docs.wto.org/imrd/directdoc.asp?DDFDocuments/v/G/TBTN23/GHA42.DOCX</v>
      </c>
    </row>
    <row r="133" spans="1:19" ht="120">
      <c r="A133" s="8" t="s">
        <v>717</v>
      </c>
      <c r="B133" s="6" t="s">
        <v>447</v>
      </c>
      <c r="C133" s="7">
        <v>45027</v>
      </c>
      <c r="D133" s="6" t="str">
        <f>HYPERLINK("https://epingalert.org/en/Search?viewData= G/TBT/N/GHA/46"," G/TBT/N/GHA/46")</f>
        <v xml:space="preserve"> G/TBT/N/GHA/46</v>
      </c>
      <c r="E133" s="6" t="s">
        <v>443</v>
      </c>
      <c r="F133" s="8" t="s">
        <v>444</v>
      </c>
      <c r="G133" s="8" t="s">
        <v>445</v>
      </c>
      <c r="H133" s="8" t="s">
        <v>446</v>
      </c>
      <c r="I133" s="6" t="s">
        <v>21</v>
      </c>
      <c r="K133" s="6" t="s">
        <v>448</v>
      </c>
      <c r="L133" s="6" t="s">
        <v>21</v>
      </c>
      <c r="M133" s="6"/>
      <c r="N133" s="7" t="s">
        <v>21</v>
      </c>
      <c r="O133" s="6" t="s">
        <v>24</v>
      </c>
      <c r="P133" s="8" t="s">
        <v>570</v>
      </c>
      <c r="Q133" s="6" t="str">
        <f>HYPERLINK("https://docs.wto.org/imrd/directdoc.asp?DDFDocuments/t/G/TBTN23/GHA38.DOCX", "https://docs.wto.org/imrd/directdoc.asp?DDFDocuments/t/G/TBTN23/GHA38.DOCX")</f>
        <v>https://docs.wto.org/imrd/directdoc.asp?DDFDocuments/t/G/TBTN23/GHA38.DOCX</v>
      </c>
      <c r="R133" s="6" t="str">
        <f>HYPERLINK("https://docs.wto.org/imrd/directdoc.asp?DDFDocuments/u/G/TBTN23/GHA38.DOCX", "https://docs.wto.org/imrd/directdoc.asp?DDFDocuments/u/G/TBTN23/GHA38.DOCX")</f>
        <v>https://docs.wto.org/imrd/directdoc.asp?DDFDocuments/u/G/TBTN23/GHA38.DOCX</v>
      </c>
      <c r="S133" s="6" t="str">
        <f>HYPERLINK("https://docs.wto.org/imrd/directdoc.asp?DDFDocuments/v/G/TBTN23/GHA38.DOCX", "https://docs.wto.org/imrd/directdoc.asp?DDFDocuments/v/G/TBTN23/GHA38.DOCX")</f>
        <v>https://docs.wto.org/imrd/directdoc.asp?DDFDocuments/v/G/TBTN23/GHA38.DOCX</v>
      </c>
    </row>
    <row r="134" spans="1:19" ht="135">
      <c r="A134" s="8" t="s">
        <v>665</v>
      </c>
      <c r="B134" s="6" t="s">
        <v>21</v>
      </c>
      <c r="C134" s="7">
        <v>45044</v>
      </c>
      <c r="D134" s="6" t="str">
        <f>HYPERLINK("https://epingalert.org/en/Search?viewData= G/TBT/N/IND/254"," G/TBT/N/IND/254")</f>
        <v xml:space="preserve"> G/TBT/N/IND/254</v>
      </c>
      <c r="E134" s="6" t="s">
        <v>25</v>
      </c>
      <c r="F134" s="8" t="s">
        <v>26</v>
      </c>
      <c r="G134" s="8" t="s">
        <v>27</v>
      </c>
      <c r="H134" s="8" t="s">
        <v>28</v>
      </c>
      <c r="I134" s="6" t="s">
        <v>21</v>
      </c>
      <c r="K134" s="6" t="s">
        <v>448</v>
      </c>
      <c r="L134" s="6" t="s">
        <v>21</v>
      </c>
      <c r="M134" s="6"/>
      <c r="N134" s="7" t="s">
        <v>21</v>
      </c>
      <c r="O134" s="6" t="s">
        <v>24</v>
      </c>
      <c r="P134" s="8" t="s">
        <v>575</v>
      </c>
      <c r="Q134" s="6" t="str">
        <f>HYPERLINK("https://docs.wto.org/imrd/directdoc.asp?DDFDocuments/t/G/TBTN23/GHA41.DOCX", "https://docs.wto.org/imrd/directdoc.asp?DDFDocuments/t/G/TBTN23/GHA41.DOCX")</f>
        <v>https://docs.wto.org/imrd/directdoc.asp?DDFDocuments/t/G/TBTN23/GHA41.DOCX</v>
      </c>
      <c r="R134" s="6" t="str">
        <f>HYPERLINK("https://docs.wto.org/imrd/directdoc.asp?DDFDocuments/u/G/TBTN23/GHA41.DOCX", "https://docs.wto.org/imrd/directdoc.asp?DDFDocuments/u/G/TBTN23/GHA41.DOCX")</f>
        <v>https://docs.wto.org/imrd/directdoc.asp?DDFDocuments/u/G/TBTN23/GHA41.DOCX</v>
      </c>
      <c r="S134" s="6" t="str">
        <f>HYPERLINK("https://docs.wto.org/imrd/directdoc.asp?DDFDocuments/v/G/TBTN23/GHA41.DOCX", "https://docs.wto.org/imrd/directdoc.asp?DDFDocuments/v/G/TBTN23/GHA41.DOCX")</f>
        <v>https://docs.wto.org/imrd/directdoc.asp?DDFDocuments/v/G/TBTN23/GHA41.DOCX</v>
      </c>
    </row>
    <row r="135" spans="1:19" ht="180">
      <c r="A135" s="8" t="s">
        <v>732</v>
      </c>
      <c r="B135" s="6" t="s">
        <v>564</v>
      </c>
      <c r="C135" s="7">
        <v>45022</v>
      </c>
      <c r="D135" s="6" t="str">
        <f>HYPERLINK("https://epingalert.org/en/Search?viewData= G/TBT/N/GHA/42"," G/TBT/N/GHA/42")</f>
        <v xml:space="preserve"> G/TBT/N/GHA/42</v>
      </c>
      <c r="E135" s="6" t="s">
        <v>443</v>
      </c>
      <c r="F135" s="8" t="s">
        <v>561</v>
      </c>
      <c r="G135" s="8" t="s">
        <v>562</v>
      </c>
      <c r="H135" s="8" t="s">
        <v>563</v>
      </c>
      <c r="I135" s="6" t="s">
        <v>21</v>
      </c>
      <c r="K135" s="6" t="s">
        <v>448</v>
      </c>
      <c r="L135" s="6" t="s">
        <v>580</v>
      </c>
      <c r="M135" s="6"/>
      <c r="N135" s="7" t="s">
        <v>21</v>
      </c>
      <c r="O135" s="6" t="s">
        <v>24</v>
      </c>
      <c r="P135" s="8" t="s">
        <v>581</v>
      </c>
      <c r="Q135" s="6" t="str">
        <f>HYPERLINK("https://docs.wto.org/imrd/directdoc.asp?DDFDocuments/t/G/TBTN23/GHA39.DOCX", "https://docs.wto.org/imrd/directdoc.asp?DDFDocuments/t/G/TBTN23/GHA39.DOCX")</f>
        <v>https://docs.wto.org/imrd/directdoc.asp?DDFDocuments/t/G/TBTN23/GHA39.DOCX</v>
      </c>
      <c r="R135" s="6" t="str">
        <f>HYPERLINK("https://docs.wto.org/imrd/directdoc.asp?DDFDocuments/u/G/TBTN23/GHA39.DOCX", "https://docs.wto.org/imrd/directdoc.asp?DDFDocuments/u/G/TBTN23/GHA39.DOCX")</f>
        <v>https://docs.wto.org/imrd/directdoc.asp?DDFDocuments/u/G/TBTN23/GHA39.DOCX</v>
      </c>
      <c r="S135" s="6" t="str">
        <f>HYPERLINK("https://docs.wto.org/imrd/directdoc.asp?DDFDocuments/v/G/TBTN23/GHA39.DOCX", "https://docs.wto.org/imrd/directdoc.asp?DDFDocuments/v/G/TBTN23/GHA39.DOCX")</f>
        <v>https://docs.wto.org/imrd/directdoc.asp?DDFDocuments/v/G/TBTN23/GHA39.DOCX</v>
      </c>
    </row>
    <row r="136" spans="1:19" ht="60">
      <c r="A136" s="8" t="s">
        <v>708</v>
      </c>
      <c r="B136" s="6" t="s">
        <v>371</v>
      </c>
      <c r="C136" s="7">
        <v>45028</v>
      </c>
      <c r="D136" s="6" t="str">
        <f>HYPERLINK("https://epingalert.org/en/Search?viewData= G/TBT/N/SEN/15"," G/TBT/N/SEN/15")</f>
        <v xml:space="preserve"> G/TBT/N/SEN/15</v>
      </c>
      <c r="E136" s="6" t="s">
        <v>358</v>
      </c>
      <c r="F136" s="8" t="s">
        <v>367</v>
      </c>
      <c r="G136" s="8" t="s">
        <v>368</v>
      </c>
      <c r="H136" s="8" t="s">
        <v>369</v>
      </c>
      <c r="I136" s="6" t="s">
        <v>370</v>
      </c>
      <c r="K136" s="6" t="s">
        <v>448</v>
      </c>
      <c r="L136" s="6" t="s">
        <v>21</v>
      </c>
      <c r="M136" s="6"/>
      <c r="N136" s="7" t="s">
        <v>21</v>
      </c>
      <c r="O136" s="6" t="s">
        <v>24</v>
      </c>
      <c r="P136" s="8" t="s">
        <v>586</v>
      </c>
      <c r="Q136" s="6" t="str">
        <f>HYPERLINK("https://docs.wto.org/imrd/directdoc.asp?DDFDocuments/t/G/TBTN23/GHA40.DOCX", "https://docs.wto.org/imrd/directdoc.asp?DDFDocuments/t/G/TBTN23/GHA40.DOCX")</f>
        <v>https://docs.wto.org/imrd/directdoc.asp?DDFDocuments/t/G/TBTN23/GHA40.DOCX</v>
      </c>
      <c r="R136" s="6" t="str">
        <f>HYPERLINK("https://docs.wto.org/imrd/directdoc.asp?DDFDocuments/u/G/TBTN23/GHA40.DOCX", "https://docs.wto.org/imrd/directdoc.asp?DDFDocuments/u/G/TBTN23/GHA40.DOCX")</f>
        <v>https://docs.wto.org/imrd/directdoc.asp?DDFDocuments/u/G/TBTN23/GHA40.DOCX</v>
      </c>
      <c r="S136" s="6" t="str">
        <f>HYPERLINK("https://docs.wto.org/imrd/directdoc.asp?DDFDocuments/v/G/TBTN23/GHA40.DOCX", "https://docs.wto.org/imrd/directdoc.asp?DDFDocuments/v/G/TBTN23/GHA40.DOCX")</f>
        <v>https://docs.wto.org/imrd/directdoc.asp?DDFDocuments/v/G/TBTN23/GHA40.DOCX</v>
      </c>
    </row>
    <row r="137" spans="1:19" ht="75">
      <c r="A137" s="8" t="s">
        <v>708</v>
      </c>
      <c r="B137" s="6" t="s">
        <v>477</v>
      </c>
      <c r="C137" s="7">
        <v>45027</v>
      </c>
      <c r="D137" s="6" t="str">
        <f>HYPERLINK("https://epingalert.org/en/Search?viewData= G/TBT/N/BDI/344, G/TBT/N/KEN/1412, G/TBT/N/RWA/851, G/TBT/N/TZA/934, G/TBT/N/UGA/1760"," G/TBT/N/BDI/344, G/TBT/N/KEN/1412, G/TBT/N/RWA/851, G/TBT/N/TZA/934, G/TBT/N/UGA/1760")</f>
        <v xml:space="preserve"> G/TBT/N/BDI/344, G/TBT/N/KEN/1412, G/TBT/N/RWA/851, G/TBT/N/TZA/934, G/TBT/N/UGA/1760</v>
      </c>
      <c r="E137" s="6" t="s">
        <v>45</v>
      </c>
      <c r="F137" s="8" t="s">
        <v>473</v>
      </c>
      <c r="G137" s="8" t="s">
        <v>474</v>
      </c>
      <c r="H137" s="8" t="s">
        <v>475</v>
      </c>
      <c r="I137" s="6" t="s">
        <v>476</v>
      </c>
      <c r="K137" s="6" t="s">
        <v>121</v>
      </c>
      <c r="L137" s="6" t="s">
        <v>592</v>
      </c>
      <c r="M137" s="6"/>
      <c r="N137" s="7">
        <v>45052</v>
      </c>
      <c r="O137" s="6" t="s">
        <v>24</v>
      </c>
      <c r="P137" s="8" t="s">
        <v>593</v>
      </c>
      <c r="Q137" s="6" t="str">
        <f>HYPERLINK("https://docs.wto.org/imrd/directdoc.asp?DDFDocuments/t/G/TBTN23/JPN767.DOCX", "https://docs.wto.org/imrd/directdoc.asp?DDFDocuments/t/G/TBTN23/JPN767.DOCX")</f>
        <v>https://docs.wto.org/imrd/directdoc.asp?DDFDocuments/t/G/TBTN23/JPN767.DOCX</v>
      </c>
      <c r="R137" s="6" t="str">
        <f>HYPERLINK("https://docs.wto.org/imrd/directdoc.asp?DDFDocuments/u/G/TBTN23/JPN767.DOCX", "https://docs.wto.org/imrd/directdoc.asp?DDFDocuments/u/G/TBTN23/JPN767.DOCX")</f>
        <v>https://docs.wto.org/imrd/directdoc.asp?DDFDocuments/u/G/TBTN23/JPN767.DOCX</v>
      </c>
      <c r="S137" s="6" t="str">
        <f>HYPERLINK("https://docs.wto.org/imrd/directdoc.asp?DDFDocuments/v/G/TBTN23/JPN767.DOCX", "https://docs.wto.org/imrd/directdoc.asp?DDFDocuments/v/G/TBTN23/JPN767.DOCX")</f>
        <v>https://docs.wto.org/imrd/directdoc.asp?DDFDocuments/v/G/TBTN23/JPN767.DOCX</v>
      </c>
    </row>
    <row r="138" spans="1:19" ht="75">
      <c r="A138" s="8" t="s">
        <v>708</v>
      </c>
      <c r="B138" s="6" t="s">
        <v>477</v>
      </c>
      <c r="C138" s="7">
        <v>45027</v>
      </c>
      <c r="D138" s="6" t="str">
        <f>HYPERLINK("https://epingalert.org/en/Search?viewData= G/TBT/N/BDI/344, G/TBT/N/KEN/1412, G/TBT/N/RWA/851, G/TBT/N/TZA/934, G/TBT/N/UGA/1760"," G/TBT/N/BDI/344, G/TBT/N/KEN/1412, G/TBT/N/RWA/851, G/TBT/N/TZA/934, G/TBT/N/UGA/1760")</f>
        <v xml:space="preserve"> G/TBT/N/BDI/344, G/TBT/N/KEN/1412, G/TBT/N/RWA/851, G/TBT/N/TZA/934, G/TBT/N/UGA/1760</v>
      </c>
      <c r="E138" s="6" t="s">
        <v>204</v>
      </c>
      <c r="F138" s="8" t="s">
        <v>473</v>
      </c>
      <c r="G138" s="8" t="s">
        <v>474</v>
      </c>
      <c r="H138" s="8" t="s">
        <v>475</v>
      </c>
      <c r="I138" s="6" t="s">
        <v>476</v>
      </c>
      <c r="K138" s="6" t="s">
        <v>448</v>
      </c>
      <c r="L138" s="6" t="s">
        <v>21</v>
      </c>
      <c r="M138" s="6"/>
      <c r="N138" s="7" t="s">
        <v>21</v>
      </c>
      <c r="O138" s="6" t="s">
        <v>24</v>
      </c>
      <c r="P138" s="8" t="s">
        <v>598</v>
      </c>
      <c r="Q138" s="6" t="str">
        <f>HYPERLINK("https://docs.wto.org/imrd/directdoc.asp?DDFDocuments/t/G/TBTN23/GHA37.DOCX", "https://docs.wto.org/imrd/directdoc.asp?DDFDocuments/t/G/TBTN23/GHA37.DOCX")</f>
        <v>https://docs.wto.org/imrd/directdoc.asp?DDFDocuments/t/G/TBTN23/GHA37.DOCX</v>
      </c>
      <c r="R138" s="6" t="str">
        <f>HYPERLINK("https://docs.wto.org/imrd/directdoc.asp?DDFDocuments/u/G/TBTN23/GHA37.DOCX", "https://docs.wto.org/imrd/directdoc.asp?DDFDocuments/u/G/TBTN23/GHA37.DOCX")</f>
        <v>https://docs.wto.org/imrd/directdoc.asp?DDFDocuments/u/G/TBTN23/GHA37.DOCX</v>
      </c>
      <c r="S138" s="6" t="str">
        <f>HYPERLINK("https://docs.wto.org/imrd/directdoc.asp?DDFDocuments/v/G/TBTN23/GHA37.DOCX", "https://docs.wto.org/imrd/directdoc.asp?DDFDocuments/v/G/TBTN23/GHA37.DOCX")</f>
        <v>https://docs.wto.org/imrd/directdoc.asp?DDFDocuments/v/G/TBTN23/GHA37.DOCX</v>
      </c>
    </row>
    <row r="139" spans="1:19" ht="75">
      <c r="A139" s="8" t="s">
        <v>708</v>
      </c>
      <c r="B139" s="6" t="s">
        <v>477</v>
      </c>
      <c r="C139" s="7">
        <v>45027</v>
      </c>
      <c r="D139" s="6" t="str">
        <f>HYPERLINK("https://epingalert.org/en/Search?viewData= G/TBT/N/BDI/344, G/TBT/N/KEN/1412, G/TBT/N/RWA/851, G/TBT/N/TZA/934, G/TBT/N/UGA/1760"," G/TBT/N/BDI/344, G/TBT/N/KEN/1412, G/TBT/N/RWA/851, G/TBT/N/TZA/934, G/TBT/N/UGA/1760")</f>
        <v xml:space="preserve"> G/TBT/N/BDI/344, G/TBT/N/KEN/1412, G/TBT/N/RWA/851, G/TBT/N/TZA/934, G/TBT/N/UGA/1760</v>
      </c>
      <c r="E139" s="6" t="s">
        <v>83</v>
      </c>
      <c r="F139" s="8" t="s">
        <v>473</v>
      </c>
      <c r="G139" s="8" t="s">
        <v>474</v>
      </c>
      <c r="H139" s="8" t="s">
        <v>475</v>
      </c>
      <c r="I139" s="6" t="s">
        <v>476</v>
      </c>
      <c r="K139" s="6" t="s">
        <v>448</v>
      </c>
      <c r="L139" s="6" t="s">
        <v>21</v>
      </c>
      <c r="M139" s="6"/>
      <c r="N139" s="7" t="s">
        <v>21</v>
      </c>
      <c r="O139" s="6" t="s">
        <v>24</v>
      </c>
      <c r="P139" s="8" t="s">
        <v>603</v>
      </c>
      <c r="Q139" s="6" t="str">
        <f>HYPERLINK("https://docs.wto.org/imrd/directdoc.asp?DDFDocuments/t/G/TBTN23/GHA35.DOCX", "https://docs.wto.org/imrd/directdoc.asp?DDFDocuments/t/G/TBTN23/GHA35.DOCX")</f>
        <v>https://docs.wto.org/imrd/directdoc.asp?DDFDocuments/t/G/TBTN23/GHA35.DOCX</v>
      </c>
      <c r="R139" s="6" t="str">
        <f>HYPERLINK("https://docs.wto.org/imrd/directdoc.asp?DDFDocuments/u/G/TBTN23/GHA35.DOCX", "https://docs.wto.org/imrd/directdoc.asp?DDFDocuments/u/G/TBTN23/GHA35.DOCX")</f>
        <v>https://docs.wto.org/imrd/directdoc.asp?DDFDocuments/u/G/TBTN23/GHA35.DOCX</v>
      </c>
      <c r="S139" s="6" t="str">
        <f>HYPERLINK("https://docs.wto.org/imrd/directdoc.asp?DDFDocuments/v/G/TBTN23/GHA35.DOCX", "https://docs.wto.org/imrd/directdoc.asp?DDFDocuments/v/G/TBTN23/GHA35.DOCX")</f>
        <v>https://docs.wto.org/imrd/directdoc.asp?DDFDocuments/v/G/TBTN23/GHA35.DOCX</v>
      </c>
    </row>
    <row r="140" spans="1:19" ht="75">
      <c r="A140" s="8" t="s">
        <v>708</v>
      </c>
      <c r="B140" s="6" t="s">
        <v>477</v>
      </c>
      <c r="C140" s="7">
        <v>45027</v>
      </c>
      <c r="D140" s="6" t="str">
        <f>HYPERLINK("https://epingalert.org/en/Search?viewData= G/TBT/N/BDI/344, G/TBT/N/KEN/1412, G/TBT/N/RWA/851, G/TBT/N/TZA/934, G/TBT/N/UGA/1760"," G/TBT/N/BDI/344, G/TBT/N/KEN/1412, G/TBT/N/RWA/851, G/TBT/N/TZA/934, G/TBT/N/UGA/1760")</f>
        <v xml:space="preserve"> G/TBT/N/BDI/344, G/TBT/N/KEN/1412, G/TBT/N/RWA/851, G/TBT/N/TZA/934, G/TBT/N/UGA/1760</v>
      </c>
      <c r="E140" s="6" t="s">
        <v>189</v>
      </c>
      <c r="F140" s="8" t="s">
        <v>473</v>
      </c>
      <c r="G140" s="8" t="s">
        <v>474</v>
      </c>
      <c r="H140" s="8" t="s">
        <v>475</v>
      </c>
      <c r="I140" s="6" t="s">
        <v>476</v>
      </c>
      <c r="K140" s="6" t="s">
        <v>356</v>
      </c>
      <c r="L140" s="6" t="s">
        <v>21</v>
      </c>
      <c r="M140" s="6"/>
      <c r="N140" s="7">
        <v>45081</v>
      </c>
      <c r="O140" s="6" t="s">
        <v>24</v>
      </c>
      <c r="P140" s="8" t="s">
        <v>607</v>
      </c>
      <c r="Q140" s="6" t="str">
        <f>HYPERLINK("https://docs.wto.org/imrd/directdoc.asp?DDFDocuments/t/G/TBTN23/GBR60.DOCX", "https://docs.wto.org/imrd/directdoc.asp?DDFDocuments/t/G/TBTN23/GBR60.DOCX")</f>
        <v>https://docs.wto.org/imrd/directdoc.asp?DDFDocuments/t/G/TBTN23/GBR60.DOCX</v>
      </c>
      <c r="R140" s="6" t="str">
        <f>HYPERLINK("https://docs.wto.org/imrd/directdoc.asp?DDFDocuments/u/G/TBTN23/GBR60.DOCX", "https://docs.wto.org/imrd/directdoc.asp?DDFDocuments/u/G/TBTN23/GBR60.DOCX")</f>
        <v>https://docs.wto.org/imrd/directdoc.asp?DDFDocuments/u/G/TBTN23/GBR60.DOCX</v>
      </c>
      <c r="S140" s="6" t="str">
        <f>HYPERLINK("https://docs.wto.org/imrd/directdoc.asp?DDFDocuments/v/G/TBTN23/GBR60.DOCX", "https://docs.wto.org/imrd/directdoc.asp?DDFDocuments/v/G/TBTN23/GBR60.DOCX")</f>
        <v>https://docs.wto.org/imrd/directdoc.asp?DDFDocuments/v/G/TBTN23/GBR60.DOCX</v>
      </c>
    </row>
    <row r="141" spans="1:19" ht="75">
      <c r="A141" s="8" t="s">
        <v>708</v>
      </c>
      <c r="B141" s="6" t="s">
        <v>477</v>
      </c>
      <c r="C141" s="7">
        <v>45027</v>
      </c>
      <c r="D141" s="6" t="str">
        <f>HYPERLINK("https://epingalert.org/en/Search?viewData= G/TBT/N/BDI/344, G/TBT/N/KEN/1412, G/TBT/N/RWA/851, G/TBT/N/TZA/934, G/TBT/N/UGA/1760"," G/TBT/N/BDI/344, G/TBT/N/KEN/1412, G/TBT/N/RWA/851, G/TBT/N/TZA/934, G/TBT/N/UGA/1760")</f>
        <v xml:space="preserve"> G/TBT/N/BDI/344, G/TBT/N/KEN/1412, G/TBT/N/RWA/851, G/TBT/N/TZA/934, G/TBT/N/UGA/1760</v>
      </c>
      <c r="E141" s="6" t="s">
        <v>217</v>
      </c>
      <c r="F141" s="8" t="s">
        <v>473</v>
      </c>
      <c r="G141" s="8" t="s">
        <v>474</v>
      </c>
      <c r="H141" s="8" t="s">
        <v>475</v>
      </c>
      <c r="I141" s="6" t="s">
        <v>476</v>
      </c>
      <c r="K141" s="6" t="s">
        <v>448</v>
      </c>
      <c r="L141" s="6" t="s">
        <v>580</v>
      </c>
      <c r="M141" s="6"/>
      <c r="N141" s="7" t="s">
        <v>21</v>
      </c>
      <c r="O141" s="6" t="s">
        <v>24</v>
      </c>
      <c r="P141" s="8" t="s">
        <v>611</v>
      </c>
      <c r="Q141" s="6" t="str">
        <f>HYPERLINK("https://docs.wto.org/imrd/directdoc.asp?DDFDocuments/t/G/TBTN23/GHA34.DOCX", "https://docs.wto.org/imrd/directdoc.asp?DDFDocuments/t/G/TBTN23/GHA34.DOCX")</f>
        <v>https://docs.wto.org/imrd/directdoc.asp?DDFDocuments/t/G/TBTN23/GHA34.DOCX</v>
      </c>
      <c r="R141" s="6" t="str">
        <f>HYPERLINK("https://docs.wto.org/imrd/directdoc.asp?DDFDocuments/u/G/TBTN23/GHA34.DOCX", "https://docs.wto.org/imrd/directdoc.asp?DDFDocuments/u/G/TBTN23/GHA34.DOCX")</f>
        <v>https://docs.wto.org/imrd/directdoc.asp?DDFDocuments/u/G/TBTN23/GHA34.DOCX</v>
      </c>
      <c r="S141" s="6" t="str">
        <f>HYPERLINK("https://docs.wto.org/imrd/directdoc.asp?DDFDocuments/v/G/TBTN23/GHA34.DOCX", "https://docs.wto.org/imrd/directdoc.asp?DDFDocuments/v/G/TBTN23/GHA34.DOCX")</f>
        <v>https://docs.wto.org/imrd/directdoc.asp?DDFDocuments/v/G/TBTN23/GHA34.DOCX</v>
      </c>
    </row>
    <row r="142" spans="1:19" ht="180">
      <c r="A142" s="8" t="s">
        <v>720</v>
      </c>
      <c r="B142" s="6" t="s">
        <v>465</v>
      </c>
      <c r="C142" s="7">
        <v>45027</v>
      </c>
      <c r="D142" s="6" t="str">
        <f>HYPERLINK("https://epingalert.org/en/Search?viewData= G/TBT/N/GHA/45"," G/TBT/N/GHA/45")</f>
        <v xml:space="preserve"> G/TBT/N/GHA/45</v>
      </c>
      <c r="E142" s="6" t="s">
        <v>443</v>
      </c>
      <c r="F142" s="8" t="s">
        <v>462</v>
      </c>
      <c r="G142" s="8" t="s">
        <v>463</v>
      </c>
      <c r="H142" s="8" t="s">
        <v>464</v>
      </c>
      <c r="I142" s="6" t="s">
        <v>21</v>
      </c>
      <c r="K142" s="6" t="s">
        <v>537</v>
      </c>
      <c r="L142" s="6" t="s">
        <v>21</v>
      </c>
      <c r="M142" s="6"/>
      <c r="N142" s="7">
        <v>45079</v>
      </c>
      <c r="O142" s="6" t="s">
        <v>24</v>
      </c>
      <c r="P142" s="8" t="s">
        <v>616</v>
      </c>
      <c r="Q142" s="6" t="str">
        <f>HYPERLINK("https://docs.wto.org/imrd/directdoc.asp?DDFDocuments/t/G/TBTN23/USA1980.DOCX", "https://docs.wto.org/imrd/directdoc.asp?DDFDocuments/t/G/TBTN23/USA1980.DOCX")</f>
        <v>https://docs.wto.org/imrd/directdoc.asp?DDFDocuments/t/G/TBTN23/USA1980.DOCX</v>
      </c>
      <c r="R142" s="6" t="str">
        <f>HYPERLINK("https://docs.wto.org/imrd/directdoc.asp?DDFDocuments/u/G/TBTN23/USA1980.DOCX", "https://docs.wto.org/imrd/directdoc.asp?DDFDocuments/u/G/TBTN23/USA1980.DOCX")</f>
        <v>https://docs.wto.org/imrd/directdoc.asp?DDFDocuments/u/G/TBTN23/USA1980.DOCX</v>
      </c>
      <c r="S142" s="6" t="str">
        <f>HYPERLINK("https://docs.wto.org/imrd/directdoc.asp?DDFDocuments/v/G/TBTN23/USA1980.DOCX", "https://docs.wto.org/imrd/directdoc.asp?DDFDocuments/v/G/TBTN23/USA1980.DOCX")</f>
        <v>https://docs.wto.org/imrd/directdoc.asp?DDFDocuments/v/G/TBTN23/USA1980.DOCX</v>
      </c>
    </row>
    <row r="143" spans="1:19" ht="135">
      <c r="A143" s="8" t="s">
        <v>739</v>
      </c>
      <c r="B143" s="6" t="s">
        <v>602</v>
      </c>
      <c r="C143" s="7">
        <v>45021</v>
      </c>
      <c r="D143" s="6" t="str">
        <f>HYPERLINK("https://epingalert.org/en/Search?viewData= G/TBT/N/GHA/35"," G/TBT/N/GHA/35")</f>
        <v xml:space="preserve"> G/TBT/N/GHA/35</v>
      </c>
      <c r="E143" s="6" t="s">
        <v>443</v>
      </c>
      <c r="F143" s="8" t="s">
        <v>599</v>
      </c>
      <c r="G143" s="8" t="s">
        <v>600</v>
      </c>
      <c r="H143" s="8" t="s">
        <v>601</v>
      </c>
      <c r="I143" s="6" t="s">
        <v>21</v>
      </c>
      <c r="K143" s="6" t="s">
        <v>448</v>
      </c>
      <c r="L143" s="6" t="s">
        <v>21</v>
      </c>
      <c r="M143" s="6"/>
      <c r="N143" s="7" t="s">
        <v>21</v>
      </c>
      <c r="O143" s="6" t="s">
        <v>24</v>
      </c>
      <c r="P143" s="8" t="s">
        <v>621</v>
      </c>
      <c r="Q143" s="6" t="str">
        <f>HYPERLINK("https://docs.wto.org/imrd/directdoc.asp?DDFDocuments/t/G/TBTN23/GHA36.DOCX", "https://docs.wto.org/imrd/directdoc.asp?DDFDocuments/t/G/TBTN23/GHA36.DOCX")</f>
        <v>https://docs.wto.org/imrd/directdoc.asp?DDFDocuments/t/G/TBTN23/GHA36.DOCX</v>
      </c>
      <c r="R143" s="6" t="str">
        <f>HYPERLINK("https://docs.wto.org/imrd/directdoc.asp?DDFDocuments/u/G/TBTN23/GHA36.DOCX", "https://docs.wto.org/imrd/directdoc.asp?DDFDocuments/u/G/TBTN23/GHA36.DOCX")</f>
        <v>https://docs.wto.org/imrd/directdoc.asp?DDFDocuments/u/G/TBTN23/GHA36.DOCX</v>
      </c>
      <c r="S143" s="6" t="str">
        <f>HYPERLINK("https://docs.wto.org/imrd/directdoc.asp?DDFDocuments/v/G/TBTN23/GHA36.DOCX", "https://docs.wto.org/imrd/directdoc.asp?DDFDocuments/v/G/TBTN23/GHA36.DOCX")</f>
        <v>https://docs.wto.org/imrd/directdoc.asp?DDFDocuments/v/G/TBTN23/GHA36.DOCX</v>
      </c>
    </row>
    <row r="144" spans="1:19" ht="105">
      <c r="A144" s="11" t="s">
        <v>677</v>
      </c>
      <c r="B144" s="6" t="s">
        <v>138</v>
      </c>
      <c r="C144" s="7">
        <v>45042</v>
      </c>
      <c r="D144" s="6" t="str">
        <f>HYPERLINK("https://epingalert.org/en/Search?viewData= G/TBT/N/VNM/256"," G/TBT/N/VNM/256")</f>
        <v xml:space="preserve"> G/TBT/N/VNM/256</v>
      </c>
      <c r="E144" s="6" t="s">
        <v>134</v>
      </c>
      <c r="F144" s="8" t="s">
        <v>135</v>
      </c>
      <c r="G144" s="8" t="s">
        <v>136</v>
      </c>
      <c r="H144" s="8" t="s">
        <v>137</v>
      </c>
      <c r="I144" s="6" t="s">
        <v>21</v>
      </c>
      <c r="K144" s="6" t="s">
        <v>626</v>
      </c>
      <c r="L144" s="6" t="s">
        <v>21</v>
      </c>
      <c r="M144" s="6"/>
      <c r="N144" s="7">
        <v>45036</v>
      </c>
      <c r="O144" s="6" t="s">
        <v>24</v>
      </c>
      <c r="P144" s="8" t="s">
        <v>627</v>
      </c>
      <c r="Q144" s="6" t="str">
        <f>HYPERLINK("https://docs.wto.org/imrd/directdoc.asp?DDFDocuments/t/G/TBTN23/SEN12.DOCX", "https://docs.wto.org/imrd/directdoc.asp?DDFDocuments/t/G/TBTN23/SEN12.DOCX")</f>
        <v>https://docs.wto.org/imrd/directdoc.asp?DDFDocuments/t/G/TBTN23/SEN12.DOCX</v>
      </c>
      <c r="R144" s="6" t="str">
        <f>HYPERLINK("https://docs.wto.org/imrd/directdoc.asp?DDFDocuments/u/G/TBTN23/SEN12.DOCX", "https://docs.wto.org/imrd/directdoc.asp?DDFDocuments/u/G/TBTN23/SEN12.DOCX")</f>
        <v>https://docs.wto.org/imrd/directdoc.asp?DDFDocuments/u/G/TBTN23/SEN12.DOCX</v>
      </c>
      <c r="S144" s="6" t="str">
        <f>HYPERLINK("https://docs.wto.org/imrd/directdoc.asp?DDFDocuments/v/G/TBTN23/SEN12.DOCX", "https://docs.wto.org/imrd/directdoc.asp?DDFDocuments/v/G/TBTN23/SEN12.DOCX")</f>
        <v>https://docs.wto.org/imrd/directdoc.asp?DDFDocuments/v/G/TBTN23/SEN12.DOCX</v>
      </c>
    </row>
    <row r="145" spans="1:19" ht="180">
      <c r="A145" s="8" t="s">
        <v>722</v>
      </c>
      <c r="B145" s="6" t="s">
        <v>483</v>
      </c>
      <c r="C145" s="7">
        <v>45027</v>
      </c>
      <c r="D145" s="6" t="str">
        <f>HYPERLINK("https://epingalert.org/en/Search?viewData= G/TBT/N/GHA/48"," G/TBT/N/GHA/48")</f>
        <v xml:space="preserve"> G/TBT/N/GHA/48</v>
      </c>
      <c r="E145" s="6" t="s">
        <v>443</v>
      </c>
      <c r="F145" s="8" t="s">
        <v>480</v>
      </c>
      <c r="G145" s="8" t="s">
        <v>481</v>
      </c>
      <c r="H145" s="8" t="s">
        <v>482</v>
      </c>
      <c r="I145" s="6" t="s">
        <v>21</v>
      </c>
      <c r="K145" s="6" t="s">
        <v>448</v>
      </c>
      <c r="L145" s="6" t="s">
        <v>580</v>
      </c>
      <c r="M145" s="6"/>
      <c r="N145" s="7" t="s">
        <v>21</v>
      </c>
      <c r="O145" s="6" t="s">
        <v>24</v>
      </c>
      <c r="P145" s="8" t="s">
        <v>632</v>
      </c>
      <c r="Q145" s="6" t="str">
        <f>HYPERLINK("https://docs.wto.org/imrd/directdoc.asp?DDFDocuments/t/G/TBTN23/GHA33.DOCX", "https://docs.wto.org/imrd/directdoc.asp?DDFDocuments/t/G/TBTN23/GHA33.DOCX")</f>
        <v>https://docs.wto.org/imrd/directdoc.asp?DDFDocuments/t/G/TBTN23/GHA33.DOCX</v>
      </c>
      <c r="R145" s="6" t="str">
        <f>HYPERLINK("https://docs.wto.org/imrd/directdoc.asp?DDFDocuments/u/G/TBTN23/GHA33.DOCX", "https://docs.wto.org/imrd/directdoc.asp?DDFDocuments/u/G/TBTN23/GHA33.DOCX")</f>
        <v>https://docs.wto.org/imrd/directdoc.asp?DDFDocuments/u/G/TBTN23/GHA33.DOCX</v>
      </c>
      <c r="S145" s="6" t="str">
        <f>HYPERLINK("https://docs.wto.org/imrd/directdoc.asp?DDFDocuments/v/G/TBTN23/GHA33.DOCX", "https://docs.wto.org/imrd/directdoc.asp?DDFDocuments/v/G/TBTN23/GHA33.DOCX")</f>
        <v>https://docs.wto.org/imrd/directdoc.asp?DDFDocuments/v/G/TBTN23/GHA33.DOCX</v>
      </c>
    </row>
    <row r="146" spans="1:19" ht="180">
      <c r="A146" s="8" t="s">
        <v>722</v>
      </c>
      <c r="B146" s="6" t="s">
        <v>483</v>
      </c>
      <c r="C146" s="7">
        <v>45027</v>
      </c>
      <c r="D146" s="6" t="str">
        <f>HYPERLINK("https://epingalert.org/en/Search?viewData= G/TBT/N/GHA/44"," G/TBT/N/GHA/44")</f>
        <v xml:space="preserve"> G/TBT/N/GHA/44</v>
      </c>
      <c r="E146" s="6" t="s">
        <v>443</v>
      </c>
      <c r="F146" s="8" t="s">
        <v>512</v>
      </c>
      <c r="G146" s="8" t="s">
        <v>513</v>
      </c>
      <c r="H146" s="8" t="s">
        <v>514</v>
      </c>
      <c r="I146" s="6" t="s">
        <v>21</v>
      </c>
      <c r="K146" s="6" t="s">
        <v>121</v>
      </c>
      <c r="L146" s="6" t="s">
        <v>21</v>
      </c>
      <c r="M146" s="6"/>
      <c r="N146" s="7">
        <v>45080</v>
      </c>
      <c r="O146" s="6" t="s">
        <v>24</v>
      </c>
      <c r="P146" s="8" t="s">
        <v>637</v>
      </c>
      <c r="Q146" s="6" t="str">
        <f>HYPERLINK("https://docs.wto.org/imrd/directdoc.asp?DDFDocuments/t/G/TBTN23/IND253.DOCX", "https://docs.wto.org/imrd/directdoc.asp?DDFDocuments/t/G/TBTN23/IND253.DOCX")</f>
        <v>https://docs.wto.org/imrd/directdoc.asp?DDFDocuments/t/G/TBTN23/IND253.DOCX</v>
      </c>
      <c r="R146" s="6" t="str">
        <f>HYPERLINK("https://docs.wto.org/imrd/directdoc.asp?DDFDocuments/u/G/TBTN23/IND253.DOCX", "https://docs.wto.org/imrd/directdoc.asp?DDFDocuments/u/G/TBTN23/IND253.DOCX")</f>
        <v>https://docs.wto.org/imrd/directdoc.asp?DDFDocuments/u/G/TBTN23/IND253.DOCX</v>
      </c>
      <c r="S146" s="6" t="str">
        <f>HYPERLINK("https://docs.wto.org/imrd/directdoc.asp?DDFDocuments/v/G/TBTN23/IND253.DOCX", "https://docs.wto.org/imrd/directdoc.asp?DDFDocuments/v/G/TBTN23/IND253.DOCX")</f>
        <v>https://docs.wto.org/imrd/directdoc.asp?DDFDocuments/v/G/TBTN23/IND253.DOCX</v>
      </c>
    </row>
    <row r="147" spans="1:19" ht="180">
      <c r="A147" s="8" t="s">
        <v>722</v>
      </c>
      <c r="B147" s="6" t="s">
        <v>483</v>
      </c>
      <c r="C147" s="7">
        <v>45021</v>
      </c>
      <c r="D147" s="6" t="str">
        <f>HYPERLINK("https://epingalert.org/en/Search?viewData= G/TBT/N/GHA/34"," G/TBT/N/GHA/34")</f>
        <v xml:space="preserve"> G/TBT/N/GHA/34</v>
      </c>
      <c r="E147" s="6" t="s">
        <v>443</v>
      </c>
      <c r="F147" s="8" t="s">
        <v>608</v>
      </c>
      <c r="G147" s="8" t="s">
        <v>609</v>
      </c>
      <c r="H147" s="8" t="s">
        <v>610</v>
      </c>
      <c r="I147" s="6" t="s">
        <v>21</v>
      </c>
      <c r="K147" s="6" t="s">
        <v>643</v>
      </c>
      <c r="L147" s="6" t="s">
        <v>21</v>
      </c>
      <c r="M147" s="6"/>
      <c r="N147" s="7">
        <v>45036</v>
      </c>
      <c r="O147" s="6" t="s">
        <v>24</v>
      </c>
      <c r="P147" s="8" t="s">
        <v>644</v>
      </c>
      <c r="Q147" s="6" t="str">
        <f>HYPERLINK("https://docs.wto.org/imrd/directdoc.asp?DDFDocuments/t/G/TBTN23/SEN11.DOCX", "https://docs.wto.org/imrd/directdoc.asp?DDFDocuments/t/G/TBTN23/SEN11.DOCX")</f>
        <v>https://docs.wto.org/imrd/directdoc.asp?DDFDocuments/t/G/TBTN23/SEN11.DOCX</v>
      </c>
      <c r="R147" s="6" t="str">
        <f>HYPERLINK("https://docs.wto.org/imrd/directdoc.asp?DDFDocuments/u/G/TBTN23/SEN11.DOCX", "https://docs.wto.org/imrd/directdoc.asp?DDFDocuments/u/G/TBTN23/SEN11.DOCX")</f>
        <v>https://docs.wto.org/imrd/directdoc.asp?DDFDocuments/u/G/TBTN23/SEN11.DOCX</v>
      </c>
      <c r="S147" s="6" t="str">
        <f>HYPERLINK("https://docs.wto.org/imrd/directdoc.asp?DDFDocuments/v/G/TBTN23/SEN11.DOCX", "https://docs.wto.org/imrd/directdoc.asp?DDFDocuments/v/G/TBTN23/SEN11.DOCX")</f>
        <v>https://docs.wto.org/imrd/directdoc.asp?DDFDocuments/v/G/TBTN23/SEN11.DOCX</v>
      </c>
    </row>
    <row r="148" spans="1:19" ht="90">
      <c r="A148" s="8" t="s">
        <v>730</v>
      </c>
      <c r="B148" s="6" t="s">
        <v>547</v>
      </c>
      <c r="C148" s="7">
        <v>45027</v>
      </c>
      <c r="D148" s="6" t="str">
        <f>HYPERLINK("https://epingalert.org/en/Search?viewData= G/TBT/N/ARM/90"," G/TBT/N/ARM/90")</f>
        <v xml:space="preserve"> G/TBT/N/ARM/90</v>
      </c>
      <c r="E148" s="6" t="s">
        <v>450</v>
      </c>
      <c r="F148" s="8" t="s">
        <v>544</v>
      </c>
      <c r="G148" s="8" t="s">
        <v>545</v>
      </c>
      <c r="H148" s="8" t="s">
        <v>546</v>
      </c>
      <c r="I148" s="6" t="s">
        <v>21</v>
      </c>
      <c r="K148" s="6" t="s">
        <v>77</v>
      </c>
      <c r="L148" s="6" t="s">
        <v>21</v>
      </c>
      <c r="M148" s="6"/>
      <c r="N148" s="7">
        <v>45079</v>
      </c>
      <c r="O148" s="6" t="s">
        <v>24</v>
      </c>
      <c r="P148" s="8" t="s">
        <v>648</v>
      </c>
      <c r="Q148" s="6" t="str">
        <f>HYPERLINK("https://docs.wto.org/imrd/directdoc.asp?DDFDocuments/t/G/TBTN23/VNM254.DOCX", "https://docs.wto.org/imrd/directdoc.asp?DDFDocuments/t/G/TBTN23/VNM254.DOCX")</f>
        <v>https://docs.wto.org/imrd/directdoc.asp?DDFDocuments/t/G/TBTN23/VNM254.DOCX</v>
      </c>
      <c r="R148" s="6" t="str">
        <f>HYPERLINK("https://docs.wto.org/imrd/directdoc.asp?DDFDocuments/u/G/TBTN23/VNM254.DOCX", "https://docs.wto.org/imrd/directdoc.asp?DDFDocuments/u/G/TBTN23/VNM254.DOCX")</f>
        <v>https://docs.wto.org/imrd/directdoc.asp?DDFDocuments/u/G/TBTN23/VNM254.DOCX</v>
      </c>
      <c r="S148" s="6" t="str">
        <f>HYPERLINK("https://docs.wto.org/imrd/directdoc.asp?DDFDocuments/v/G/TBTN23/VNM254.DOCX", "https://docs.wto.org/imrd/directdoc.asp?DDFDocuments/v/G/TBTN23/VNM254.DOCX")</f>
        <v>https://docs.wto.org/imrd/directdoc.asp?DDFDocuments/v/G/TBTN23/VNM254.DOCX</v>
      </c>
    </row>
    <row r="149" spans="1:19" ht="45">
      <c r="A149" s="8" t="s">
        <v>728</v>
      </c>
      <c r="B149" s="6" t="s">
        <v>536</v>
      </c>
      <c r="C149" s="7">
        <v>45027</v>
      </c>
      <c r="D149" s="6" t="str">
        <f>HYPERLINK("https://epingalert.org/en/Search?viewData= G/TBT/N/CHN/1721"," G/TBT/N/CHN/1721")</f>
        <v xml:space="preserve"> G/TBT/N/CHN/1721</v>
      </c>
      <c r="E149" s="6" t="s">
        <v>424</v>
      </c>
      <c r="F149" s="8" t="s">
        <v>532</v>
      </c>
      <c r="G149" s="8" t="s">
        <v>533</v>
      </c>
      <c r="H149" s="8" t="s">
        <v>534</v>
      </c>
      <c r="I149" s="6" t="s">
        <v>535</v>
      </c>
      <c r="K149" s="6" t="s">
        <v>36</v>
      </c>
      <c r="L149" s="6" t="s">
        <v>23</v>
      </c>
      <c r="M149" s="6"/>
      <c r="N149" s="7">
        <v>45079</v>
      </c>
      <c r="O149" s="6" t="s">
        <v>24</v>
      </c>
      <c r="P149" s="8" t="s">
        <v>653</v>
      </c>
      <c r="Q149" s="6" t="str">
        <f>HYPERLINK("https://docs.wto.org/imrd/directdoc.asp?DDFDocuments/t/G/TBTN23/SVN122.DOCX", "https://docs.wto.org/imrd/directdoc.asp?DDFDocuments/t/G/TBTN23/SVN122.DOCX")</f>
        <v>https://docs.wto.org/imrd/directdoc.asp?DDFDocuments/t/G/TBTN23/SVN122.DOCX</v>
      </c>
      <c r="R149" s="6" t="str">
        <f>HYPERLINK("https://docs.wto.org/imrd/directdoc.asp?DDFDocuments/u/G/TBTN23/SVN122.DOCX", "https://docs.wto.org/imrd/directdoc.asp?DDFDocuments/u/G/TBTN23/SVN122.DOCX")</f>
        <v>https://docs.wto.org/imrd/directdoc.asp?DDFDocuments/u/G/TBTN23/SVN122.DOCX</v>
      </c>
      <c r="S149" s="6" t="str">
        <f>HYPERLINK("https://docs.wto.org/imrd/directdoc.asp?DDFDocuments/v/G/TBTN23/SVN122.DOCX", "https://docs.wto.org/imrd/directdoc.asp?DDFDocuments/v/G/TBTN23/SVN122.DOCX")</f>
        <v>https://docs.wto.org/imrd/directdoc.asp?DDFDocuments/v/G/TBTN23/SVN122.DOCX</v>
      </c>
    </row>
    <row r="150" spans="1:19" ht="45">
      <c r="A150" s="8" t="s">
        <v>721</v>
      </c>
      <c r="B150" s="6" t="s">
        <v>471</v>
      </c>
      <c r="C150" s="7">
        <v>45027</v>
      </c>
      <c r="D150" s="6" t="str">
        <f>HYPERLINK("https://epingalert.org/en/Search?viewData= G/TBT/N/CHN/1719"," G/TBT/N/CHN/1719")</f>
        <v xml:space="preserve"> G/TBT/N/CHN/1719</v>
      </c>
      <c r="E150" s="6" t="s">
        <v>424</v>
      </c>
      <c r="F150" s="8" t="s">
        <v>467</v>
      </c>
      <c r="G150" s="8" t="s">
        <v>468</v>
      </c>
      <c r="H150" s="8" t="s">
        <v>469</v>
      </c>
      <c r="I150" s="6" t="s">
        <v>470</v>
      </c>
      <c r="K150" s="6" t="s">
        <v>77</v>
      </c>
      <c r="L150" s="6" t="s">
        <v>21</v>
      </c>
      <c r="M150" s="6"/>
      <c r="N150" s="7">
        <v>45079</v>
      </c>
      <c r="O150" s="6" t="s">
        <v>24</v>
      </c>
      <c r="P150" s="8" t="s">
        <v>657</v>
      </c>
      <c r="Q150" s="6" t="str">
        <f>HYPERLINK("https://docs.wto.org/imrd/directdoc.asp?DDFDocuments/t/G/TBTN23/GBR59.DOCX", "https://docs.wto.org/imrd/directdoc.asp?DDFDocuments/t/G/TBTN23/GBR59.DOCX")</f>
        <v>https://docs.wto.org/imrd/directdoc.asp?DDFDocuments/t/G/TBTN23/GBR59.DOCX</v>
      </c>
      <c r="R150" s="6" t="str">
        <f>HYPERLINK("https://docs.wto.org/imrd/directdoc.asp?DDFDocuments/u/G/TBTN23/GBR59.DOCX", "https://docs.wto.org/imrd/directdoc.asp?DDFDocuments/u/G/TBTN23/GBR59.DOCX")</f>
        <v>https://docs.wto.org/imrd/directdoc.asp?DDFDocuments/u/G/TBTN23/GBR59.DOCX</v>
      </c>
      <c r="S150" s="6" t="str">
        <f>HYPERLINK("https://docs.wto.org/imrd/directdoc.asp?DDFDocuments/v/G/TBTN23/GBR59.DOCX", "https://docs.wto.org/imrd/directdoc.asp?DDFDocuments/v/G/TBTN23/GBR59.DOCX")</f>
        <v>https://docs.wto.org/imrd/directdoc.asp?DDFDocuments/v/G/TBTN23/GBR59.DOCX</v>
      </c>
    </row>
    <row r="151" spans="1:19" ht="45">
      <c r="A151" s="8" t="s">
        <v>664</v>
      </c>
      <c r="B151" s="6" t="s">
        <v>21</v>
      </c>
      <c r="C151" s="7">
        <v>45044</v>
      </c>
      <c r="D151" s="6" t="str">
        <f>HYPERLINK("https://epingalert.org/en/Search?viewData= G/TBT/N/NZL/122"," G/TBT/N/NZL/122")</f>
        <v xml:space="preserve"> G/TBT/N/NZL/122</v>
      </c>
      <c r="E151" s="6" t="s">
        <v>17</v>
      </c>
      <c r="F151" s="8" t="s">
        <v>18</v>
      </c>
      <c r="G151" s="8" t="s">
        <v>19</v>
      </c>
      <c r="H151" s="8" t="s">
        <v>20</v>
      </c>
      <c r="I151" s="6" t="s">
        <v>21</v>
      </c>
      <c r="K151" s="6" t="s">
        <v>661</v>
      </c>
      <c r="L151" s="6" t="s">
        <v>23</v>
      </c>
      <c r="M151" s="6"/>
      <c r="N151" s="7">
        <v>45047</v>
      </c>
      <c r="O151" s="6" t="s">
        <v>24</v>
      </c>
      <c r="P151" s="8" t="s">
        <v>662</v>
      </c>
      <c r="Q151" s="6" t="str">
        <f>HYPERLINK("https://docs.wto.org/imrd/directdoc.asp?DDFDocuments/t/G/TBTN23/USA1979.DOCX", "https://docs.wto.org/imrd/directdoc.asp?DDFDocuments/t/G/TBTN23/USA1979.DOCX")</f>
        <v>https://docs.wto.org/imrd/directdoc.asp?DDFDocuments/t/G/TBTN23/USA1979.DOCX</v>
      </c>
      <c r="R151" s="6" t="str">
        <f>HYPERLINK("https://docs.wto.org/imrd/directdoc.asp?DDFDocuments/u/G/TBTN23/USA1979.DOCX", "https://docs.wto.org/imrd/directdoc.asp?DDFDocuments/u/G/TBTN23/USA1979.DOCX")</f>
        <v>https://docs.wto.org/imrd/directdoc.asp?DDFDocuments/u/G/TBTN23/USA1979.DOCX</v>
      </c>
      <c r="S151" s="6" t="str">
        <f>HYPERLINK("https://docs.wto.org/imrd/directdoc.asp?DDFDocuments/v/G/TBTN23/USA1979.DOCX", "https://docs.wto.org/imrd/directdoc.asp?DDFDocuments/v/G/TBTN23/USA1979.DOCX")</f>
        <v>https://docs.wto.org/imrd/directdoc.asp?DDFDocuments/v/G/TBTN23/USA1979.DOCX</v>
      </c>
    </row>
  </sheetData>
  <sortState xmlns:xlrd2="http://schemas.microsoft.com/office/spreadsheetml/2017/richdata2" ref="A2:I151">
    <sortCondition ref="A1:A15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2023-05-01T06:58:30Z</dcterms:created>
  <dcterms:modified xsi:type="dcterms:W3CDTF">2023-05-04T06:42:00Z</dcterms:modified>
</cp:coreProperties>
</file>