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9C61A59A-ED2F-46AC-B241-6ADB148AC01A}"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6" i="1" l="1"/>
  <c r="Q96" i="1"/>
  <c r="P96" i="1"/>
  <c r="C96" i="1"/>
  <c r="R95" i="1"/>
  <c r="Q95" i="1"/>
  <c r="P95" i="1"/>
  <c r="C95" i="1"/>
  <c r="R40" i="1"/>
  <c r="Q40" i="1"/>
  <c r="P40" i="1"/>
  <c r="C40" i="1"/>
  <c r="R94" i="1"/>
  <c r="Q94" i="1"/>
  <c r="P94" i="1"/>
  <c r="C94" i="1"/>
  <c r="R93" i="1"/>
  <c r="Q93" i="1"/>
  <c r="P93" i="1"/>
  <c r="C93" i="1"/>
  <c r="R16" i="1"/>
  <c r="Q16" i="1"/>
  <c r="P16" i="1"/>
  <c r="C16" i="1"/>
  <c r="R92" i="1"/>
  <c r="Q92" i="1"/>
  <c r="P92" i="1"/>
  <c r="C92" i="1"/>
  <c r="R36" i="1"/>
  <c r="Q36" i="1"/>
  <c r="P36" i="1"/>
  <c r="C36" i="1"/>
  <c r="R91" i="1"/>
  <c r="Q91" i="1"/>
  <c r="P91" i="1"/>
  <c r="C91" i="1"/>
  <c r="R41" i="1"/>
  <c r="Q41" i="1"/>
  <c r="P41" i="1"/>
  <c r="C41" i="1"/>
  <c r="R69" i="1"/>
  <c r="Q69" i="1"/>
  <c r="P69" i="1"/>
  <c r="C69" i="1"/>
  <c r="R22" i="1"/>
  <c r="Q22" i="1"/>
  <c r="P22" i="1"/>
  <c r="C22" i="1"/>
  <c r="R21" i="1"/>
  <c r="Q21" i="1"/>
  <c r="P21" i="1"/>
  <c r="C21" i="1"/>
  <c r="R68" i="1"/>
  <c r="Q68" i="1"/>
  <c r="P68" i="1"/>
  <c r="C68" i="1"/>
  <c r="R67" i="1"/>
  <c r="Q67" i="1"/>
  <c r="P67" i="1"/>
  <c r="C67" i="1"/>
  <c r="R66" i="1"/>
  <c r="Q66" i="1"/>
  <c r="P66" i="1"/>
  <c r="C66" i="1"/>
  <c r="R61" i="1"/>
  <c r="Q61" i="1"/>
  <c r="P61" i="1"/>
  <c r="C61" i="1"/>
  <c r="R114" i="1"/>
  <c r="Q114" i="1"/>
  <c r="P114" i="1"/>
  <c r="C114" i="1"/>
  <c r="R65" i="1"/>
  <c r="Q65" i="1"/>
  <c r="P65" i="1"/>
  <c r="C65" i="1"/>
  <c r="R64" i="1"/>
  <c r="Q64" i="1"/>
  <c r="P64" i="1"/>
  <c r="C64" i="1"/>
  <c r="R74" i="1"/>
  <c r="Q74" i="1"/>
  <c r="P74" i="1"/>
  <c r="C74" i="1"/>
  <c r="R87" i="1"/>
  <c r="Q87" i="1"/>
  <c r="P87" i="1"/>
  <c r="C87" i="1"/>
  <c r="R2" i="1"/>
  <c r="Q2" i="1"/>
  <c r="P2" i="1"/>
  <c r="C2" i="1"/>
  <c r="R24" i="1"/>
  <c r="Q24" i="1"/>
  <c r="P24" i="1"/>
  <c r="C24" i="1"/>
  <c r="R23" i="1"/>
  <c r="Q23" i="1"/>
  <c r="P23" i="1"/>
  <c r="C23" i="1"/>
  <c r="R7" i="1"/>
  <c r="Q7" i="1"/>
  <c r="P7" i="1"/>
  <c r="C7" i="1"/>
  <c r="R20" i="1"/>
  <c r="Q20" i="1"/>
  <c r="P20" i="1"/>
  <c r="C20" i="1"/>
  <c r="R73" i="1"/>
  <c r="Q73" i="1"/>
  <c r="P73" i="1"/>
  <c r="C73" i="1"/>
  <c r="R39" i="1"/>
  <c r="Q39" i="1"/>
  <c r="P39" i="1"/>
  <c r="C39" i="1"/>
  <c r="R72" i="1"/>
  <c r="Q72" i="1"/>
  <c r="P72" i="1"/>
  <c r="C72" i="1"/>
  <c r="R38" i="1"/>
  <c r="Q38" i="1"/>
  <c r="P38" i="1"/>
  <c r="C38" i="1"/>
  <c r="R37" i="1"/>
  <c r="Q37" i="1"/>
  <c r="P37" i="1"/>
  <c r="C37" i="1"/>
  <c r="R9" i="1"/>
  <c r="Q9" i="1"/>
  <c r="P9" i="1"/>
  <c r="C9" i="1"/>
  <c r="R14" i="1"/>
  <c r="Q14" i="1"/>
  <c r="P14" i="1"/>
  <c r="C14" i="1"/>
  <c r="R83" i="1"/>
  <c r="Q83" i="1"/>
  <c r="P83" i="1"/>
  <c r="C83" i="1"/>
  <c r="R86" i="1"/>
  <c r="Q86" i="1"/>
  <c r="P86" i="1"/>
  <c r="C86" i="1"/>
  <c r="R8" i="1"/>
  <c r="Q8" i="1"/>
  <c r="P8" i="1"/>
  <c r="C8" i="1"/>
  <c r="R27" i="1"/>
  <c r="Q27" i="1"/>
  <c r="P27" i="1"/>
  <c r="C27" i="1"/>
  <c r="R97" i="1"/>
  <c r="Q97" i="1"/>
  <c r="P97" i="1"/>
  <c r="C97" i="1"/>
  <c r="R78" i="1"/>
  <c r="Q78" i="1"/>
  <c r="P78" i="1"/>
  <c r="C78" i="1"/>
  <c r="R107" i="1"/>
  <c r="Q107" i="1"/>
  <c r="P107" i="1"/>
  <c r="C107" i="1"/>
  <c r="R29" i="1"/>
  <c r="Q29" i="1"/>
  <c r="P29" i="1"/>
  <c r="C29" i="1"/>
  <c r="R28" i="1"/>
  <c r="Q28" i="1"/>
  <c r="P28" i="1"/>
  <c r="C28" i="1"/>
  <c r="R140" i="1"/>
  <c r="Q140" i="1"/>
  <c r="P140" i="1"/>
  <c r="C140" i="1"/>
  <c r="R123" i="1"/>
  <c r="Q123" i="1"/>
  <c r="P123" i="1"/>
  <c r="C123" i="1"/>
  <c r="R35" i="1"/>
  <c r="Q35" i="1"/>
  <c r="P35" i="1"/>
  <c r="C35" i="1"/>
  <c r="R79" i="1"/>
  <c r="Q79" i="1"/>
  <c r="P79" i="1"/>
  <c r="C79" i="1"/>
  <c r="R137" i="1"/>
  <c r="Q137" i="1"/>
  <c r="P137" i="1"/>
  <c r="C137" i="1"/>
  <c r="R112" i="1"/>
  <c r="Q112" i="1"/>
  <c r="P112" i="1"/>
  <c r="C112" i="1"/>
  <c r="R111" i="1"/>
  <c r="Q111" i="1"/>
  <c r="P111" i="1"/>
  <c r="C111" i="1"/>
  <c r="R59" i="1"/>
  <c r="Q59" i="1"/>
  <c r="P59" i="1"/>
  <c r="C59" i="1"/>
  <c r="R34" i="1"/>
  <c r="Q34" i="1"/>
  <c r="P34" i="1"/>
  <c r="C34" i="1"/>
  <c r="R33" i="1"/>
  <c r="Q33" i="1"/>
  <c r="P33" i="1"/>
  <c r="C33" i="1"/>
  <c r="R110" i="1"/>
  <c r="Q110" i="1"/>
  <c r="P110" i="1"/>
  <c r="C110" i="1"/>
  <c r="R136" i="1"/>
  <c r="Q136" i="1"/>
  <c r="P136" i="1"/>
  <c r="C136" i="1"/>
  <c r="R109" i="1"/>
  <c r="Q109" i="1"/>
  <c r="P109" i="1"/>
  <c r="C109" i="1"/>
  <c r="R132" i="1"/>
  <c r="Q132" i="1"/>
  <c r="P132" i="1"/>
  <c r="C132" i="1"/>
  <c r="R4" i="1"/>
  <c r="Q4" i="1"/>
  <c r="P4" i="1"/>
  <c r="C4" i="1"/>
  <c r="R131" i="1"/>
  <c r="Q131" i="1"/>
  <c r="P131" i="1"/>
  <c r="C131" i="1"/>
  <c r="R138" i="1"/>
  <c r="Q138" i="1"/>
  <c r="P138" i="1"/>
  <c r="C138" i="1"/>
  <c r="R118" i="1"/>
  <c r="Q118" i="1"/>
  <c r="P118" i="1"/>
  <c r="C118" i="1"/>
  <c r="R77" i="1"/>
  <c r="Q77" i="1"/>
  <c r="P77" i="1"/>
  <c r="C77" i="1"/>
  <c r="R13" i="1"/>
  <c r="Q13" i="1"/>
  <c r="P13" i="1"/>
  <c r="C13" i="1"/>
  <c r="R32" i="1"/>
  <c r="Q32" i="1"/>
  <c r="P32" i="1"/>
  <c r="C32" i="1"/>
  <c r="R80" i="1"/>
  <c r="Q80" i="1"/>
  <c r="P80" i="1"/>
  <c r="C80" i="1"/>
  <c r="R31" i="1"/>
  <c r="Q31" i="1"/>
  <c r="P31" i="1"/>
  <c r="C31" i="1"/>
  <c r="R106" i="1"/>
  <c r="Q106" i="1"/>
  <c r="P106" i="1"/>
  <c r="C106" i="1"/>
  <c r="R105" i="1"/>
  <c r="Q105" i="1"/>
  <c r="P105" i="1"/>
  <c r="C105" i="1"/>
  <c r="R104" i="1"/>
  <c r="Q104" i="1"/>
  <c r="P104" i="1"/>
  <c r="C104" i="1"/>
  <c r="R51" i="1"/>
  <c r="Q51" i="1"/>
  <c r="P51" i="1"/>
  <c r="C51" i="1"/>
  <c r="R103" i="1"/>
  <c r="Q103" i="1"/>
  <c r="P103" i="1"/>
  <c r="C103" i="1"/>
  <c r="R102" i="1"/>
  <c r="Q102" i="1"/>
  <c r="P102" i="1"/>
  <c r="C102" i="1"/>
  <c r="R50" i="1"/>
  <c r="Q50" i="1"/>
  <c r="P50" i="1"/>
  <c r="C50" i="1"/>
  <c r="R49" i="1"/>
  <c r="Q49" i="1"/>
  <c r="P49" i="1"/>
  <c r="C49" i="1"/>
  <c r="R48" i="1"/>
  <c r="Q48" i="1"/>
  <c r="P48" i="1"/>
  <c r="C48" i="1"/>
  <c r="R101" i="1"/>
  <c r="Q101" i="1"/>
  <c r="P101" i="1"/>
  <c r="C101" i="1"/>
  <c r="R47" i="1"/>
  <c r="Q47" i="1"/>
  <c r="P47" i="1"/>
  <c r="C47" i="1"/>
  <c r="R46" i="1"/>
  <c r="Q46" i="1"/>
  <c r="P46" i="1"/>
  <c r="C46" i="1"/>
  <c r="R100" i="1"/>
  <c r="Q100" i="1"/>
  <c r="P100" i="1"/>
  <c r="C100" i="1"/>
  <c r="R45" i="1"/>
  <c r="Q45" i="1"/>
  <c r="P45" i="1"/>
  <c r="C45" i="1"/>
  <c r="R6" i="1"/>
  <c r="Q6" i="1"/>
  <c r="P6" i="1"/>
  <c r="C6" i="1"/>
  <c r="R128" i="1"/>
  <c r="Q128" i="1"/>
  <c r="P128" i="1"/>
  <c r="C128" i="1"/>
  <c r="R75" i="1"/>
  <c r="Q75" i="1"/>
  <c r="P75" i="1"/>
  <c r="C75" i="1"/>
  <c r="R129" i="1"/>
  <c r="Q129" i="1"/>
  <c r="P129" i="1"/>
  <c r="C129" i="1"/>
  <c r="R125" i="1"/>
  <c r="Q125" i="1"/>
  <c r="P125" i="1"/>
  <c r="C125" i="1"/>
  <c r="R99" i="1"/>
  <c r="Q99" i="1"/>
  <c r="P99" i="1"/>
  <c r="C99" i="1"/>
  <c r="R30" i="1"/>
  <c r="Q30" i="1"/>
  <c r="P30" i="1"/>
  <c r="C30" i="1"/>
  <c r="R12" i="1"/>
  <c r="Q12" i="1"/>
  <c r="P12" i="1"/>
  <c r="C12" i="1"/>
  <c r="R134" i="1"/>
  <c r="Q134" i="1"/>
  <c r="P134" i="1"/>
  <c r="C134" i="1"/>
  <c r="R98" i="1"/>
  <c r="Q98" i="1"/>
  <c r="P98" i="1"/>
  <c r="C98" i="1"/>
  <c r="R124" i="1"/>
  <c r="Q124" i="1"/>
  <c r="P124" i="1"/>
  <c r="C124" i="1"/>
  <c r="R90" i="1"/>
  <c r="Q90" i="1"/>
  <c r="P90" i="1"/>
  <c r="C90" i="1"/>
  <c r="R5" i="1"/>
  <c r="Q5" i="1"/>
  <c r="P5" i="1"/>
  <c r="C5" i="1"/>
  <c r="R57" i="1"/>
  <c r="Q57" i="1"/>
  <c r="P57" i="1"/>
  <c r="C57" i="1"/>
  <c r="R85" i="1"/>
  <c r="Q85" i="1"/>
  <c r="P85" i="1"/>
  <c r="C85" i="1"/>
  <c r="R127" i="1"/>
  <c r="Q127" i="1"/>
  <c r="P127" i="1"/>
  <c r="C127" i="1"/>
  <c r="R113" i="1"/>
  <c r="Q113" i="1"/>
  <c r="P113" i="1"/>
  <c r="C113" i="1"/>
  <c r="R135" i="1"/>
  <c r="Q135" i="1"/>
  <c r="P135" i="1"/>
  <c r="C135" i="1"/>
  <c r="R52" i="1"/>
  <c r="Q52" i="1"/>
  <c r="P52" i="1"/>
  <c r="C52" i="1"/>
  <c r="R115" i="1"/>
  <c r="Q115" i="1"/>
  <c r="P115" i="1"/>
  <c r="C115" i="1"/>
  <c r="P119" i="1"/>
  <c r="C119" i="1"/>
  <c r="R18" i="1"/>
  <c r="Q18" i="1"/>
  <c r="P18" i="1"/>
  <c r="C18" i="1"/>
  <c r="R11" i="1"/>
  <c r="Q11" i="1"/>
  <c r="P11" i="1"/>
  <c r="C11" i="1"/>
  <c r="R121" i="1"/>
  <c r="Q121" i="1"/>
  <c r="P121" i="1"/>
  <c r="C121" i="1"/>
  <c r="R25" i="1"/>
  <c r="Q25" i="1"/>
  <c r="P25" i="1"/>
  <c r="C25" i="1"/>
  <c r="R82" i="1"/>
  <c r="Q82" i="1"/>
  <c r="P82" i="1"/>
  <c r="C82" i="1"/>
  <c r="R10" i="1"/>
  <c r="Q10" i="1"/>
  <c r="P10" i="1"/>
  <c r="C10" i="1"/>
  <c r="R81" i="1"/>
  <c r="Q81" i="1"/>
  <c r="P81" i="1"/>
  <c r="C81" i="1"/>
  <c r="R117" i="1"/>
  <c r="Q117" i="1"/>
  <c r="P117" i="1"/>
  <c r="C117" i="1"/>
  <c r="R3" i="1"/>
  <c r="Q3" i="1"/>
  <c r="P3" i="1"/>
  <c r="C3" i="1"/>
  <c r="R15" i="1"/>
  <c r="Q15" i="1"/>
  <c r="P15" i="1"/>
  <c r="C15" i="1"/>
  <c r="R53" i="1"/>
  <c r="Q53" i="1"/>
  <c r="P53" i="1"/>
  <c r="C53" i="1"/>
  <c r="R84" i="1"/>
  <c r="Q84" i="1"/>
  <c r="P84" i="1"/>
  <c r="C84" i="1"/>
  <c r="R70" i="1"/>
  <c r="Q70" i="1"/>
  <c r="P70" i="1"/>
  <c r="C70" i="1"/>
  <c r="R42" i="1"/>
  <c r="Q42" i="1"/>
  <c r="P42" i="1"/>
  <c r="C42" i="1"/>
  <c r="R63" i="1"/>
  <c r="Q63" i="1"/>
  <c r="P63" i="1"/>
  <c r="C63" i="1"/>
  <c r="R17" i="1"/>
  <c r="Q17" i="1"/>
  <c r="P17" i="1"/>
  <c r="C17" i="1"/>
  <c r="R141" i="1"/>
  <c r="Q141" i="1"/>
  <c r="P141" i="1"/>
  <c r="C141" i="1"/>
  <c r="R43" i="1"/>
  <c r="Q43" i="1"/>
  <c r="P43" i="1"/>
  <c r="C43" i="1"/>
  <c r="R58" i="1"/>
  <c r="Q58" i="1"/>
  <c r="P58" i="1"/>
  <c r="C58" i="1"/>
  <c r="R26" i="1"/>
  <c r="Q26" i="1"/>
  <c r="P26" i="1"/>
  <c r="C26" i="1"/>
  <c r="R139" i="1"/>
  <c r="Q139" i="1"/>
  <c r="P139" i="1"/>
  <c r="C139" i="1"/>
  <c r="R62" i="1"/>
  <c r="Q62" i="1"/>
  <c r="P62" i="1"/>
  <c r="C62" i="1"/>
  <c r="R76" i="1"/>
  <c r="Q76" i="1"/>
  <c r="P76" i="1"/>
  <c r="C76" i="1"/>
  <c r="R89" i="1"/>
  <c r="Q89" i="1"/>
  <c r="P89" i="1"/>
  <c r="C89" i="1"/>
  <c r="R55" i="1"/>
  <c r="Q55" i="1"/>
  <c r="P55" i="1"/>
  <c r="C55" i="1"/>
  <c r="R54" i="1"/>
  <c r="Q54" i="1"/>
  <c r="P54" i="1"/>
  <c r="C54" i="1"/>
  <c r="R116" i="1"/>
  <c r="Q116" i="1"/>
  <c r="P116" i="1"/>
  <c r="C116" i="1"/>
  <c r="R88" i="1"/>
  <c r="Q88" i="1"/>
  <c r="P88" i="1"/>
  <c r="C88" i="1"/>
  <c r="R130" i="1"/>
  <c r="Q130" i="1"/>
  <c r="P130" i="1"/>
  <c r="C130" i="1"/>
  <c r="R120" i="1"/>
  <c r="Q120" i="1"/>
  <c r="P120" i="1"/>
  <c r="C120" i="1"/>
  <c r="R133" i="1"/>
  <c r="Q133" i="1"/>
  <c r="P133" i="1"/>
  <c r="C133" i="1"/>
  <c r="R56" i="1"/>
  <c r="Q56" i="1"/>
  <c r="P56" i="1"/>
  <c r="C56" i="1"/>
  <c r="R44" i="1"/>
  <c r="Q44" i="1"/>
  <c r="P44" i="1"/>
  <c r="C44" i="1"/>
  <c r="R126" i="1"/>
  <c r="Q126" i="1"/>
  <c r="P126" i="1"/>
  <c r="C126" i="1"/>
  <c r="R71" i="1"/>
  <c r="Q71" i="1"/>
  <c r="P71" i="1"/>
  <c r="C71" i="1"/>
  <c r="R122" i="1"/>
  <c r="Q122" i="1"/>
  <c r="P122" i="1"/>
  <c r="C122" i="1"/>
  <c r="R19" i="1"/>
  <c r="Q19" i="1"/>
  <c r="P19" i="1"/>
  <c r="C19" i="1"/>
  <c r="R60" i="1"/>
  <c r="Q60" i="1"/>
  <c r="P60" i="1"/>
  <c r="C60" i="1"/>
  <c r="R108" i="1"/>
  <c r="Q108" i="1"/>
  <c r="P108" i="1"/>
  <c r="C108" i="1"/>
</calcChain>
</file>

<file path=xl/sharedStrings.xml><?xml version="1.0" encoding="utf-8"?>
<sst xmlns="http://schemas.openxmlformats.org/spreadsheetml/2006/main" count="1559" uniqueCount="771">
  <si>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</si>
  <si>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</si>
  <si>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</si>
  <si>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</si>
  <si>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</si>
  <si>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</si>
  <si>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</si>
  <si>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</si>
  <si>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</si>
  <si>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</si>
  <si>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</si>
  <si>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</si>
  <si>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</si>
  <si>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</si>
  <si>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</si>
  <si>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</si>
  <si>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</si>
  <si>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Korea, Republic of</t>
  </si>
  <si>
    <t>Draft partial amendment of the Enforcement Rule of the Act on Registration and Evaluation of Chemical Substances</t>
  </si>
  <si>
    <t>- Name of Law: “Draft partial amendment of the Enforcement Rule of the Act on Registration and Evaluation of Chemical Substances”- Major Contents: _x000D_
A. When some part of registration dossier is waived and is not submitted pursuant to paragraph 1 of Article 14 of the Act on Registration and Evaluation of Chemical Substances (hereinafter referred to as “the Act”) and Article 13 of the Enforcement Decree of the Act (hereinafter referred to as “the Enforcement Decree”), the potential registrant may not submit the entire or some of evidence data. (Please refer to Article 5(1)5, and subparagraph 1, 2 and 3 of Article 5(1)5 of the Enforcement Rule.)B. The Enforcement Rule, as a subordinate law, is amended as follows, corresponding to the amended Enforcement Decree in which states chemical substances manufactured by recycling wastes according to Article 2(1) of the Wastes Control Act are exempted from notification or registration pursuant to Article 11 of the Act:_x000D_
- Stating application cycle for confirmation of exemption from registration, etc. of chemical substances that are manufactured by recycling wastes (Please refer to Article 7(4) and Article 7(4)2 of the Enforcement Rule.); and_x000D_
- Specifying how to prepare the data that are required for confirmation of exemption from registration, etc. of chemical substances manufactured by recycling wastes. (Please refer to subparagraph 7 of paragraph 2 of Attachment 5 of the Enforcement Rule.)C. More information will be provided to those apply for registration of chemical substances when the government informs whether their applications are accepted or not, in accordance with Article 16(2) of the Act and Article 20 of the Enforcement Rule. (Please refer to Form No. 13 of the Attachment of the Enforcement Rule)</t>
  </si>
  <si>
    <t>Product containing new or existing chemical substance(s)</t>
  </si>
  <si>
    <t/>
  </si>
  <si>
    <t>Not specified  (TBT)</t>
  </si>
  <si>
    <t>Regular notification</t>
  </si>
  <si>
    <r>
      <rPr>
        <sz val="11"/>
        <rFont val="Calibri"/>
      </rPr>
      <t>https://members.wto.org/crnattachments/2024/TBT/KOR/24_04929_00_x.pdf</t>
    </r>
  </si>
  <si>
    <t>United States of America</t>
  </si>
  <si>
    <t>Proposed High-Priority Substance Designations Under the Toxic 
Substances Control Act (TSCA); Notice of Availability</t>
  </si>
  <si>
    <t>Notice - Under the Toxic Substances Control Act (TSCA) and related 
implementing regulations, the Environmental Protection Agency (EPA or 
Agency) is proposing to designate acetaldehyde (CASRN 75-07-0), 
acrylonitrile (CASRN 107-13-1), benzenamine (CASRN 62-53-3), vinyl 
chloride (CASRN 75-01-4), and 4,4-methylene bis(2-chloroaniline) 
(MBOCA) (CASRN 101-14-4) as High-Priority Substances for risk 
evaluation. EPA is providing a 90-day comment period, during which 
interested persons may submit comments on the proposed designations of 
these chemicals as High-Priority Substances for risk evaluation.</t>
  </si>
  <si>
    <t>High priority 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</si>
  <si>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</si>
  <si>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t>Protection of human health or safety (TBT); Protection of the environment (TBT)</t>
  </si>
  <si>
    <r>
      <rPr>
        <sz val="11"/>
        <rFont val="Calibri"/>
      </rPr>
      <t>https://members.wto.org/crnattachments/2024/TBT/USA/24_04923_00_e.pdf</t>
    </r>
  </si>
  <si>
    <t>Japan</t>
  </si>
  <si>
    <t>Ministerial Order to Provide Technical Standards about facilities for exploratory drilling sites for CO2 storage</t>
  </si>
  <si>
    <t xml:space="preserve">The Act on Carbon Dioxide Storage Business stipulates that storage business operators maintain CO2 storage facilities to ensure that they conform to the technical standards established by Order of the Ministry of Economy, Trade and Industry._x000D_
We will enact a Ministerial Order to Provide Technical Standards about facilities for exploratory drilling sites for CO2 storage based on the Act on Carbon Dioxide Storage Business to maintain public safety and prevent the occurrence of accidents, similar to the standards mandated by the Mine Safety Act._x000D_
</t>
  </si>
  <si>
    <t>・Drilling machine・Storage facility of gunpowder</t>
  </si>
  <si>
    <t>843049 - Boring or sinking machinery for boring earth or extracting minerals or ores, not self-propelled and not hydraulic (excl. tunnelling machinery and hand-operated tools); 843143 - Parts for boring or sinking machinery of subheading 8430.41 or 8430.49, n.e.s.</t>
  </si>
  <si>
    <t>Protection of human health or safety (TBT)</t>
  </si>
  <si>
    <r>
      <rPr>
        <sz val="11"/>
        <rFont val="Calibri"/>
      </rPr>
      <t>https://members.wto.org/crnattachments/2024/TBT/JPN/24_04931_00_e.pdf</t>
    </r>
  </si>
  <si>
    <t>Chinese Taipei</t>
  </si>
  <si>
    <t>Proposal for Legal Inspection Requirements for Stationary Lithium Battery Storage Appliances</t>
  </si>
  <si>
    <t>To achieve net-zero carbon emissions by 2050, it is expected that renewable energy power generation equipment and energy storage systems will gradually enter households. Due to the risks associated with thermal runaway in lithium-ion batteries used in energy storage systems,  the BSMI proposes to add stationary lithium battery storage appliances into the mandatory inspection scope. Two alternative conformity assessment procedures are made available for the choice of applicants, i.e. Registration of Product Certification (RPC) or Type-Approved Batch Inspection (TABI).</t>
  </si>
  <si>
    <t>Static converters (HS code(s): 850440); Lithium-ion accumulators (excl. spent) (HS code(s): 850760); Electric accumulators (excl. spent, and lead-acid, nickel-cadmium, nickel-metal hydride and lithium-ion accumulators) (HS code(s): 850780)</t>
  </si>
  <si>
    <t>850440 - Static converters; 850760 - Lithium-ion accumulators (excl. spent); 850780 - Electric accumulators (excl. spent, and lead-acid, nickel-cadmium, nickel-metal hydride and lithium-ion accumulators)</t>
  </si>
  <si>
    <r>
      <rPr>
        <sz val="11"/>
        <rFont val="Calibri"/>
      </rPr>
      <t>https://members.wto.org/crnattachments/2024/TBT/TPKM/24_04925_00_e.pdf
https://members.wto.org/crnattachments/2024/TBT/TPKM/24_04925_00_x.pdf</t>
    </r>
  </si>
  <si>
    <t>India</t>
  </si>
  <si>
    <t>Indutech (Quality Control) Order, 2024</t>
  </si>
  <si>
    <t>Indutech (Quality Control) Order, 2024 - (copy of the draft QCO attached)</t>
  </si>
  <si>
    <t>IS 15041:2001 TEXTILES — Flat woven webbing slings made of man-made fibres for general services</t>
  </si>
  <si>
    <t>Protection of animal or plant life or health (TBT); Protection of the environment (TBT); Quality requirements (TBT)</t>
  </si>
  <si>
    <r>
      <rPr>
        <sz val="11"/>
        <rFont val="Calibri"/>
      </rPr>
      <t>https://members.wto.org/crnattachments/2024/TBT/IND/24_04917_00_e.pdf</t>
    </r>
  </si>
  <si>
    <t>Ropes and Cordages (Quality Control) Order, 2024</t>
  </si>
  <si>
    <t>Ropes and Cordages (Quality Control) Order, 2024 - (copy of the draft QCO attached)</t>
  </si>
  <si>
    <t>i. IS 1084:2005 Textiles — Manila Ropes —Specification; ii. IS 11066:2022  Fibre Ropes — Polyester — 3-, 4-, 8-and 12- Strand Ropes; iii. IS 14928:2001 Textiles — Composite Synthetic Fibre Ropes — Specification; iv. IS 14929: 2022 Mixed Polyolefin Fibre Ropes; v. IS 1804:2004 Steel Wire Ropes _.- Fibre Main Cores – Specification; vi. IS 4572:2022 Fibre Ropes — Polyamide — 3-, 4-, 8- and 12- Strand Ropes; vii. IS 5175:2022 Fibre Ropes — Polypropylene Split Film, Monofilament And Multifilament ( PP2 ) and Polypropylene High-Tenacity Multifilament ( PP3 ) —3-, 4-, 8- and 12- Strand Ropes; viii. IS 8674 : 2013 Fibre Ropes — Polyethylene —3- And 4-Strand Ropes; ix. IS 17609 : 2021 Fibre Ropes Of Polyester / Polyolefin dual Fibres</t>
  </si>
  <si>
    <r>
      <rPr>
        <sz val="11"/>
        <rFont val="Calibri"/>
      </rPr>
      <t>https://members.wto.org/crnattachments/2024/TBT/IND/24_04918_00_e.pdf</t>
    </r>
  </si>
  <si>
    <t>The Draft Food Safety and Standards (Alcoholic Beverages) Amendment Regulations</t>
  </si>
  <si>
    <t>The Draft Food Safety and Standards (Alcoholic Beverages) Amendment Regulations, 2024 is related to revision of standards of   Esters expressed as ethyl acetate  content in fruit wine.</t>
  </si>
  <si>
    <t>Food Products(Alcoholic Beverages)</t>
  </si>
  <si>
    <t>Prevention of deceptive practices and consumer protection (TBT); Other (TBT)</t>
  </si>
  <si>
    <t>Food standards</t>
  </si>
  <si>
    <r>
      <rPr>
        <sz val="11"/>
        <rFont val="Calibri"/>
      </rPr>
      <t xml:space="preserve">https://members.wto.org/crnattachments/2024/TBT/IND/24_04919_00_x.pdf
</t>
    </r>
  </si>
  <si>
    <t>Geotextiles (Quality Control) Order, 2024.</t>
  </si>
  <si>
    <t>Geotextiles (Quality Control) Order, 2024- (copy of the draft QCO attached)</t>
  </si>
  <si>
    <t>IS 17880 :2022 - Geosynthetics — Synthetic Polymer Rope Gabions for Coastal and Waterways Protection — Specification</t>
  </si>
  <si>
    <t>Protection of human health or safety (TBT); Quality requirements (TBT)</t>
  </si>
  <si>
    <r>
      <rPr>
        <sz val="11"/>
        <rFont val="Calibri"/>
      </rPr>
      <t>https://members.wto.org/crnattachments/2024/TBT/IND/24_04916_00_e.pdf</t>
    </r>
  </si>
  <si>
    <t>European Union</t>
  </si>
  <si>
    <t>Draft Commission Implementing Regulation concerning the non-renewal of approval of the active substance tritosulfuron, in accordance with Regulation (EC) No 1107/2009 of the European Parliament and of the Council, and amending Commission Implementing Regulation (EU) No 540/2011</t>
  </si>
  <si>
    <t>This draft Commission Implementing Regulation provides that the approval of the active substance tritosulfuron is not renewed in accordance with Regulation (EC) No 1107/2009. EU Member States shall withdraw authorisations for plant protection products containing tritosulfuron as an active substance. This decision only concerns the placing on the market of this substance and plant protection products containing it. Following withdrawal and the expiry of all grace periods for stocks of products containing this substance, separate action will likely be taken on MRLs and a separate notification will be made in accordance with SPS procedures.</t>
  </si>
  <si>
    <t>Tritosulfuron (pesticide active substance)</t>
  </si>
  <si>
    <t>71.100 - Products of the chemical industry</t>
  </si>
  <si>
    <t>Protection of human health or safety (TBT); Protection of animal or plant life or health (TBT); Protection of the environment (TBT)</t>
  </si>
  <si>
    <r>
      <rPr>
        <sz val="11"/>
        <rFont val="Calibri"/>
      </rPr>
      <t>https://members.wto.org/crnattachments/2024/TBT/EEC/24_04892_00_e.pdf</t>
    </r>
  </si>
  <si>
    <t>Trinidad and Tobago</t>
  </si>
  <si>
    <t>Automotive engine oil - Compulsory requirements</t>
  </si>
  <si>
    <t>This standard outlines compulsory requirements for automotive engine oils for use in Trinidad and Tobago.The standard applies to automotive engine oil used in gasoline fuelled vehicles, diesel fuelled vehicles, hybrid-electric vehicles and bi-fuel vehicles using compressed natural gas with either gasoline or diesel. This standard does not apply to automotive engine oils formulated for use in: motorcycles;off-highway or off-road vehicles;farm equipment;industrial equipment;marine engines or vessels;two-stroke engines;construction equipment; andmotorsport or recreational vehicles.</t>
  </si>
  <si>
    <t>Lubricants, industrial oils and related products (ICS code(s): 75.100)</t>
  </si>
  <si>
    <t>75.100 - Lubricants, industrial oils and related products</t>
  </si>
  <si>
    <t>Consumer information, labelling (TBT); Prevention of deceptive practices and consumer protection (TBT); Protection of human health or safety (TBT)</t>
  </si>
  <si>
    <r>
      <rPr>
        <sz val="11"/>
        <rFont val="Calibri"/>
      </rPr>
      <t>https://members.wto.org/crnattachments/2024/TBT/TTO/24_04890_00_e.pdf</t>
    </r>
  </si>
  <si>
    <t>Hollow clay blocks - Vertical core - Compulsory requirements</t>
  </si>
  <si>
    <t>ScopeThis standard applies to vertical core, hollow clay blocks which are manufactured from clay, shale, fire clay or mixtures thereof, for use in Trinidad and Tobago. Vertical core, hollow clay blocks are intended for use in masonry supplying both structural and facing components to a structure. This standard does not apply to hollow clay blocks intended for use as paving bricks or hollow clay blocks with horizontal cores.This draft standard includes compulsory requirements for surface finish, face shell thickness, web thickness, maximum water absorption, compressive strength, and labelling.This standard also outlines the mechanism to demonstrate compliance to these requirements and includes measures to be taken in the event of non-compliance.This standard applies to vertical core, hollow clay blocks which comply with the following characteristics:Grade MW,Type HBS or Type HBX, andClass H40V or Class H60VNOTE     Vertical core, hollow clay blocks are typically used in load bearing applications with the cells oriented vertically.</t>
  </si>
  <si>
    <t>Terracotta building products (ICS code(s): 91.100.25)</t>
  </si>
  <si>
    <t>91.100.25 - Terracotta building products</t>
  </si>
  <si>
    <r>
      <rPr>
        <sz val="11"/>
        <rFont val="Calibri"/>
      </rPr>
      <t>https://members.wto.org/crnattachments/2024/TBT/TTO/24_04889_00_e.pdf</t>
    </r>
  </si>
  <si>
    <t>Draft Commission Regulation (EU) …/…of XXX amending Annex XVII to Regulation (EC) No 1907/2006 of the European Parliament and of the Council as regards N,N-dimethylacetamide (DMAC) and 1-ethylpyrrolidin-2-one (NEP)</t>
  </si>
  <si>
    <t>This draft Regulation relates to new entries of Annex XVII to REACH Regulation (EC) No 1907/2006.The draft Commission Regulation proposes a restriction for placing N,N-dimethylacetamide (DMAC) and 1-ethylpyrrolidin-2-one (NEP) on the market in concentrations higher than 0.3%, unless the registration dossiers and the safety data sheet are updated with the new DNEL values, and manufacturers and downstream users ensure the protection of workers by keeping their exposure below those values. Application of the restriction is deferred for 18 months for all industrial sectors and for 48 months for the man-made fibres sector, to give industry sufficient time to comply. </t>
  </si>
  <si>
    <t>N,N-dimethylacetamide (DMAC) and 1-ethylpyrrolidin-2-one (NEP)</t>
  </si>
  <si>
    <r>
      <rPr>
        <sz val="11"/>
        <rFont val="Calibri"/>
      </rPr>
      <t>https://members.wto.org/crnattachments/2024/TBT/EEC/24_04902_00_e.pdf
https://members.wto.org/crnattachments/2024/TBT/EEC/24_04902_01_e.pdf</t>
    </r>
  </si>
  <si>
    <t>Cambodia</t>
  </si>
  <si>
    <t>Cambodian Technical Regulation CTR 150:2024 on Methanol in Rice Wine Products</t>
  </si>
  <si>
    <t>This technical regulation shall apply to rice wine products containing methanol at levels less than or equal to 2,000 mg per liter of alcohol. This regulation mandates that any person who produces, processes, imports, advertises, or sells rice wine must comply with these technical standards. </t>
  </si>
  <si>
    <t>Rice wine products</t>
  </si>
  <si>
    <t>22 - BEVERAGES, SPIRITS AND VINEGAR</t>
  </si>
  <si>
    <t>67.160.10 - Alcoholic beverages</t>
  </si>
  <si>
    <r>
      <rPr>
        <sz val="11"/>
        <rFont val="Calibri"/>
      </rPr>
      <t>https://members.wto.org/crnattachments/2024/TBT/KHM/24_04884_00_x.pdf</t>
    </r>
  </si>
  <si>
    <t>Australia</t>
  </si>
  <si>
    <t>Proposal P1055 Definitions for gene technology and new breeding techniques – 2nd Call for Submissions and supporting documents; (145 page(s), in English)</t>
  </si>
  <si>
    <t xml:space="preserve">Proposal P1055 proposes to amend the definitions for ‘food produced using gene technology’ and ‘gene technology’ in the Australia New Zealand Food Standards Code (the Code) to ensure it is clear what foods are genetically modified (GM) for Code purposes, while also ensuring that foods are regulated according to the risk they pose. _x000D_
FSANZ has prepared a draft variation to the Code, which extends across six food standards and four schedules. Key aspects include:_x000D_
• Repealing the existing definitions for ‘food produced using gene technology’ and ‘gene technology’ and replacing them with a new definition for ‘genetically modified food’ based around the presence of novel DNA in the organism from which the food is derived;_x000D_
• Explicit exclusions from the GM food definition for substances added to food, substances used in cell culture media for the production of cell-cultured food, and food from null segregant organisms and grafted plants;_x000D_
• New definitions for ‘novel DNA’, ‘novel protein’ and ‘null segregant’._x000D_
No transition period is proposed. The proposed variations to the six Standards and four Schedules are:_x000D_
• unlikely to have any impact on products currently on the market; or _x000D_
• are deregulatory in nature and provide exemptions to current requirements for products on the market._x000D_
The standard 12 month stock in trade provisions in the Australia New Zealand Food Standards Code will apply._x000D_
We are notifying other elements of these measures under the Agreement on the Application of Sanitary and Phytosanitary Measures._x000D_
</t>
  </si>
  <si>
    <t>Genetically modified foods and foods derived from new breeding techniques (NBTs).</t>
  </si>
  <si>
    <t>Consumer information, labelling (TBT); Protection of human health or safety (TBT); Harmonization (TBT)</t>
  </si>
  <si>
    <r>
      <rPr>
        <sz val="11"/>
        <rFont val="Calibri"/>
      </rPr>
      <t>https://www.foodstandards.gov.au/food-standards-code/proposals/p1055-definitions-for-gene-technology-and-new-breeding-techniques</t>
    </r>
  </si>
  <si>
    <t>New Zealand</t>
  </si>
  <si>
    <t>Proposal P1055 Definitions for gene technology and new breeding techniques – 2nd Call for Submissions</t>
  </si>
  <si>
    <t>Proposal P1055 proposes to amend the definitions for ‘food produced using gene technology’ and ‘gene technology’ in the Australia New Zealand Food Standards Code (the Code) to ensure it is clear what foods are genetically modified (GM) for Code purposes, while also ensuring that foods are regulated according to the risk they pose. FSANZ has prepared a draft variation to the Code, which extends across six food standards and four schedules. Key aspects include:Repealing the existing definitions for ‘food produced using gene technology’ and ‘gene technology’ and replacing them with a new definition for ‘genetically modified food’ based around the presence of novel DNA in the organism from which the food is derived;Explicit exclusions from the GM food definition for substances added to food, substances used in cell culture media for the production of cell-cultured food, and food from null segregant organisms and grafted plants;New definitions for ‘novel DNA’, ‘novel protein’ and ‘null segregant’.No transition period is proposed. The proposed variations to the six Standards and four Schedules are:unlikely to have any impact on products currently on the market; or are deregulatory in nature and provide exemptions to current requirements for products on the market.The standard 12 month stock in trade provisions in the Australia New Zealand Food Standards Code will apply.We are notifying other elements of these measures under the Agreement on the Application of Sanitary and Phytosanitary Measures.</t>
  </si>
  <si>
    <t>Other (TBT)</t>
  </si>
  <si>
    <r>
      <rPr>
        <sz val="11"/>
        <rFont val="Calibri"/>
      </rPr>
      <t xml:space="preserve">https://www.foodstandards.gov.au/food-standards-code/proposals/p1055-definitions-for-gene-technology-and-new-breeding-techniques 
Email:  standards.management@foodstandards.gov.au
</t>
    </r>
  </si>
  <si>
    <t>France</t>
  </si>
  <si>
    <t>Projet de décret modifiant le décret n°2023-1224 du 20 décembre 2023 relatif à l'apposition d'une mention sur chaque unité de conditionnement des produits contenant uniquement du protoxyde d'azote (Draft Decree amending Decree No. 2023-1224 of 20 December 2023 on the inclusion of a warning label on individual packaging units for products containing only nitrous oxide) (5 page(s), in French)</t>
  </si>
  <si>
    <t>The notified draft Decree amends the wording of the mutual recognition clause contained in Decree No. 2023-1224 of 20 December 2023 on the inclusion of a warning label on individual packaging units for products containing only nitrous oxide, which specifies the content and characteristics of the warning label on the dangers of misusing nitrous oxide to be displayed on the product wrapping or packaging. Decree No. 2023-1224 of 20 December 2023 provides that the warning "Risque avéré d'effets graves pour le système nerveux à la suite d'expositions répétées ou d'une exposition prolongée par inhalation" (Proven risk of serious effects on the nervous system through repeated or prolonged exposure by inhalation) must be displayed on the wrapping of products containing nitrous oxide or, when such products are sold individually, on their immediate packaging. The warning appears in a red box on a white background, in red lettering and Arial font with a height of at least 0.9 mm for packaging whose largest side G/TBT/N/FRA/234 - 2 -   has a surface area less than or equal to 80 cm2 and of at least 1.2 mm for packaging whose largest side has a surface area greater than 80 cm2. It is illustrated by a red diamond on a white background measuring at least one centimetre on each side and containing a black silhouette. The notified draft amending Decree sets out the mutual recognition clause so that a product containing nitrous oxide legally marketed or manufactured in a member State of the European Union or in Türkiye, or legally manufactured in a State party to the Agreement on the European Economic Area, labelled as STOT RE 1, in accordance with the requirements of Regulation (EC) No 1272/2008, can be marketed in France.</t>
  </si>
  <si>
    <t>Nitrogen (HS code(s): 280430); Environment. Health protection. Security (ICS code(s): 13) The notified text concerns the sale of nitrous oxide (also known as nitrogen protoxide, dinitrogen oxide and dinitrogen monoxide), chemical formula: N2O, CAS No. 10024-97-2</t>
  </si>
  <si>
    <t>280430 - Nitrogen</t>
  </si>
  <si>
    <t>13 - Environment. Health protection. Safety</t>
  </si>
  <si>
    <r>
      <rPr>
        <sz val="11"/>
        <rFont val="Calibri"/>
      </rPr>
      <t>https://members.wto.org/crnattachments/2024/TBT/FRA/24_04885_00_f.pdf
https://members.wto.org/crnattachments/2024/TBT/FRA/24_04885_01_f.pdf</t>
    </r>
  </si>
  <si>
    <t>K Acid (Quality Control) Order, 2024</t>
  </si>
  <si>
    <t>K Acid, also known as 2-Naphthylamine-3 : 6 : 8-trisulfonic acid, is an ammonolysis product that is a water soluble, stable compound with a sulfonic acid functional group. K Acid has been shown to be effective in wastewater treatment and can be used as a catalyst for the removal of chlorides and sulfates from wastewater. K Acid is also an excellent diazonium salt precursor that can be used in the production of dyes. The locally manufactured or imported K Acid shall conform to the Indian Standard (IS 11557:1986) and shall bear the Standard Mark under license from the Bureau of Indian Standards (BIS) as per Scheme-I of Schedule-II of the Bureau of Indian Standards (Conformity Assessment) Regulations, 2018. The use of Standard Mark is governed by the provisions of Bureau of Indian Standards Act, 2016 and the Rules and Regulations made thereunder. Bureau of Indian Standards shall be the certifying and enforcing authority.</t>
  </si>
  <si>
    <t>K Acid (HS Code -  29214590)</t>
  </si>
  <si>
    <t>292114 - 2-(N,N-Diisopropylamino)ethylchloride hydrochloride</t>
  </si>
  <si>
    <r>
      <rPr>
        <sz val="11"/>
        <rFont val="Calibri"/>
      </rPr>
      <t>https://members.wto.org/crnattachments/2024/TBT/IND/24_04868_00_e.pdf</t>
    </r>
  </si>
  <si>
    <t>Israel</t>
  </si>
  <si>
    <t>SI 60745 part 1 – Hand-held  motor-operated  electric  tools – Safety:  General  requirements</t>
  </si>
  <si>
    <t>The revision process of the Mandatory Standard SI 60745 part 1, dealing with Hand-held motor-operated electric tools, to be replaced with SI 62841 part 1, was completed and published in Israel's Official Gazette, Section of Government Notice on 17 February 2019. A transition period was set and extended for these standards until 15 December 2024. The Commissioner of Standardization is promoting an additional extension until 15 December 2027._x000D_
During this time, products that require complying with the Mandatory Standard SI 60745 part 1 or any other Mandatory part of this series, may be imported into Israel according to either SI 60745 part 1 or SI 62841 part 1.</t>
  </si>
  <si>
    <t>Hand-held motor-operated electric tools (HS code(s): 843319; 846120; 846420; 847981); (ICS code(s): 25.140.20)</t>
  </si>
  <si>
    <t>843319 - Mowers for lawns, parks or sports grounds, powered, with the cutting device rotating in a vertical plane or with cutter bars; 846120 - Shaping or slotting machines, for working metals, metal carbides or cermets; 846420 - Grinding or polishing machines, for working stone, ceramics, concrete, asbestos-cement or like mineral materials or for cold-working glass (excl. machines for working in the hand); 847981 - Machinery for treating metal, incl. electric wire coil-winders, n.e.s. (excl. industrial robots, furnaces, dryers, spray guns and the like, high-pressure cleaning equipment and other jet cleaners, rolling millls or machines, machine tools and rope or cable-making machines)</t>
  </si>
  <si>
    <t>25.140.20 - Electric tools</t>
  </si>
  <si>
    <t>Harmonization (TBT); Reducing trade barriers and facilitating trade (TBT)</t>
  </si>
  <si>
    <r>
      <rPr>
        <sz val="11"/>
        <rFont val="Calibri"/>
      </rPr>
      <t>https://members.wto.org/crnattachments/2024/TBT/ISR/24_04852_00_x.pdf</t>
    </r>
  </si>
  <si>
    <t>Bahrain, Kingdom of</t>
  </si>
  <si>
    <t>Electrical Clothes Dryers - Energy Performance, Testing and Labelling Requirements</t>
  </si>
  <si>
    <t>A draft technical regulation that specifies the Energy Performance, Testing and Labelling Requirements of Clothes Dryers and applies to clothes dryers with capacity up to 25 kg, that operate in AC single-phase of 230V with a frequency of 50 Hz.</t>
  </si>
  <si>
    <t>Laundry appliances (ICS code(s): 97.060)</t>
  </si>
  <si>
    <t>97.060 - Laundry appliances</t>
  </si>
  <si>
    <r>
      <rPr>
        <sz val="11"/>
        <rFont val="Calibri"/>
      </rPr>
      <t>https://members.wto.org/crnattachments/2024/TBT/BHR/24_04865_00_x.pdf</t>
    </r>
  </si>
  <si>
    <t>Brazil</t>
  </si>
  <si>
    <t>SDA/MAPA Ordinance No. 1.152, 19 July 2024.</t>
  </si>
  <si>
    <t>Establishes procedures for registration, control and inspection of commercial establishments of national and imported animal multiplication material.Revokes the Normative Instruction No. 56, 27 September 2006, published in the Official Gazette of the Union on 4 October 2006, Edition No. 191, Section 1.</t>
  </si>
  <si>
    <t>HS 05119910 - Animal embryos; HS 05119920 - Animal sêmen.</t>
  </si>
  <si>
    <t>051199 - Products of animal origin, n.e.s., dead animals, unfit for human consumption (excl. fish, crustaceans, molluscs or other aquatic invertebrates)</t>
  </si>
  <si>
    <t>Animal health</t>
  </si>
  <si>
    <r>
      <rPr>
        <sz val="11"/>
        <rFont val="Calibri"/>
      </rPr>
      <t>https://www.in.gov.br/en/web/dou/-/portaria-sda/mapa-n-1.152-de-19-de-julho-de-2024-573698152</t>
    </r>
  </si>
  <si>
    <t>H Acid (Quality Control) Order, 2024</t>
  </si>
  <si>
    <t>H Acid, also known as 1-amino-8-naphthol-3,6-disulfonic acid, is an intermediate chemical used in the production of various dyes. H Acid is primarily used in the manufacturing of azo dyes, which finds applications in textile, leather, paper, and other industries.The locally manufactured or imported H Acid shall conform to the Indian Standard (IS 8637:2020) and shall bear the Standard Mark under license from the Bureau of Indian Standards (BIS) as per Scheme-I of Schedule-II of the Bureau of Indian Standards (Conformity Assessment) Regulations, 2018. The use of Standard Mark is governed by the provisions of Bureau of Indian Standards Act, 2016 and the Rules and Regulations made thereunder. Bureau of Indian Standards shall be the certifying and enforcing authority.</t>
  </si>
  <si>
    <t>H Acid (HS Code -  29222160)</t>
  </si>
  <si>
    <t>292221 - Aminohydroxynaphthalenesulphonic acids and their salts</t>
  </si>
  <si>
    <t>Peru</t>
  </si>
  <si>
    <t>PROYECTO DE NORMA TECNICA PERUANA PNTP 202.900:2024 - "Envase y embalaje. Adhesivos para etiquetas en empaques y envases de alimentos. Especificaciones" (Draft Peruvian Technical Standard (PNTP) No. 202.900:2024, "Packaging. Adhesives for food packaging labels. Specifications") (32 pages, in Spanish)</t>
  </si>
  <si>
    <t>The notified draft Peruvian Technical Standard establishes quality specifications and characteristics for high-tack adhesives used for self-adhesive food packaging labels. G/TBT/N/PER/162 - 6 -   This draft Peruvian Technical Standard applies to high-tack adhesives used for various types of self-adhesive food packaging labels.</t>
  </si>
  <si>
    <t>TARIFF HEADING DESCRIPTION 0209 Pig fat, free of lean meat, and poultry fat, not rendered or otherwise extracted, fresh, chilled, frozen, salted, in brine, dried or smoked. 0306 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 G/TBT/N/PER/162 - 2 -   0307 Molluscs, whether in shell or not, live, fresh, chilled, frozen, dried, salted or in brine; smoked molluscs, whether in shell or not, whether or not cooked before or during the smoking process; flours, meals and pellets of molluscs, fit for human consumption. 0401 Milk and cream, not concentrated nor containing added sugar or other sweetening matter. 0402 Milk and cream, concentrated or containing added sugar or other sweetening matter. 0402991000 Condensed milk 0402999000 Other milk and cream, containing added sugar or other sweetening matter 0403100020 Yogurt, flavoured or containing added fruit, nuts or cocoa, whether or not containing added sugar or other sweetening matter 0405 Butter and other fats and oils derived from milk; dairy spreads. 040590 Other fats and oils derived from milk 0406 Cheese and curd. 0406909000 Other cheese 0802 Other nuts, fresh or dried, whether or not shelled or peeled. 160239 Other prepared or preserved meat, meat offal or blood of poultry of heading 01.05 1604 Prepared or preserved fish; caviar and caviar substitutes prepared from fish eggs. 1701 Cane or beet sugar and chemically pure sucrose, in solid form. 1704 Sugar confectionery (including white chocolate), not containing cocoa. 1806 Chocolate and other food preparations containing cocoa. 2009 Fruit juices (including grape must) and vegetable juices, unfermented and not containing added spirit, whether or not containing added sugar or other sweetening matter. 2103 Sauces and preparations therefor; mixed condiments and mixed seasonings; mustard flour and meal and prepared mustard. 1517100000 Margarine, excluding liquid margarine 1517900000 Margarine; edible mixtures or preparations of animal or vegetable fats or oils or of fractions of different fats or oils of this Chapter, other than edible fats or oils or their fractions of heading 15.16 G/TBT/N/PER/162 - 3 -   1601000000 Sausages and similar products, of meat, meat offal or blood; food preparations based on these products. 1602100000 Homogenised preparations 1602200000 Prepared or preserved liver of any animal 1602321090 Other prepared or preserved meat, meat offal or blood of fowls of the species Gallus domesticus, seasoned and frozen 1602500000 Prepared or preserved meat, meat offal or blood of bovine animals 1602900000 Other, including preparations of blood of any animal 1702200000 Maple sugar and maple syrup 1702309000 Glucose, not containing fructose or containing in the dry state less than 20% by weight of fructose 1702901000 Artificial honey, whether or not mixed with natural honey 1702903000 Sugars containing added flavouring or colouring matter, containing in the dry state 50% by weight of fructose 1702904000 Other syrup containing in the dry state 50% by weight of fructose 1704101000 Chewing gum, sugar-coated 1704901000 Boiled sweets, pastilles and similar sugar confectionery 1704909000 Other sugar confectionery (including white chocolate), not containing cocoa 1806310000 Preparations in blocks, slabs or bars, other than those weighing more than 2 kg, or in liquid, paste, powder, granular or other bulk form in containers or immediate packings of a content exceeding 2 kg, filled 1806320000 Preparations in blocks, slabs or bars, other than those weighing more than 2 kg, or in liquid, paste, powder, granular or other bulk form in containers or immediate packings of a content exceeding 2 kg, not filled 1901909000 Food preparations of flour, groats, meal, starch or malt extract, not containing cocoa or containing less than 40% by weight of cocoa calculated on a totally defatted basis, not elsewhere specified or included; food preparations of goods of headings 04.01 to 04.04, not containing cocoa or containing less than 5% by weight of cocoa calculated on a totally defatted basis, not elsewhere specified or included 1902200000 Stuffed pasta, whether or not cooked or otherwise prepared 1904200000 Prepared foods obtained from unroasted cereal flakes or from mixtures of unroasted cereal flakes and roasted cereal flakes or swelled cereals G/TBT/N/PER/162 - 4 -   1904900000 Cereals (other than maize (corn)) in grain form or in the form of flakes or other worked grains (except flour, groats and meal), pre-cooked, or otherwise prepared, not elsewhere specified or included 1905100000 Crispbread (also known as knäckebrot) 1905200000 Gingerbread and the like 1905310000 Sweet biscuits 1905400000 Rusks, toasted bread and similar toasted products 1905901000 Salted or flavoured biscuits 1905909000 Other bread, pastry, cakes, biscuits and other bakers' wares, whether or not containing cocoa; communion wafers, empty cachets of a kind suitable for pharmaceutical use, sealing wafers, rice paper and similar products 2005200000 Potatoes, prepared or preserved otherwise than by vinegar or acetic acid, not frozen 2005590000 Other beans (Vigna spp., Phaseolus spp.) prepared or preserved otherwise than by vinegar or acetic acid, not frozen 2005600000 Asparagus, prepared or preserved otherwise than by vinegar or acetic acid, not frozen 2005700000 Olives, prepared or preserved otherwise than by vinegar or acetic acid, not frozen 2005800000 Sweet corn (Zea mays var. saccharata), prepared or preserved otherwise than by vinegar or acetic acid, not frozen 2005991000 Artichokes, prepared or preserved otherwise than by vinegar or acetic acid, not frozen 2005992000 Paprika (Capsicum annuum), prepared or preserved otherwise than by vinegar or acetic acid, not frozen 2005999000 Other vegetables and mixtures of vegetables, prepared or preserved otherwise than by vinegar or acetic acid, not frozen 2006000000 Vegetables, fruit, nuts, fruit-peel and other parts of plants, preserved by sugar (drained, glacé or crystallised) 2007911000 Jams, fruit jellies and marmalades of citrus fruit, obtained by cooking, whether or not containing added sugar or other sweetening matter 2007991100 Jams, fruit jellies and marmalades of pineapple, obtained by cooking, whether or not containing added sugar or other sweetening matter G/TBT/N/PER/162 - 5 -   2007999100 Jams, fruit jellies and marmalades of other fruits or nuts, obtained by cooking, whether or not containing added sugar or other sweetening matter 2103100000 Soya sauce 2103200000 Tomato ketchup and other tomato sauces 2103302000 Prepared mustard 2103901000 Mayonnaise 2103902000 Mixed condiments and mixed seasonings 2103909000 Other sauces and preparations therefor 2104101000 Preparations for soups and broths 2104102000 Soups and broths 2104200000 Homogenized composite food preparations 2105001000 Ice cream not containing milk or dairy products 2105009000 Other ice cream and other edible ice, whether or not containing cocoa 2106901000 Powders for table creams, jellies, ice creams, or similar preparations 2106906000 Sweetening preparations made using synthetic or artificial substances 2106907900 Other food supplements 2106908000 Formula, other than milk formula, for infants up to 12 months old 2106909000 Breast-milk substitutes 2106909000 Food supplements for infants and young children 2202100000 Waters, including mineral waters and aerated waters, containing added sugar or other sweetening matter or flavoured 2202900000 Other non-alcoholic beverages, not including fruit or vegetable juices of heading 20.09</t>
  </si>
  <si>
    <t>0209 - Pig fat, free of lean meat, and poultry fat, not rendered or otherwise extracted, fresh, chilled, frozen, salted, in brine, dried or smoked; 190220 - Pasta, stuffed with meat or other substances, whether or not cooked or otherwise prepared; 190420 - Prepared foods obtained from unroasted cereal flakes or from mixtures of unroasted cereal flakes and roasted cereal flakes or swelled cereals; 190490 - 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 190510 - Crispbread; 190520 - Gingerbread and the like, whether or not containing cocoa; 190531 - Sweet biscuits; 190540 - Rusks, toasted bread and similar toasted products; 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200520 - Potatoes, prepared or preserved otherwise than by vinegar or acetic acid (excl. frozen); 200559 - Unshelled beans "Vigna spp., Phaseolus spp.", prepared or preserved otherwise than by vinegar or acetic acid (excl. frozen); 200560 - Asparagus, prepared or preserved otherwise than by vinegar or acetic acid (excl. frozen); 200570 - Olives, prepared or preserved otherwise than by vinegar or acetic acid (excl. frozen); 200580 - Sweetcorn "Zea Mays var. Saccharata", prepared or preserved otherwise than by vinegar or acetic acid (excl. frozen); 200599 - 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 2006 - Vegetables, fruit, nuts, fruit-peel and other parts of plants, preserved by sugar (drained, glacé or crystallised).; 200791 - Citrus fruit jams, jellies, marmalades, purées or pastes, obtained by cooking, whether or not containing added sugar or other sweetening matter (excl. homogenised preparations of subheading 2007.10); 200799 - Jams, jellies, marmalades, purées or pastes of fruit, obtained by cooking, whether or not containing added sugar or other sweetening matter (excl. citrus fruit and homogenised preparations of subheading 2007.10); 2009 - Fruit juices, incl. grape must, and vegetable juices, unfermented, not containing added spirit, whether or not containing added sugar or other sweetening matter; 2103 - Sauce and preparations therefor; mixed condiments and mixed seasonings; mustard flour and meal, whether or not prepared, and mustard; 210310 - Soya sauce; 210320 - Tomato ketchup and other tomato sauces; 210330 - Mustard flour and meal, whether or not prepared, and mustard; 210390 - Preparations for sauces and prepared sauces; mixed condiments and seasonings (excl. soya sauce, tomato ketchup and other tomato sauces, mustard, and mustard flour and meal); 210410 - Soups and broths and preparations therefor; 210420 - Food preparations consisting of finely homogenised mixtures of two or more basic ingredients, such as meat, fish, vegetables or fruit, put up for retail sale as infant food or for dietetic purposes, in containers of &lt;= 250 g; 2105 - Ice cream and other edible ice, whether or not containing cocoa.; 210690 - Food preparations, n.e.s.; 190190 - 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 180632 - Chocolate and other preparations containing cocoa, in blocks, slabs or bars of &lt;= 2 kg (excl. filled); 180631 - Chocolate and other preparations containing cocoa, in blocks, slabs or bars of &lt;= 2 kg, filled; 1806 - Chocolate and other food preparations containing cocoa;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0401 - Milk and cream, not concentrated nor containing added sugar or other sweetening matter; 0402 - Milk and cream, concentrated or containing added sugar or other sweetening matter; 040299 - Milk and cream, concentrated and sweetened (excl. in solid forms); 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0405 - Butter, incl. dehydrated butter and ghee, and other fats and oils derived from milk; dairy spreads; 040590 - Fats and oils derived from milk, and dehydrated butter and ghee (excl. natural butter, recombined butter and whey butter); 0406 - Cheese and curd; 040690 - Cheese (excl. fresh cheese, incl. whey cheese, curd, processed cheese, blue-veined cheese and other cheese containing veins produced by "Penicillium roqueforti", and grated or powdered cheese); 0802 - Other nuts, fresh or dried, whether or not shelled or peeled (excl. coconuts, Brazil nuts and cashew nuts); 151710 - Margarine (excl. liquid); 151790 - 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 220210 - Waters, incl. mineral and aerated, with added sugar, sweetener or flavour, for direct consumption as a beverage; 1601 - Sausages and similar products, of meat, meat offal, blood or insects; food preparations based on these products.; 160220 - Preparations of liver of any animal (excl. sausages and similar products and finely homogenised preparations put up for retail sale as infant food or for dietetic purposes, in containers of a net weight of &lt;= 250 g); 160232 - 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 160239 - 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 160250 - Prepared or preserved meat or offal of bovine animals (excl. sausages and similar products, finely homogenised preparations put up for retail sale as infant food or for dietetic purposes, in containers of a net weight of &lt;= 250 g, preparations of liver and meat extracts and juices); 160290 - 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 1604 - Prepared or preserved fish; caviar and caviar substitutes prepared from fish eggs; 1701 - Cane or beet sugar and chemically pure sucrose, in solid form; 170220 - Maple sugar, in solid form, and maple syrup (excl. flavoured or coloured); 170230 - Glucose in solid form and glucose syrup, not containing added flavouring or colouring matter and not containing fructose or containing in the dry state, &lt; 20% by weight of fructose; 170290 - 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 1704 - Sugar confectionery not containing cocoa, incl. white chocolate; 170410 - Chewing gum, whether or not sugar-coated; 170490 - Sugar confectionery not containing cocoa, incl. white chocolate (excl. chewing gum); 160210 - Homogenised prepared meat, offal, blood or insects, put up for retail sale as infant food or for dietetic purposes, in containers of &lt;= 250 g; 22029 - - Other:</t>
  </si>
  <si>
    <r>
      <rPr>
        <sz val="11"/>
        <rFont val="Calibri"/>
      </rPr>
      <t xml:space="preserve">https://members.wto.org/crnattachments/2024/TBT/PER/24_04864_00_s.pdf
</t>
    </r>
  </si>
  <si>
    <t>Vinyl Sulphone (Quality Control) Order, 2024</t>
  </si>
  <si>
    <t>Vinyl Sulphone is an organic chemical used in the production of reactive dyes. These dyes are used in the textile industry to colour fabrics. Vinyl Sulphone based reactive dyes are also used in paints, plastics, rubber, and pigments. The product is highly reactive due to the presence of its electrophilic sulphonyl group. This reactivity is exploited in the dyeing process where  it reacts with nucleophilic groups on the textile fibres to form covalent bonds, resulting in excellent colour fastness. The locally manufactured or imported Vinyl Sulphone shall conform to the Indian Standard (IS 18340:2023) and shall bear the Standard Mark under license from the Bureau of Indian Standards (BIS) as per Scheme-I of Schedule-II of the Bureau of Indian Standards (Conformity Assessment) Regulations, 2018. The use of Standard Mark is governed by the provisions of Bureau of Indian Standards Act, 2016 and the Rules and Regulations made thereunder. Bureau of Indian Standards shall be the certifying and enforcing authority.</t>
  </si>
  <si>
    <t>290410 - Derivatives of hydrocarbons containing only sulpho groups, their salts and ethyl esters</t>
  </si>
  <si>
    <r>
      <rPr>
        <sz val="11"/>
        <rFont val="Calibri"/>
      </rPr>
      <t>https://members.wto.org/crnattachments/2024/TBT/IND/24_04869_00_e.pdf</t>
    </r>
  </si>
  <si>
    <t>Draft Commission Implementing Decision on the non-approval of certain active substances for use in biocidal products in accordance with Regulation (EU) No 528/2012 of the European Parliament and of the Council</t>
  </si>
  <si>
    <t>This draft Commission Implementing Decision does not approve certain active substances in biocidal products pursuant to Regulation (EU) No 528/2012 of the European Parliament and of the Council. For these active substance/product-type combinations included in the review programme of existing active substances listed in Annex II to Regulation (EU) No 1062/2014, all the participants have withdrawn or are considered to have withdrawn their support. For these active substances the role of participant had not been previously taken over. No notification has been submitted to the European Chemicals Agency. Therefore, these active substance/product-type combinations should not be approved for use in biocidal products.</t>
  </si>
  <si>
    <t>Biocidal products and treated articles treated with or incorporating biocidal products</t>
  </si>
  <si>
    <t>Protection of human health or safety (TBT); Protection of the environment (TBT); Harmonization (TBT)</t>
  </si>
  <si>
    <r>
      <rPr>
        <sz val="11"/>
        <rFont val="Calibri"/>
      </rPr>
      <t>https://members.wto.org/crnattachments/2024/TBT/EEC/24_04863_00_e.pdf
https://members.wto.org/crnattachments/2024/TBT/EEC/24_04863_01_e.pdf</t>
    </r>
  </si>
  <si>
    <t>Kenya</t>
  </si>
  <si>
    <t>DKS 452: 2024 Stainless steel sinks for domestic purposes — Specification</t>
  </si>
  <si>
    <t>This Draft Kenya Standard specifies the dimensional, Functional and test methods requirement for stainless steel sinks intended for domestic use</t>
  </si>
  <si>
    <t>Sinks and washbasins, of stainless steel (HS code(s): 732410); Sanitary installations (ICS code(s): 91.140.70)</t>
  </si>
  <si>
    <t>732410 - Sinks and washbasins, of stainless steel</t>
  </si>
  <si>
    <t>91.140.70 - Sanitary installations</t>
  </si>
  <si>
    <t>Consumer information, labelling (TBT); Prevention of deceptive practices and consumer protection (TBT); Quality requirements (TBT); Reducing trade barriers and facilitating trade (TBT)</t>
  </si>
  <si>
    <r>
      <rPr>
        <sz val="11"/>
        <rFont val="Calibri"/>
      </rPr>
      <t>https://members.wto.org/crnattachments/2024/TBT/KEN/24_04862_00_e.pdf</t>
    </r>
  </si>
  <si>
    <t>Canada</t>
  </si>
  <si>
    <t>Discussion paper: Identifying a new approach for developing and maintaining Canadian fresh fruit and vegetable grade standards (11 and 12 pages, available in English and French)Online questionnaire: Identifying a new approach for developing and maintaining Canadian fresh fruit and vegetable grade standards (4 pages, available in English and French).</t>
  </si>
  <si>
    <t>The CFIA seeks feedback to inform decisions on selecting a new approach for developing and maintaining Canadian fresh fruit and vegetable grades.   </t>
  </si>
  <si>
    <t>Fruits and Vegetables (HS codes Level 1, 07 and 08)</t>
  </si>
  <si>
    <t>07 - EDIBLE VEGETABLES AND CERTAIN ROOTS AND TUBERS; 08 - EDIBLE FRUIT AND NUTS; PEEL OF CITRUS FRUIT OR MELONS</t>
  </si>
  <si>
    <t>67.080 - Fruits. Vegetables</t>
  </si>
  <si>
    <r>
      <rPr>
        <sz val="11"/>
        <rFont val="Calibri"/>
      </rPr>
      <t>https://inspection.canada.ca/en/about-cfia/transparency/consultations-and-engagement/discussion-paper-identifying-new-approach-developing-and-maintaining-canadian-fresh-fruit-and (English)
https://inspection.canada.ca/fr/propos-lacia/transparence/consultations-participation/document-discussion-trouver-nouvelle-approche-lelaboration-tenue-jour-normes-categorie-canadiennes (French)
https://ca1se.voxco.com/SE/93/vegetables_fruits_legumes/?&amp;lang=en (English)
https://ca1se.voxco.com/SE/93/vegetables_fruits_legumes/?&amp;lang=fr (French)</t>
    </r>
  </si>
  <si>
    <t>“Proposed group standard for treated seed: Consultation document”</t>
  </si>
  <si>
    <t>The EPA is proposing to issue a new group standard for treated seed under the Hazardous Substances and New Organisms Act 1996 (the HSNO Act). Under the HSNO Act, group standards are a type of approval for a group of hazardous substances of a similar nature, type or use. Importers and manufacturers can self-assign their substances to a group standard as long as their substances meet the conditions of the standard. Regulating treated seed is aligned with the approaches of many international regulators. The group standard would apply to imported or manufactured treated seed where the coating contains an active ingredient that is a component of a plant protection product, where that plant protection product has an approval under section 28A or section 29 of the Act. It will likely affect people who have previously been importing treated seed without needing an approval.Plant protection products are defined in the proposed group standard and include, but are not limited to, repellents, pesticides,  growth regulators, and biopesticides.The group standard would include a suite of conditions relating to treated seed that people must comply with. This includes anyone importing, manufacturing, supplying, storing, using, or disposing of treated seed. To comply, they may need to add new information to their product labels and safety data sheets.If a treated seed group standard is issued, treated seed importers and manufacturers will need to know the hazard classification(s) of the seed treatment substance. To meet the proposed scope, they’d also need to ensure that the seeds have been, or will be, treated with a substance containing an active ingredient(s) approved for use in New Zealand. Otherwise, they would need to apply for a new Part 5 approval.The use of the group standards would require knowledge of the composition and hazards of seed treatment formulation used to coat the seed in order to ensure compliance. Under the proposed group standard, importers would be required to annually report on the total volume of treated seed imported (in kilograms), the names of the active ingredients used to treat the seed, and the quantity of active ingredients used to treat seeds. New Zealand manufacturers of treated seed coated with a seed treatment formulation that has an existing EPA approval may choose to comply with that existing approval or self-assign their substances to the new group standard and meet its requirements instead (refer to section 96E(2) of the HSNO Act).</t>
  </si>
  <si>
    <t>Imported or locally manufactured seed that has been coated and/or encapsulated with a surface applied technology for the purpose of preventing pest incursion or damage.</t>
  </si>
  <si>
    <t>65.020.20 - Plant growing</t>
  </si>
  <si>
    <r>
      <rPr>
        <sz val="11"/>
        <rFont val="Calibri"/>
      </rPr>
      <t>https://www.epa.govt.nz/public-consultations/open-consultations/proposed-group-standard-for-treated-seed</t>
    </r>
  </si>
  <si>
    <t>Draft Commission Implementing Regulation concerning the non-renewal of the approval of the active substance metribuzin, in accordance with Regulation (EC) No 1107/2009 of the European Parliament and of the Council, and amending Commission Implementing Regulation (EU) No 540/2011 and Commission Implementing Regulation (EU) 2015/408</t>
  </si>
  <si>
    <t>This draft Commission Implementing Regulation provides that the approval of the active substance metribuzin is not renewed in accordance with Regulation (EC) No 1107/2009. EU Member States shall withdraw authorisations for plant protection products containing metribuzin as an active substance. The non-renewal of approval is based on the first evaluation of the substance for use as a pesticide active substance in the EU under Regulation (EC) No 1107/2009. The substance was formerly assessed and approved under Directive 91/414/ EEC.This decision only concerns the placing on the market of this substance and plant protection products containing it. Following non-approval and the expiry of all grace periods for stocks of products containing this substance, separate action will likely be taken on MRLs and a separate notification will be made in accordance with SPS procedures.</t>
  </si>
  <si>
    <t>Metribuzin (pesticide active substance)</t>
  </si>
  <si>
    <t>65.100 - Pesticides and other agrochemicals; 71.100 - Products of the chemical industry</t>
  </si>
  <si>
    <r>
      <rPr>
        <sz val="11"/>
        <rFont val="Calibri"/>
      </rPr>
      <t>https://members.wto.org/crnattachments/2024/TBT/EEC/24_04833_00_e.pdf</t>
    </r>
  </si>
  <si>
    <t>Approval report, Application A1257 Australian native bee honey; Supporting Document 1 Risk and technical assessment Application A1257 – Australian native bee honey.</t>
  </si>
  <si>
    <t>FSANZ has assessed an application to amend the Australia New Zealand Food Standards Code to accept honey produced by stingless bee species native to Australia as a standardised food. FSANZ has approved a new standard (Standard 2.8.3 –  Native bee honey) which sets out compositional and labelling requirements for honey produced by bees native to Australia from the genera Tetragonula and Austroplebeia, which are not known as ‘honeybees’. A food that is sold as native bee honey produced by stingless bees native to Australia will have to meet the definition of native bee honey and meet the compositional requirements of the standard. However, there is no requirement for native bee honey to be a product of Australia.</t>
  </si>
  <si>
    <t>Foods sold in New Zealand (both imported and domestically produced)</t>
  </si>
  <si>
    <t>040900 - Natural honey</t>
  </si>
  <si>
    <t>67.180.10 - Sugar and sugar products</t>
  </si>
  <si>
    <r>
      <rPr>
        <sz val="11"/>
        <rFont val="Calibri"/>
      </rPr>
      <t xml:space="preserve">https://www.foodstandards.gov.au/food-standards-code/applications/A1257-Australian-native-bee-honey
</t>
    </r>
  </si>
  <si>
    <t>Russian Federation</t>
  </si>
  <si>
    <t>Economic Commission Collegium Draft Decision on amendments to the Section 14 of the Chapter II of the Common sanitary-epidemiological and hygienic requirements for products subject to sanitary-epidemiological supervision (control)</t>
  </si>
  <si>
    <t>The draft provides for the updating of the Section 14 of the Chapter II of the Common sanitary-epidemiological and hygienic requirements for products subject to sanitary-epidemiological supervision (control) which regulates the requirements for individual protection equipment.</t>
  </si>
  <si>
    <t>Protection equipment</t>
  </si>
  <si>
    <t>13.340.99 - Other protective equipment</t>
  </si>
  <si>
    <t>Thailand</t>
  </si>
  <si>
    <t>Draft Notification of the Alcoholic Beverages Control, Re: Rules, Procedure and condition on Packaging including warning messages of Alcoholic Beverages produced or imported, B.E. …… .</t>
  </si>
  <si>
    <t>According to the Draft Notification of the Alcoholic Beverages Control, Re: Rules, Procedure and condition, on Packaging including warning statement of Alcoholic Beverages produced or imported, issued under B.E. ……, it is specified as follows:1. Definition of         “Packaging” means containers or packages, which are used to contain alcoholic beverages.        “Container” means bottles, cans, jars, or containers in any other forms, which are used to contain alcoholic beverages.        “Packaging” means material used to contain alcoholic beverage containers, whether by filling, covering or by any other methods.2. Packaging that is containers produced or imported for sale in the Kingdom shall have the net contained volume of no less than 0.175 liters per container; 3. Displaying warning messages on labels of alcoholic beverages to be exempt from having to comply with the announcement of the Ministry of Public Health: regarding the labelling of food in containers.4. Labels on alcoholic beverage containers are required to display the following warning messages.       4.1 Sale of Liquor to whom at age less than the completion 20 years of age is prohibited;       4.2 Drinking liquor will decrease ability in vehicle driving;        4.3 Person whose age less than the completion 20 years should not drink       Message according to paragraph one to be printed in Thai by using solid line letters with a height of not less than 5 millimetres, placed in a frame that is separated from other text. The colour of the frame and text contrasts with the background colour of the label. Until it can be read clearly.         The provisions of paragraph one do not apply to alcoholic beverages imported into the Kingdom as samples or not for trade or is it an alcoholic beverage of a person who has received privileges according to Thailand’s obligations to the United Nations or according to international law or according to contract or agreement with foreign countries or diplomatic or alcoholic beverages produced or imported for export.5. This notification shall come into force as from the day following date of its publication in the Government Gazette.</t>
  </si>
  <si>
    <t>Alcohol Beverages (ICS:  67.160.10) (HS 2203, 2204, 2205, 2206, 2207, 2208).</t>
  </si>
  <si>
    <t>2208 - Undenatured ethyl alcohol of an alcoholic strength of &lt; 80%; spirits, liqueurs and other spirituous beverages (excl. compound alcoholic preparations of a kind used for the manufacture of beverages); 2207 - Undenatured ethyl alcohol of an alcoholic strength of &gt;= 80%; ethyl alcohol and other spirits, denatured, of any strength; 2206 - Other fermented beverages (for example, cider, perry, mead, saké); mixtures of fermented beverages and mixtures of fermented beverages and non-alcoholic beverages, not elsewhere specified or included.; 2205 - Vermouth and other wine of fresh grapes, flavoured with plants or aromatic substances; 2204 - Wine of fresh grapes, incl. fortified wines; grape must, partly fermented and of an actual alcoholic strength of &gt; 0,5% vol or grape must with added alcohol of an actual alcoholic strength of &gt; 0,5% vol; 2203 - Beer made from malt.</t>
  </si>
  <si>
    <t>Consumer information, labelling (TBT)</t>
  </si>
  <si>
    <t>Food standards; Labelling</t>
  </si>
  <si>
    <r>
      <rPr>
        <sz val="11"/>
        <rFont val="Calibri"/>
      </rPr>
      <t>https://members.wto.org/crnattachments/2024/TBT/THA/24_04838_00_e.pdf
https://members.wto.org/crnattachments/2024/TBT/THA/24_04838_00_x.pdf</t>
    </r>
  </si>
  <si>
    <t>SI 60968 - Self-ballasted fluorescent lamps for general lighting services - Safety requirements</t>
  </si>
  <si>
    <t>First Amendment to the Mandatory Standard SI 60968, dealing with self-ballasted fluorescent lamps. This amendment deletes the following sections dealing with energy consumption due to the annulation of Israel's Energy Source Regulations:Deletes a few of the normative references included in Section 2;Deletes the national Section 5.2.202 dealing with energy efficiency label;Deletes Annex C dealing with the calculation of the energy efficiency.</t>
  </si>
  <si>
    <t>Self-ballasted fluorescent lamps</t>
  </si>
  <si>
    <t>853931 - Discharge lamps, fluorescent, hot cathode; 94054 - - Other electric luminaires and lighting fittings :</t>
  </si>
  <si>
    <t>29.140.30 - Fluorescent lamps. Discharge lamps</t>
  </si>
  <si>
    <t>Harmonization (TBT); Reducing trade barriers and facilitating trade (TBT); Cost saving and productivity enhancement (TBT)</t>
  </si>
  <si>
    <r>
      <rPr>
        <sz val="11"/>
        <rFont val="Calibri"/>
      </rPr>
      <t>https://members.wto.org/crnattachments/2024/TBT/ISR/24_04836_00_x.pdf</t>
    </r>
  </si>
  <si>
    <t>SI  61195 - Double-capped fluorescent lamps - Safety  specifications</t>
  </si>
  <si>
    <t xml:space="preserve">First Amendment to the proposed Mandatory Standard SI 61195 dealing with double-capped fluorescent lamps (Notified on 26 May 2020 in G/TBT/N/ISR/1149). This amendment deletes the following sections dealing with energy consumption due to the annulation of Israel's Energy Source Regulations:Deletes a few of the normative references included in Section 1.2;Deletes the national Section 2.2.202 dealing with energy efficiency label;Deletes Annex F, which deals with the calculation of energy efficiency._x000D_
</t>
  </si>
  <si>
    <t>Double-capped fluorescent lamps</t>
  </si>
  <si>
    <t>853931 - Discharge lamps, fluorescent, hot cathode; 853932 - Mercury or sodium vapour lamps; metal halide lamps</t>
  </si>
  <si>
    <r>
      <rPr>
        <sz val="11"/>
        <rFont val="Calibri"/>
      </rPr>
      <t>https://members.wto.org/crnattachments/2024/TBT/ISR/24_04835_00_x.pdf</t>
    </r>
  </si>
  <si>
    <t>SI 62368 part 1 - Audio/video, information and communication technology equipment: Safety requirements</t>
  </si>
  <si>
    <t>First Amendment to the Proposed Mandatory Standard SI 62368 part 1 (Notified on 1 March 2023 in G/TBT/N/ISR/1245). This amendment deletes the following sections dealing with energy consumption due to the annulation of Israel's Energy Source Regulations:Deletes the Section 2 dealing with the normative references;Deletes the national Section 202 dealing with power consumption.</t>
  </si>
  <si>
    <t>Audio/video, information and communication technology equipment</t>
  </si>
  <si>
    <t>842230 - Machinery for filling, closing, sealing or labelling bottles, cans, boxes, bags or other containers; machinery for capsuling bottles, jars, tubes and similar containers; machinery for aerating beverages; 8437 - Machines for cleaning, sorting or grading seed, grain or dried leguminous vegetables; machinery used in the milling industry or for the working of cereals or dried leguminous vegetables (excl. farm-type machinery, heat treatment equipment, centrifugal dryers and air filters); parts thereof; 8443 - Printing machinery used for printing by means of plates, cylinders and other printing components of heading 8442 (excl. hectograph or stencil duplicating machines, addressing machines and other office printing machines of heading 8469 to 8472); other printers, copying machines and facsimile machines, whether or not combined; parts thereof; 847010 - Electronic calculators capable of operation without an external source of electric power and pocket-size "dimensions &lt;= 170 mm x 100 mm x 45 mm" data recording, reproducing and displaying machines with calculating functions; 8471 - Automatic data-processing machines and units thereof; magnetic or optical readers, machines for transcribing data onto data media in coded form and machines for processing such data, n.e.s.; 8472 - Office machines, e.g. hectograph or stencil duplicating machines, addressing machines, automatic banknote dispensers, coin-sorting machines, coin-counting or coin-wrapping machines, pencil-sharpening machines, perforating or stapling machines, n.e.s.; 8476 - Automatic goods-vending machines, e.g. postage stamp, cigarette, food or beverage machines, incl. money-changing machines; parts thereof; 850440 - Static converters; 850680 - Primary cells and primary batteries, electric (excl. spent, and those of silver oxide, mercuric oxide, manganese dioxide, lithium and air-zinc); 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8518 - Microphones and stands therefor (excl. cordless microphones with built-in transmitter); loudspeakers, whether or not mounted in their enclosures; headphones and earphones, whether or not combined with a microphone, and sets consisting of a microphone and one or more loudspeakers (excl. telephone sets, hearing aids and helmets with built-in headphones, whether or not incorporating a microphone); audio-frequency electric amplifiers; electric sound amplifier sets; parts thereof; 8519 - Sound recording or sound reproducing apparatus; 8521 - Video recording or reproducing apparatus, whether or not incorporating a video tuner (excl. video camera recorders); 8525 - Transmission apparatus for radio-broadcasting or television, whether or not incorporating reception apparatus or sound recording or reproducing apparatus; television cameras, digital cameras and video camera recorders; 8526 - Radar apparatus, radio navigational aid apparatus and radio remote control apparatus; 8527 - Reception apparatus for radio-broadcasting, whether or not combined, in the same housing, with sound recording or reproducing apparatus or a clock; 8528 - Monitors and projectors, not incorporating television reception apparatus; reception apparatus for television, whether or not incorporating radio-broadcast receivers or sound or video recording or reproducing apparatus; 8531 - Electric sound or visual signalling apparatus, e.g. bells, sirens, indicator panels, burglar or fire alarms (excl. those for cycles, motor vehicles and traffic signalling); parts thereof; 8536 - 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 8543 - Electrical machines and apparatus, having individual functions, n.e.s. in chapter 85 and parts thereof; 9008 - Image projectors, and photographic enlargers and reducers (excl. cinematographic); 9016 - Balances of a sensitivity of 5 cg or better, with or without weights.; 910610 - Time registers and time recorders; 9207 - Musical instruments, the sound of which is produced, or must be amplified, electrically, e.g. organs, guitars, accordions; 9503 - Tricycles, scooters, pedal cars and similar wheeled toys; dolls' carriages; dolls; other toys; reduced-size ("scale") models and similar recreational models, working or not; puzzles of all kinds.; 9504 - Video game consoles and machines, table or parlour games, incl. pintables, billiards, special tables for casino games and automatic bowling equipment, amusement machines operated by coins, banknotes, bank cards, tokens or by any other means of payment; 9505 - Festival, carnival or other entertainment articles, incl. conjuring tricks and novelty jokes, n.e.s.; 9506 - Articles and equipment for general physical exercise, gymnastics, athletics, other sports, incl. table-tennis, or outdoor games, not specified or included in this chapter or elsewhere; swimming pools and paddling pools.</t>
  </si>
  <si>
    <t>33.160.01 - Audio, video and audiovisual systems in general; 35.020 - Information technology (IT) in general</t>
  </si>
  <si>
    <r>
      <rPr>
        <sz val="11"/>
        <rFont val="Calibri"/>
      </rPr>
      <t>https://members.wto.org/crnattachments/2024/TBT/ISR/24_04837_00_x.pdf</t>
    </r>
  </si>
  <si>
    <t>SI  61199 -Single-capped  fluorescent  lamps - Safety  specifications</t>
  </si>
  <si>
    <t xml:space="preserve">First Amendment to the proposed Mandatory Standard SI 61199, dealing with single-capped fluorescent lamps (Notified on 26 May 2020 in G/TBT/N/ISR/1149). This amendment deletes the following sections dealing with energy consumption due to the annulation of Israel's Energy Source Regulations:Deletes a few of the normative references included in Section 2;Deletes the national Section 4.2.202 dealing with energy efficiency label;Deletes Annex J, which deals with the calculation of energy efficiency._x000D_
</t>
  </si>
  <si>
    <t>Single-capped fluorescent lamps</t>
  </si>
  <si>
    <t>853932 - Mercury or sodium vapour lamps; metal halide lamps; 853931 - Discharge lamps, fluorescent, hot cathode</t>
  </si>
  <si>
    <r>
      <rPr>
        <sz val="11"/>
        <rFont val="Calibri"/>
      </rPr>
      <t>https://members.wto.org/crnattachments/2024/TBT/ISR/24_04834_00_x.pdf</t>
    </r>
  </si>
  <si>
    <t>Uruguay</t>
  </si>
  <si>
    <t>Proyecto de Resolución GMC N° 02/24 - Modificación de la Resolución GMC Nº 40/15 "Reglamento Técnico MERCOSUR sobre Materiales, Envases y Equipamientos Celulósicos Destinados a Estar en Contacto con Alimentos" (Draft Common Market Group (GMC) Resolution No. 02/24 - Amendment to GMC Resolution No. 40/15 "MERCOSUR Technical Regulation on cellulosic materials, packaging and equipment to be used in contact with food") (1 page, in Spanish)</t>
  </si>
  <si>
    <t>The notified draft Resolution updates GMC Resolution No. 40/15 "MERCOSUR Technical Regulation on cellulosic materials, packaging and equipment to be used in contact with food", replacing paragraph 1.2(f) of Part II "Positive list of components for cellulosic materials, packaging and equipment to be used in contact with food" in order to modify the maximum permissible amount of the contaminant diisopropylnaphthalene in finished products containing recycled fibres. G/TBT/N/URY/95 - 2 -</t>
  </si>
  <si>
    <t>Cellulosic materials, packaging and equipment to be used in contact with food; Packaging materials and accessories (ICS code(s): 55.040)</t>
  </si>
  <si>
    <t>55.040 - Packaging materials and accessories</t>
  </si>
  <si>
    <t>Protection of human health or safety (TBT); Harmonization (TBT)</t>
  </si>
  <si>
    <t>Human health</t>
  </si>
  <si>
    <r>
      <rPr>
        <sz val="11"/>
        <rFont val="Calibri"/>
      </rPr>
      <t>https://members.wto.org/crnattachments/2024/TBT/URY/24_04595_00_s.pdf</t>
    </r>
  </si>
  <si>
    <t>Chile</t>
  </si>
  <si>
    <t>INSTRUCCIÓN TÉCNICA RGR N°02/2024: DISEÑO Y EJECUCIÓN DE LAS INSTALACIONES FOTOVOLTAICAS CONECTADAS A REDES DE DISTRIBUCIÓN (Technical Instruction RGR No. 02/2024: Design and operation of photovoltaic installations connected to distribution networks) (60 pages, in Spanish)</t>
  </si>
  <si>
    <t>The provisions of this Technical Instruction apply to the design, operation, inspection and maintenance of photovoltaic electrical installations connected to the distribution network, with a maximum power not exceeding that specified in Law No. 21.118 or the provisions replacing it, and are intended to lay down the requirements to be fulfilled in the design, operation, inspection and maintenance of photovoltaic electrical installations notified to the Electricity and Fuel Board for connection to the distribution network, with the aims of providing an efficient service, ensuring the safety of persons who operate or use such installations and preserving the physical and operational integrity of the electricity distribution network.</t>
  </si>
  <si>
    <t>Photovoltaic installations connected to distribution networks</t>
  </si>
  <si>
    <t>27.160 - Solar energy engineering; 29.240 - Power transmission and distribution networks; 91.140.50 - Electricity supply systems</t>
  </si>
  <si>
    <r>
      <rPr>
        <sz val="11"/>
        <rFont val="Calibri"/>
      </rPr>
      <t>https://members.wto.org/crnattachments/2024/TBT/CHL/24_04708_00_s.pdf</t>
    </r>
  </si>
  <si>
    <t>INSTRUCCIÓN TÉCNICA RGR N°06/2024: DISEÑO Y EJECUCIÓN DE INSTALACIONES DE SISTEMAS DE ALMACENAMIENTO DE ENERGÍA A TRAVÉS DE BATERÍAS EN INSTALACIONES ELÉCTRICAS (Technical Instruction RGR No. 06/2024: Design and operation of battery energy storage systems in electrical installations) (77 pages, in Spanish)</t>
  </si>
  <si>
    <t>This Technical Instruction establishes general installation and safety requirements for battery energy storage systems (BESS), including both the battery system (BS) itself and the power conversion equipment (PCE) to which it is connected to convert energy and supply other parts of the electrical installation, and is intended to lay down the requirements to be fulfilled in the design, operation, inspection and maintenance of battery energy storage systems in electrical installations notified to the Electricity and Fuel Board, with the aims of providing an efficient service and ensuring the safety of persons who operate or use such installations. The provisions of this Technical Instruction apply both to BESSs connected to mains power, with or without grid feed-in, and to off-grid installations. Moreover, in the case of on-grid installations, this Technical Instruction applies to storage systems with an associated energy source and to stand-alone storage systems. This Technical Instruction governs the following BESS components: (a) Pre-assembled integrated BESSs. (b) Pre-assembled BSs. (c) Unassembled BSs. G/TBT/N/CHL/693 - 2 -   (d) Battery inverters for energy storage for the systems mentioned above in their interaction with the BS. (e) Charge controllers in their interaction with the BS. This Technical Instruction does not apply to BESSs in the following types of installation: (a) Pre-assembled integrated uninterruptible power systems (UPS). (b) Emergency systems defined in Technical Schedule RIC No. 08 of the Electricity and Fuel Board. (c) Telecommunications applications. (d) Electric vehicles. (e) Portable equipment.</t>
  </si>
  <si>
    <t>Battery energy storage systems in electrical installations</t>
  </si>
  <si>
    <t>29.220.99 - Other cells and batteries; 91.140.50 - Electricity supply systems</t>
  </si>
  <si>
    <r>
      <rPr>
        <sz val="11"/>
        <rFont val="Calibri"/>
      </rPr>
      <t>https://members.wto.org/crnattachments/2024/TBT/CHL/24_04709_00_s.pdf</t>
    </r>
  </si>
  <si>
    <t>INSTRUCCIÓN TÉCNICA RGR N°01/2024: PROCEDIMIENTO DE COMUNICACIÓN DE ENERGIZACIÓN DE GENERADORAS RESIDENCIALES Y SISTEMAS DE ALMACENAMIENTO DE ENERGÍA (Technical Instruction RGR No. 01/2024: Procedure for reporting the energization of residential generators and energy storage systems) (41 pages, in Spanish)</t>
  </si>
  <si>
    <t>The purpose of this Technical Instruction is to provide for the reporting of the energization of distributed generation facilities for self-consumption in accordance with Article 26 of Supreme Decree No. 57/2019 of the Ministry of Energy approving the Regulation on Distributed Generation for Self-consumption under Law No. 21.118. The provisions of this Technical Instruction apply to the energization reporting process and to the documentation to be submitted when declaring distributed generation facilities by electrical installers accredited by the Electricity and Fuel Board.</t>
  </si>
  <si>
    <t>Residential generators and energy storage systems</t>
  </si>
  <si>
    <t>29.160.20 - Generators; 91.140.50 - Electricity supply systems</t>
  </si>
  <si>
    <r>
      <rPr>
        <sz val="11"/>
        <rFont val="Calibri"/>
      </rPr>
      <t>https://members.wto.org/crnattachments/2024/TBT/CHL/24_04710_00_s.pdf</t>
    </r>
  </si>
  <si>
    <t>United Kingdom</t>
  </si>
  <si>
    <t>The Environmental Protection (Wet Wipes Containing Plastic) (Scotland) Regulations 2024</t>
  </si>
  <si>
    <t>These regulations propose to introduce a ban on the supply and sale of wet wipes containing plastic. There will be exemptions for wet wipes intended for medical and industrial uses, and for business-to-business sales. The legislation provides a transition period of 18-months for businesses to make necessary adjustments. Under these regulations “plastic” means a material consisting of polymer as defined in Article 3(5) of Regulation (EC) No 1907/2006 concerning the Registration, Evaluation, Authorisation and Restriction of Chemicals (REACH), to which additives or other substances may have been added, and which can function as a main structural component of final products, with the exception of natural polymers that have not been chemically modified.A “wet wipe” is defined as a non-woven piece of fabric which has been soaked and stored in liquid and which is not designed or intended to be re-used, including but not limited to baby wipes, cosmetic wipes, moist toilet tissues, personal hygiene wipes and wipe-based cleaning products.These regulations will apply in Scotland. England, Wales, and Northern Ireland (the other nations of the UK) will introduce their own legislation of the same intent and scope to ban wet wipes containing plastic in each of their respective nations. </t>
  </si>
  <si>
    <t>Beauty or make-up preparations and preparations for the care of the skin (other than medicaments), including sunscreen or suntan preparations; manicure or pedicure products. (CCCN 3304990000)Organic surface-active agents (other than soap); surface-active preparations, washing preparations (including auxiliary washing preparations) and cleaning preparations, whether or not containing soap, other than those of heading 3401. (HS 3402)Insecticides, rodenticides, fungicides, herbicides, anti-sprouting products and plant-growth regulators, disinfectants and similar products, put up in forms or packings for retail sale or as preparations or articles (for example, sulphur-treated bands, wicks and candles, and fly-papers). (HS 3808)</t>
  </si>
  <si>
    <t>3304 - Beauty or make-up preparations and preparations for the care of the skin, incl. sunscreen or suntan preparations (excl. medicaments); manicure or pedicure preparations; 3402 - Organic surface-active agents (excl. soap); surface-active preparations, washing preparations, incl. auxiliary washing preparations, and cleaning preparations, whether or not containing soap (excl. those of heading 3401); 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</si>
  <si>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 71.100.40 - Surface active agents; 83.140 - Rubber and plastics products; 97.170 - Body care equipment</t>
  </si>
  <si>
    <r>
      <rPr>
        <sz val="11"/>
        <rFont val="Calibri"/>
      </rPr>
      <t>https://members.wto.org/crnattachments/2024/TBT/GBR/24_04705_00_e.pdf</t>
    </r>
  </si>
  <si>
    <t>Proyecto de Resolución GMC N° 1/24 "Reglamento Técnico MERCOSUR para Películas de Celulosa Regenerada Destinadas a Entrar en Contacto con Alimentos (Derogación de la Resolución GMC N° 55/97)" (Draft Common Market Group (GMC) Resolution No. 1/14 - "MERCOSUR Technical Regulation on regenerated cellulose film to be used in contact with food (Repeal of GMC Resolution No. 55/97)") (15 pages, in Spanish)</t>
  </si>
  <si>
    <t>The notified draft Resolution updates the requirements for regenerated cellulose film to be used in contact with food and repeals GMC Resolution No. 55/97 on the same subject. The new Regulation will apply in the territory of the States parties, to trade among them and to imports from outside the MERCOSUR area.</t>
  </si>
  <si>
    <t>Regenerated cellulose film to be used in contact with food; paper and paperboard; articles of paper pulp, of paper or of paperboard (HS code(s): 48); packaging materials and accessories (ICS code(s): 55.040)</t>
  </si>
  <si>
    <t>48 - PAPER AND PAPERBOARD; ARTICLES OF PAPER PULP, OF PAPER OR OF PAPERBOARD</t>
  </si>
  <si>
    <t>Protection of human health or safety (TBT); Quality requirements (TBT); Harmonization (TBT)</t>
  </si>
  <si>
    <r>
      <rPr>
        <sz val="11"/>
        <rFont val="Calibri"/>
      </rPr>
      <t>https://members.wto.org/crnattachments/2024/TBT/URY/24_04594_00_s.pdf</t>
    </r>
  </si>
  <si>
    <t>Foods sold in Australia (both imported and domestically produced)</t>
  </si>
  <si>
    <t>67.180 - Sugar. Sugar products. Starch</t>
  </si>
  <si>
    <r>
      <rPr>
        <sz val="11"/>
        <rFont val="Calibri"/>
      </rPr>
      <t>https://www.foodstandards.gov.au/food-standards-code/applications/A1257-Australian-native-bee-honey</t>
    </r>
  </si>
  <si>
    <t>Draft Commission Regulation amending Regulation (EU) 2017/2400 as regards the determination of the CO2 emissions and fuel consumption of medium and heavy lorries and heavy buses and the inclusion of vehicles running on hydrogen and other new technologies and amending Regulation (EU) 582/2011 as regards the applicable rules on the determination of CO2 emissions and fuel consumption in order to obtain an extension to an EU type-approval </t>
  </si>
  <si>
    <t>Commission Regulation (EU) 2017/2400 of 12 December 2017 on the determination of CO2 emissions and fuel consumption of heavy-duty vehicles introduces a common method to objectively compare the performance of heavy-duty vehicles placed on the Union market as regards their CO2 emissions and fuel consumption. It lays down provisions for the certification of components with an impact on CO2 emissions and fuel consumption of heavy-duty vehicles, introduces a simulation tool for the purpose of determining and declaring CO2 emissions and fuel consumption of those vehicles.The aim of the proposed amendment is to take new technologies into account, such as vehicles running on hydrogen (both fuel cells and internal combustion engines technologies), vehicles propelled by several powertrains operating independently (e.g. electric vehicles with electric machines on different axles) and vehicles capable of recharging while in motion. The proposed amendment also aims to introduce tightened test conditions for the determination of air drag performances, to introduce a new simulation method to determine air drag performances and to improve and clarify various existing provisions where relevant.At the same time, the proposed amendment aims to amend Regulation (EU) 582/2011 to make the necessary clarifications triggered by the abovementioned changes with regard to the procedure to be followed for the determination of CO2 emissions and fuel consumption values of certain medium lorries.</t>
  </si>
  <si>
    <t>Heavy duty vehicles (ICS 13.040.50), Commercial vehicles (ICS 43.080)</t>
  </si>
  <si>
    <t>13.040.50 - Transport exhaust emissions; 43.080 - Commercial vehicles</t>
  </si>
  <si>
    <t>Protection of the environment (TBT); Quality requirements (TBT)</t>
  </si>
  <si>
    <r>
      <rPr>
        <sz val="11"/>
        <rFont val="Calibri"/>
      </rPr>
      <t>https://members.wto.org/crnattachments/2024/TBT/EEC/24_04680_00_e.pdf
https://members.wto.org/crnattachments/2024/TBT/EEC/24_04680_01_e.pdf</t>
    </r>
  </si>
  <si>
    <t>DKS 364: 2024 Woven apparel for blouses, shirts and dresses – Specification</t>
  </si>
  <si>
    <t>This Standard specifies requirements, sampling, and test methods for woven apparel used for making blouses, shirts, and dresses. This standard is not applicable to suiting fabrics for women and men apparel, kitenge, denim, cotton drills, khanga, uniform fabrics, jacket fabrics, pyjama, interlinings and lining fabric.</t>
  </si>
  <si>
    <t>Products of the textile industry (ICS code(s): 59.080)</t>
  </si>
  <si>
    <t>59.080 - Products of the textile industry</t>
  </si>
  <si>
    <t>Consumer information, labelling (TBT); Prevention of deceptive practices and consumer protection (TBT); Quality requirements (TBT); Reducing trade barriers and facilitating trade (TBT); Cost saving and productivity enhancement (TBT)</t>
  </si>
  <si>
    <r>
      <rPr>
        <sz val="11"/>
        <rFont val="Calibri"/>
      </rPr>
      <t xml:space="preserve">https://members.wto.org/crnattachments/2024/TBT/KEN/24_04660_00_e.pdf
Kenya Bureau of Standards
WTO/TBT National Enquiry Point
P.O. Box: 54974-00200
 Nairobi
 Kenya
Telephone: + (254) 020 605490
 605506/6948258
Fax: + (254) 020 609660/609665
E-mail: info@kebs.org; Website: http://www.kebs.org
</t>
    </r>
  </si>
  <si>
    <t>DRS 2068: 2024 Textiles – Lining fabric – Specification</t>
  </si>
  <si>
    <t>This Committee Draft African Standard specifies requirements, test methods and sampling of lining fabrics used in the manufacture of clothing.This African standard does not cover non-woven lining or interlining fabrics </t>
  </si>
  <si>
    <t>Textile fibres in general (ICS code(s): 59.060.01)</t>
  </si>
  <si>
    <t>59.060.01 - Textile fibres in general</t>
  </si>
  <si>
    <r>
      <rPr>
        <sz val="11"/>
        <rFont val="Calibri"/>
      </rPr>
      <t xml:space="preserve">https://members.wto.org/crnattachments/2024/TBT/KEN/24_04661_00_e.pdf
Kenya Bureau of Standards
WTO/TBT National Enquiry Point
P.O. Box: 54974-00200
 Nairobi
 Kenya
Telephone: + (254) 020 605490
 605506/6948258
Fax: + (254) 020 609660/609665
E-mail: info@kebs.org; Website: http://www.kebs.org
</t>
    </r>
  </si>
  <si>
    <t>DKS 2455: 2024 Food safety — General standard</t>
  </si>
  <si>
    <t>This draft Kenya Standard specifies the basic safety requirements, sampling and test methods for foods intended for direct human consumption and/or further processing where there is no specific product standard.</t>
  </si>
  <si>
    <t>Microbiology in general (ICS code(s): 07.100.01)</t>
  </si>
  <si>
    <t>67.020 - Processes in the food industry; 67.040 - Food products in general; 07.100.01 - Microbiology in general</t>
  </si>
  <si>
    <t>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</si>
  <si>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https://members.wto.org/crnattachments/2024/TBT/KEN/24_04658_00_e.pdf</t>
    </r>
  </si>
  <si>
    <t>DKS 3012: 2024 Cap and hat – Specification</t>
  </si>
  <si>
    <t>This Kenya Standard specifies the requirements test methods and sampling for hat and cap.The hats and caps include but not limited to security caps, scouts cap, berets, beanie hats, fedora hats, safari hats, fishing hats, visor cap and Irish cap.</t>
  </si>
  <si>
    <t>Headgear. Clothing accessories. Fastening of clothing (ICS code(s): 61.040)</t>
  </si>
  <si>
    <t>65 - HEADGEAR AND PARTS THEREOF</t>
  </si>
  <si>
    <t>61.040 - Headgear. Clothing accessories. Fastening of clothing</t>
  </si>
  <si>
    <r>
      <rPr>
        <sz val="11"/>
        <rFont val="Calibri"/>
      </rPr>
      <t>https://members.wto.org/crnattachments/2024/TBT/KEN/24_04659_00_e.pdf</t>
    </r>
  </si>
  <si>
    <t>DKS 2294: 2024 Aluminium Foil for Household Use— Specification </t>
  </si>
  <si>
    <t>This Kenya Standard specifies requirements for plain aluminium foil for household use and catering purposes. </t>
  </si>
  <si>
    <t>Aluminium products (ICS code(s): 77.150.10)</t>
  </si>
  <si>
    <t>77.150.10 - Aluminium products</t>
  </si>
  <si>
    <r>
      <rPr>
        <sz val="11"/>
        <rFont val="Calibri"/>
      </rPr>
      <t>https://members.wto.org/crnattachments/2024/TBT/KEN/24_04657_00_e.pdf</t>
    </r>
  </si>
  <si>
    <t>Viet Nam</t>
  </si>
  <si>
    <t>Draft Decree amending and supplementing certain articles of governmental Decree No. 107/2016/ND-CP dated July 1, 2016 regulating the business requirements of conformity assessment services and governmental Decree No. 154/2018/ND-CP dated November 9, 2018 amending, supplementing and repealing certain regulations on investment and business conditions in sectors under management of Ministry of Science and Technology and certain regulations on specialized inspections </t>
  </si>
  <si>
    <t xml:space="preserve">This draft Decree provides the amendments, supplements, repeals of certain articles and replacements of certain phrases and forms of governmental Decree No. 107/2016/ND-CP dated July 1, 2016 regulating the business requirements of conformity assessment services and governmental Decree No. 154/2018/ND-CP dated November 9, 2018 amending, supplementing and repealing certain regulations on investment and business conditions in sectors under management of Ministry of Science and Technology and certain regulations on specialized inspections;_x000D_
This draft Decree updates the regulations on the conditions for providing conformity assessment services in Vietnam such as organizing the conformity assessment for products, goods, production processes; providing suitable services and environment in compliance to applicable published standards or corresponding technical regulations; and organizing accreditation for conformity assessment organizations._x000D_
This draft Decree applies to organizations and enterprises providing conformity assessment services (such as testing, verification, inspection, certification, and accreditation of conformity assessment organizations), State management agencies and relevant organizations and individuals in the territory of Vietnam._x000D_
This draft Decree notes STAMEQ’s new official name “Commission for Standards, Quality and Metrology of Viet Nam”, as the replacement for “Directorate for Standards, Quality and Metrology”._x000D_
</t>
  </si>
  <si>
    <t>Conformity assessment procedures</t>
  </si>
  <si>
    <t>03.120.20 - Product and company certification. Conformity assessment</t>
  </si>
  <si>
    <r>
      <rPr>
        <sz val="11"/>
        <rFont val="Calibri"/>
      </rPr>
      <t>https://members.wto.org/crnattachments/2024/TBT/VNM/24_04649_00_x.pdf</t>
    </r>
  </si>
  <si>
    <t>Resolution 887, 11 July 2024</t>
  </si>
  <si>
    <t>This resolution contains provisions on good practices for
distribution, storage,
transport and dispensing of gases
medicinal.</t>
  </si>
  <si>
    <t>Health care technology (ICS code(s): 11)</t>
  </si>
  <si>
    <t>11 - Health care technology</t>
  </si>
  <si>
    <r>
      <rPr>
        <sz val="11"/>
        <rFont val="Calibri"/>
      </rPr>
      <t>https://members.wto.org/crnattachments/2024/TBT/BRA/24_04644_00_x.pdf</t>
    </r>
  </si>
  <si>
    <t>Revision of the Regulation for Enforcement of the Act on the Evaluation of Chemical Substances and Regulation of Their Manufacture, etc. Related to the Ministry of Economy, Trade and Industry</t>
  </si>
  <si>
    <t>Based on Article 2, paragraph 3, of the Act on the Regulation of Manufacture and Evaluation of Chemical Substances (hereinafter referred to as “the Act”), NPE will be designated as a class II specified chemical substance.Based on Article 35, paragraph 1,2, and 6 of the Act, a person who manufactures or imports NPE shall notify the planned quantity of NPE to be manufactured or imported and the quantity of NPE manufactured or imported in the preceding fiscal year. The chemical structure of NPE can vary and therefore, for substance identification additional information such as CAS RN will be needed. For this objective, the notification forms under theRegulation for Enforcement of the Act on the Evaluation of Chemical Substances and Regulation of Their Manufacture, etc. Related to the Ministry of Economy, Trade and Industry will be revised.</t>
  </si>
  <si>
    <t>Poly (oxyethylene)=alkyl phenyl ether (where the alkyl consists of 9 carbon atoms, hereinafter referred to as “NPE”.)</t>
  </si>
  <si>
    <t>Protection of animal or plant life or health (TBT); Protection of the environment (TBT)</t>
  </si>
  <si>
    <r>
      <rPr>
        <sz val="11"/>
        <rFont val="Calibri"/>
      </rPr>
      <t>https://members.wto.org/crnattachments/2024/TBT/JPN/24_04654_00_e.pdf</t>
    </r>
  </si>
  <si>
    <t>Partial amendment of Regulations for Radio Equipment</t>
  </si>
  <si>
    <t>Ministry of Internal Affairs and Communications (MIC) will establish the exposure limit value of absorbed power density from the radio equipment operating in close proximity to the human body (frequency over 6GHz), in accordance with ICNIRP Guidelines 2020 “Guidelines for Limiting Exposure to Time-Varying Electric, Magnetic and Electromagnetic Fields (100 kHz to 300 GHz) ” and “C95.1-2019 - IEEE Standard for Safety Levels with Respect to Human Exposure to Electric, Magnetic, and Electromagnetic Fields, 0 Hz to 300 GHz”.In addition, MIC will establish the method of measuring absorbed power density from radio equipment in accordance with “IEC PAS 63446 Conversion method of specific absorption rate to absorbed power density for the assessment of human exposure to radio frequency electromagnetic fields from wireless devices in close proximity to the head and body - Frequency range of 6 GHz to 10 GHz.”</t>
  </si>
  <si>
    <t>Wireless devices operating in close proximity to the human body</t>
  </si>
  <si>
    <t>33.060.20 - Receiving and transmitting equipment</t>
  </si>
  <si>
    <r>
      <rPr>
        <sz val="11"/>
        <rFont val="Calibri"/>
      </rPr>
      <t>https://members.wto.org/crnattachments/2024/TBT/JPN/24_04628_00_e.pdf</t>
    </r>
  </si>
  <si>
    <t>Argentina</t>
  </si>
  <si>
    <t>Proyecto de Resolución Conjunta sobre modificación del Capítulo XVII del Código Alimentario Argentino_ Inclusión de bebida adicionada y suplemento hidroelectrolítico (Draft Joint Resolution on amendments to Chapter XVII of the Argentine Food Code, Inclusion of enhanced beverages and hydroelectrolytic supplements) (7 pages, in Spanish)</t>
  </si>
  <si>
    <t>The notified draft text provides for an amendment to Article 1363 of the Argentine Food Code (CAA) in respect of the list of products that are not allowed to be fortified, and incorporates, into the CAA, Articles 1360, 1361 and 1362 on the inclusion of beverages with added vitamins and/or minerals, powder for the preparation of enhanced beverages and hydroelectrolytic supplements, respectively.</t>
  </si>
  <si>
    <t>Fortified foods, Beverages with added vitamins and/or minerals, Hydroelectrolytic supplements</t>
  </si>
  <si>
    <t>67.160 - Beverages</t>
  </si>
  <si>
    <t>Consumer information, labelling (TBT); Prevention of deceptive practices and consumer protection (TBT); Quality requirements (TBT)</t>
  </si>
  <si>
    <r>
      <rPr>
        <sz val="11"/>
        <rFont val="Calibri"/>
      </rPr>
      <t>https://members.wto.org/crnattachments/2024/TBT/ARG/24_04626_00_s.pdf</t>
    </r>
  </si>
  <si>
    <t>Draft Notification of the Ministry of Industry on Prohibiting Factories from Using HCFC-141b (Dichlorofluoromethane) in the Production Process of Polyols for Foam Production or in the Production Process of All Types of Foam, B.E. 25xx(202x) </t>
  </si>
  <si>
    <t>This Draft Notification is in compliance with the obligations under the Montreal Protocol, which Thailand has joined as a member party, to control the substance HCFC-144b (Dichlorofluoromethane) in the production process of polyols for foam production or in the production process of all types of foam.</t>
  </si>
  <si>
    <t>Hazardous Substances (2903.73.00)</t>
  </si>
  <si>
    <t>290373 - Dichlorofluoroethanes</t>
  </si>
  <si>
    <t>71.080.20 - Halogenated hydrocarbons</t>
  </si>
  <si>
    <r>
      <rPr>
        <sz val="11"/>
        <rFont val="Calibri"/>
      </rPr>
      <t>https://members.wto.org/crnattachments/2024/TBT/THA/24_04630_00_x.pdf</t>
    </r>
  </si>
  <si>
    <t>Establishment of the labelling information with respect to measures, etc., for preventing environmental pollution attributable to the relevant class II specified chemical substances, to be indicated on containers, packaging, or invoices for NPE or the products specified in Article 9 of the Order for Enforcement of the Act on the Regulation of Manufacture and Evaluation of Chemical Substances which use NPE</t>
  </si>
  <si>
    <t>Based on Article 37, paragraph 1 of the Act on the Regulation of Manufacture and Evaluation of Chemical Substances, the following is hereby established as the labelling information with respect to measures, etc., for preventing environmental pollution attributable to NPE, etc. for business operators handling NPE, etc.- That it is NPE or that NPE is used in the product- That NPE is a class II specified chemical substance- The concentration of NPE- Precautions (e.g., periodic inspections to prevent leakage)- The name of the person (or business name in the case of a company) providing the labelling information and their address</t>
  </si>
  <si>
    <t>Poly (oxyethylene)=alkyl phenyl ether (where the alkyl consists of 9 carbon atoms, hereinafter referred to as “NPE”) and NPE-added water-based cleaning agents</t>
  </si>
  <si>
    <t>71.100.40 - Surface active agents</t>
  </si>
  <si>
    <r>
      <rPr>
        <sz val="11"/>
        <rFont val="Calibri"/>
      </rPr>
      <t>https://members.wto.org/crnattachments/2024/TBT/JPN/24_04615_00_e.pdf</t>
    </r>
  </si>
  <si>
    <t>Federal Motor Vehicle Safety Standards; Seating Systems</t>
  </si>
  <si>
    <t>Advance notice of proposed rulemaking - Through this document, NHTSA fulfills the statutory mandate in 
section 24204 of the Infrastructure Investment and Jobs Act (IIJA), 
which directed the Secretary of Transportation to issue an advanced 
notice of proposed rulemaking to update Federal Motor Vehicle Safety 
Standard No. 207, “Seating systems.” NHTSA also partially grants 
rulemaking petitions submitted by Kenneth J. Saczalski of Environmental 
Research and Safety Technologists (ERST) and by Alan Cantor of ARCCA, 
Inc. (ARCCA), which sought changes to the Federal Motor Vehicle Safety 
Standards (FMVSS) petitioners stated would improve the safety of 
children during rear-end crashes. NHTSA denies a petition from the 
Center for Auto Safety (CAS), which sought to require additional 
warnings instructing adults regarding which rear seating position to 
place children.</t>
  </si>
  <si>
    <t>Motor vehicle seating systems; Road vehicle systems (ICS code(s): 43.040)</t>
  </si>
  <si>
    <t>43.040 - Road vehicle systems</t>
  </si>
  <si>
    <t>Prevention of deceptive practices and consumer protection (TBT); Protection of human health or safety (TBT)</t>
  </si>
  <si>
    <r>
      <rPr>
        <sz val="11"/>
        <rFont val="Calibri"/>
      </rPr>
      <t>https://members.wto.org/crnattachments/2024/TBT/USA/24_04623_00_e.pdf</t>
    </r>
  </si>
  <si>
    <t>Public Consultation 36, 22 June 2023</t>
  </si>
  <si>
    <t>Public Consultation to update the technical requirements for assessing the conformity of Cellular Mobile Telephone and Access Terminal Station (ETA) to restrict the certification and approval of new equipment that only operates with 3G technology or lower, for use in Personal Mobile Service (SMP) networks).Comments can be made at:https://apps.anatel.gov.br/ParticipaAnatel/Home.aspxSelecting Public consultation No 36</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</si>
  <si>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</si>
  <si>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</si>
  <si>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</si>
  <si>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t>Quality requirements (TBT); Not specified  (TBT)</t>
  </si>
  <si>
    <r>
      <rPr>
        <sz val="11"/>
        <rFont val="Calibri"/>
      </rPr>
      <t>https://apps.anatel.gov.br/ParticipaAnatel/VisualizarTextoConsulta.aspx?TelaDeOrigem=2&amp;ConsultaId=20255</t>
    </r>
  </si>
  <si>
    <t>Public Consultation No. 8, 3 July 2024</t>
  </si>
  <si>
    <t>Mercosur Technical Regulation for gas cooking appliances, replacing the Mercosur Technical Regulation of minimum safety and energy efficiency requirements for domestic appliances that use gas as fuel, approved by GMC Resolution No. 36/08.Criticisms and suggestions must be presented on the Participa + Brasil Platform contained on the website https://www.gov.br/participamaisbrasil/inmetro-directia-de-avaliacao-da-conformidade</t>
  </si>
  <si>
    <t>Cheese and curd (HS code(s): 0406); Cheese (ICS code(s): 67.100.30)</t>
  </si>
  <si>
    <t>97.040.20 - Cooking ranges, working tables, ovens and similar appliances</t>
  </si>
  <si>
    <r>
      <rPr>
        <sz val="11"/>
        <rFont val="Calibri"/>
      </rPr>
      <t>https://members.wto.org/crnattachments/2024/TBT/BRA/24_04609_00_x.pdf</t>
    </r>
  </si>
  <si>
    <t>Public Consultation 37, 11 July 2024</t>
  </si>
  <si>
    <t>Public Consultation to amend the Technical and Operational Requirements for Satellite Communication Systems, approved by Act No. 9,523, 27 October 2021. Comments can be made at:https://apps.anatel.gov.br/ParticipaAnatel/Home.aspxSelecting Public consultation No 37</t>
  </si>
  <si>
    <r>
      <rPr>
        <sz val="11"/>
        <rFont val="Calibri"/>
      </rPr>
      <t>https://members.wto.org/crnattachments/2024/TBT/BRA/24_04608_00_x.pdf</t>
    </r>
  </si>
  <si>
    <t>SDA/MAPA Ordinance No. 1.141, 4 July 2024; </t>
  </si>
  <si>
    <t>This addendum aims to inform that the Ministry of Agriculture and Livestock – MAPA, issued the Ordinance SDA/MAPA No. 1.141, 4 July 2024, to establish procedures for registration, control and inspection of establishments collecting and processing semen from cattle, buffaloes, goats and sheep.The following are revoked:I - Normative Instruction No. 53, 27 September 2006, published in the Official Gazette on 4 October 2006, Section 1; II - Normative Instruction No. 32, 23 August 2007, published in the Official Gazette on 27 August 2006, Section 1.</t>
  </si>
  <si>
    <t>Bovine semen (HS code(s): 051110)</t>
  </si>
  <si>
    <t>051110 - Bovine semen</t>
  </si>
  <si>
    <t>67.120.99 - Other animal produce</t>
  </si>
  <si>
    <t>Protection of animal or plant life or health (TBT); Quality requirements (TBT); Other (TBT)</t>
  </si>
  <si>
    <r>
      <rPr>
        <sz val="11"/>
        <rFont val="Calibri"/>
      </rPr>
      <t>https://www.in.gov.br/web/dou/-/portaria-sda/mapa-n-1.141-de-4-de-julho-de-2024-570873202</t>
    </r>
  </si>
  <si>
    <t>United Arab Emirates</t>
  </si>
  <si>
    <t>Older Infants and young children food </t>
  </si>
  <si>
    <t>This draft technical regulation applies to the requirements for older Infants and young children food.</t>
  </si>
  <si>
    <t>Food products in general (ICS code(s): 67.040)</t>
  </si>
  <si>
    <t>67.040 - Food products in general</t>
  </si>
  <si>
    <t>Consumer information, labelling (TBT); Protection of human health or safety (TBT)</t>
  </si>
  <si>
    <r>
      <rPr>
        <sz val="11"/>
        <rFont val="Calibri"/>
      </rPr>
      <t>https://members.wto.org/crnattachments/2024/TBT/SAU/24_04574_00_x.pdf</t>
    </r>
  </si>
  <si>
    <t>Oman</t>
  </si>
  <si>
    <t>Wheat Flour</t>
  </si>
  <si>
    <t>This draft technical regulation applies to wheat flour for direct human consumption prepared from common wheat, triticum aestivum L., or club wheat, Triticum compactum host, or mixtures thereof, which is prepackaged ready for sale to the consumer or destined for use in other food products.</t>
  </si>
  <si>
    <t>Processes in the food industry (ICS code(s): 67.020)</t>
  </si>
  <si>
    <t>110100 - Wheat or meslin flour</t>
  </si>
  <si>
    <t>67.020 - Processes in the food industry</t>
  </si>
  <si>
    <r>
      <rPr>
        <sz val="11"/>
        <rFont val="Calibri"/>
      </rPr>
      <t>https://members.wto.org/crnattachments/2024/TBT/SAU/24_04567_00_x.pdf</t>
    </r>
  </si>
  <si>
    <t>Qatar</t>
  </si>
  <si>
    <t>Kuwait, the State of</t>
  </si>
  <si>
    <t>Saudi Arabia, Kingdom of</t>
  </si>
  <si>
    <t>Yemen</t>
  </si>
  <si>
    <t>Draft amendments to the Rules for Marketing Authorization and Assessment of Medicinal Products for Human Use  http://docs.eaeunion.org/ria/ru-ru/0106768/ria_26062024</t>
  </si>
  <si>
    <t>The draft Decision envisages updating the text of the Marketing Authorization and Assessment of Medicinal Products for Human Use, taking into account the experience of their enforcement, improving the classification of changes to the registration dossier of a medicinal product, detailing the requirements and number of documents submitted by the applicant as part of the amendment procedure; optimizing administrative procedures related to this procedure</t>
  </si>
  <si>
    <t>Medical products</t>
  </si>
  <si>
    <t>11.120 - Pharmaceutics</t>
  </si>
  <si>
    <t>Draft Policy Statement on Special Class Rotorcraft</t>
  </si>
  <si>
    <t xml:space="preserve">Notice of availability; request for comments - The FAA invites public comment on the agency's draft policy statement PS-AIR-21.17-02, “Special Class Rotorcraft.” This proposed policy would identify certain rotorcraft as special class. _x000D_
</t>
  </si>
  <si>
    <t>Special class rotorcraft; Aircraft and space vehicles in general (ICS code(s): 49.020)</t>
  </si>
  <si>
    <t>49.020 - Aircraft and space vehicles in general</t>
  </si>
  <si>
    <t>Harmonization (TBT)</t>
  </si>
  <si>
    <r>
      <rPr>
        <sz val="11"/>
        <rFont val="Calibri"/>
      </rPr>
      <t>https://members.wto.org/crnattachments/2024/TBT/USA/24_04548_00_e.pdf
https://members.wto.org/crnattachments/2024/TBT/USA/24_04548_01_e.pdf</t>
    </r>
  </si>
  <si>
    <t>Draft amendments to the Requirements for the Medication Guide and Summary of Product Characteristics of Medicinal Products for Human Use  https://docs.eaeunion.orq/ria/ru-ru/0106779/ria_04072024</t>
  </si>
  <si>
    <t>The draft Decision provides for updating the text of the Requirements for the Medication Guide and Summary of Product Characteristics of Medicinal Products for Human Use taking into account the low enforcement practice of the Requirements concerning: - optimization of user's testing of the medication guide of medicinal products for human use, - updating templates for filling out the medication guide and summary of product characteristics of medicinal products for human use.</t>
  </si>
  <si>
    <t>DraftCommission Delegated Regulation supplementing Regulation (EU) No 305/2011 of the European Parliament and of the Council by establishing threshold levels and classes of performance for permanent anchor devices and safety hooks</t>
  </si>
  <si>
    <t>establishment of threshold levels and classes for permanent anchor devices and safety hooks</t>
  </si>
  <si>
    <t>Construction products</t>
  </si>
  <si>
    <t>91.120 - Protection of and in buildings</t>
  </si>
  <si>
    <r>
      <rPr>
        <sz val="11"/>
        <rFont val="Calibri"/>
      </rPr>
      <t>https://members.wto.org/crnattachments/2024/TBT/EEC/24_04547_00_e.pdf
https://members.wto.org/crnattachments/2024/TBT/EEC/24_04547_01_e.pdf</t>
    </r>
  </si>
  <si>
    <t>Ordinance No. 262, 9 July 2024</t>
  </si>
  <si>
    <t>Proposes the indication of the net quantity of pre-packaged meat products and cheeses and curds, which can’t have their quantities standardized and/or which may lose weight significantly - Consolidated.The Inmetro Ordinance nº 340, 9 August 2021 published in the Official Gazette of the Union on 11 August 2021, Section 1, page 39 are revoked.</t>
  </si>
  <si>
    <t>0406 - Cheese and curd</t>
  </si>
  <si>
    <t>67.120 - Meat, meat products and other animal produce; 67.230 - Prepackaged and prepared foods; 67.100.30 - Cheese</t>
  </si>
  <si>
    <r>
      <rPr>
        <sz val="11"/>
        <rFont val="Calibri"/>
      </rPr>
      <t>https://www.in.gov.br/en/web/dou/-/portaria-n-262-de-9-de-julho-de-2024-571171647</t>
    </r>
  </si>
  <si>
    <t>Mexico</t>
  </si>
  <si>
    <t>PROYECTO de Norma Oficial Mexicana PROY-NOM-011-ARTF-2024, Especificaciones de las suelas bajo durmientes de concreto (Draft Mexican Official Standard PROY-NOM-011-ARTF-2024: Specifications for concrete under-sleeper pads) (15 pages, in Spanish)</t>
  </si>
  <si>
    <t>The notified draft Mexican Official Standard establishes the minimum specifications and general assessment criteria to be borne in mind in tests to determine the quality of under-sleeper pads to be used on railway tracks for the provision of public rail passenger transport services. It is applicable in the United Mexican States and is binding on all natural and legal persons that directly or indirectly participate in the Mexican railway system, including all licence and permit holders, and that, in the development of new projects, consider the use of under-sleeper pads in the final construction drawings. This draft Standard also seeks to achieve the following legitimate public interest objectives: G/TBT/N/MEX/533 - 2 -   • National security. • Public works and services. • Road safety.</t>
  </si>
  <si>
    <t>Under-sleeper pads to be used on railway tracks for the provision of public rail passenger transport services</t>
  </si>
  <si>
    <t>45.080 - Rails and railway components</t>
  </si>
  <si>
    <t>National security requirements (TBT); Protection of human health or safety (TBT)</t>
  </si>
  <si>
    <r>
      <rPr>
        <sz val="11"/>
        <rFont val="Calibri"/>
      </rPr>
      <t>https://members.wto.org/crnattachments/2024/TBT/MEX/24_04520_00_s.pdf</t>
    </r>
  </si>
  <si>
    <t>Draft Notification of the Herbal Product Committee Re: The Criteria, Procedures and Conditions for a Display of Herbal Product Name for the Application of Product Registration, Notification or Listing as well as the Display of Herbal Product Labels and Package Inserts B.E.</t>
  </si>
  <si>
    <t>This draft notification is proposed to revise the Notification of the Herbal Product Committee Re: The Criteria, Procedures and Conditions for a Display of Herbal Product Name for the Application of Product Registration, Notification or Listing as well as the Display of Herbal Product Labels and Package Inserts B.E. 2564 (2021). The amendment includes criteria for naming herbal products, and labelling and package insert requirements for herbal products.</t>
  </si>
  <si>
    <t>Herbal products</t>
  </si>
  <si>
    <r>
      <rPr>
        <sz val="11"/>
        <rFont val="Calibri"/>
      </rPr>
      <t>https://members.wto.org/crnattachments/2024/TBT/THA/24_04521_00_x.pdf</t>
    </r>
  </si>
  <si>
    <t>The Environmental Protection (Single-use Vapes) Regulations (Northern Ireland) 2024</t>
  </si>
  <si>
    <t>These regulations will apply to all businesses that operate in Northern Ireland.These regulations will introduce a ban on the sale and supply of: single-use electronic cigarettes that are not rechargeable, not refillable or are neither rechargeable nor refillable.single-use electronic cigarettes retaining both nicotine containing e-liquid and non-nicotine containing e-liquid.The restriction will not apply to devices that are both: (1) refillable and contain a single-use container which is separately available and can be replaced by an individual user in the normal course of use, or a container which can be refilled by an individual user in the normal course of use.(2) and that are rechargeable within the meaning of the definition in the regulation.Breach of these prohibitions will be an offence under the regulations. The regulations confer powers on enforcement authorities to investigate offences under the regulations, which may then be referred for criminal prosecution.</t>
  </si>
  <si>
    <t>HS 24.04 Products containing tobacco, reconstituted tobacco, nicotine, or tobacco or nicotine substitutes, intended for inhalation without combustion; other nicotine containing products intended for the intake of nicotine into the human body – products intended for inhalation without combustion.Nicotine-containing disposable electronic cigarettes (HS 2404.12 - Other, containing nicotine)Non-nicotine containing disposable electronic cigarettes (HS 2404.19 – Other)</t>
  </si>
  <si>
    <t>240412 - Products containing nicotine, intended for inhalation without combustion (excl. containing tobacco or reconstituted tobacco); 240419 - Products containing tobacco or nicotine substitutes, intended for inhalation without combustion (excl. containing nicotine)</t>
  </si>
  <si>
    <t>65.160 - Tobacco, tobacco products and related equipment</t>
  </si>
  <si>
    <t>Protection of the environment (TBT)</t>
  </si>
  <si>
    <r>
      <rPr>
        <sz val="11"/>
        <rFont val="Calibri"/>
      </rPr>
      <t>https://members.wto.org/crnattachments/2024/TBT/GBR/24_04459_00_e.pdf</t>
    </r>
  </si>
  <si>
    <t>Sweden</t>
  </si>
  <si>
    <t>Proposal for an act amending the Alcohol Act (2010:1622)(Förslag till lag om ändring i alkohollagen (2010:1622))</t>
  </si>
  <si>
    <t>The proposal is that a provision be introduced in Chapter 5, Section 2, second paragraph, of the Alcohol Act that allows a person with farm sales authorisation to retail self-produced alcoholic beverages pursuant to the provisions in the Alcohol Act’s proposed new Chapter 5a on farm sales. The new Chapter 5a includes provisions on requirements and conditions to be granted authorisation for farm sales. Farm sales authorisation can only be granted to independent manufacturers that professionally produce alcoholic beverages themselves. The manufacturers’ annual production rates cannot exceed 75 000 litres of spirit drinks, 400 000 litres of fermented alcoholic beverages of up to 10 per cent alcohol by volume, or 200 000 litres fermented alcoholic beverages of more than 10 per cent alcohol by volume. Manufacturers of wine should also produce their wine exclusively from grapes from their own vines. Farm sales may only be conducted from a commercial site, which is the location where the majority of the alcoholic beverages were produced. The commercial site for wine manufacturers could alternatively be the location where the majority of the grapes were grown. Farm sales are only permitted to consumers who take part in visits arranged by the permit holder in relation to the relevant alcoholic beverage. The visit must be conducted in close proximity to the commercial site. The visit must have an educational component, and be of a certain duration and offered to consumers for a fee. For farm sales, the sales to each individual consumer on each visit may not exceed 0.7 litres of spirit drinks, 3 litres of wine, 3 litres strong beer or 3 litres of other fermented alcoholic beverages. The price of the alcoholic beverages and the visit may not be lower than the cost of production and prime cost respectively, in addition to a reasonable mark-up. Furthermore, Chapter 5a includes provisions on the permit procedure, self-monitoring and submission of information, permit time restrictions, limited times of sale and requirements for information on the harmful effects of alcohol. In Chapter 8, Section 7, second paragraph, of the Alcohol Act, the proposal states that those who have farm sales authorisation be allowed to offer tastings of the self-produced alcoholic beverages. In Chapter 9 of the Alcohol Act, the proposal states that certain rules on monitoring should apply to farm sales as well. The general provisions on age limits and criminal liability in the Alcohol Act also apply to farm sales.Unofficial translations will be available via the EU TRIS-database” https://technical-regulation-information-system.ec.europa.eu/sv/notification/26051</t>
  </si>
  <si>
    <t>Self-produced alcoholic beverages (farm sales authorisation) Small-scale production of alcoholic beverages (farm sales authorisation) </t>
  </si>
  <si>
    <t>2203 - Beer made from malt.; 2204 - Wine of fresh grapes, incl. fortified wines; grape must, partly fermented and of an actual alcoholic strength of &gt; 0,5% vol or grape must with added alcohol of an actual alcoholic strength of &gt; 0,5% vol; 2205 - Vermouth and other wine of fresh grapes, flavoured with plants or aromatic substances; 2206 - Other fermented beverages (for example, cider, perry, mead, saké); mixtures of fermented beverages and mixtures of fermented beverages and non-alcoholic beverages, not elsewhere specified or included.</t>
  </si>
  <si>
    <t>Protection of human health or safety (TBT); Other (TBT)</t>
  </si>
  <si>
    <r>
      <rPr>
        <sz val="11"/>
        <rFont val="Calibri"/>
      </rPr>
      <t>https://members.wto.org/crnattachments/2024/TBT/SWE/24_04517_00_e.pdf
https://members.wto.org/crnattachments/2024/TBT/SWE/24_04517_00_x.pdf</t>
    </r>
  </si>
  <si>
    <t>Proyecto de Norma Oficial Mexicana PROY-NOM-174-SEMARNAT-2024, Límites máximos permisibles de emisión de contaminantes provenientes del escape de los motores nuevos incorporados o a ser instalados en maquinaria móvil nueva no de carretera, que usan diésel como combustible (Draft Mexican Official Standard PROY-NOM-174-SEMARNAT-2024: Maximum permissible levels for emissions of pollutants from the exhausts of new engines incorporated or to be installed in new diesel-powered non-road mobile machinery) (10 pages, in Spanish)</t>
  </si>
  <si>
    <t>• The purpose of this draft Mexican Official Standard is to establish the maximum permissible levels for emissions of carbon monoxide (CO), hydrocarbons (HC), non-methane hydrocarbons (NMHC), hydrocarbons plus nitrogen oxides (HC+NOx), non-methane hydrocarbons plus nitrogen oxides (NMHC+NOx), nitrogen oxides (NOx) and particulate matter (PM) from the exhausts of new engines incorporated or to be installed in new diesel-powered non-road mobile machinery. • The notified draft Mexican Official Standard is applicable throughout Mexican territory and is binding on manufacturers and importers of new engines G/TBT/N/MEX/532 - 2 -   incorporated or to be installed in new non-road mobile machinery, and for new diesel-powered variable-speed non-road mobile machinery of a net power of between 19 and 560 kilowatts and equipped with this type of engine. • It does not apply to engines used for the generation of electric energy or for the propulsion of locomotives, railroad equipment that runs on rails, ships or aircraft. • It does not apply to agricultural machinery.</t>
  </si>
  <si>
    <t>New engines incorporated or to be installed in new diesel-powered non-road mobile machinery.</t>
  </si>
  <si>
    <t>13.040.50 - Transport exhaust emissions; 43.060 - Internal combustion engines for road vehicles</t>
  </si>
  <si>
    <r>
      <rPr>
        <sz val="11"/>
        <rFont val="Calibri"/>
      </rPr>
      <t>https://members.wto.org/crnattachments/2024/TBT/MEX/24_04475_00_s.pdf</t>
    </r>
  </si>
  <si>
    <t>Notification of the Ministry of Public Health on the Determination of the Level of Active Ingredients of Hazardous Substances under the Responsibility of the Food and Drug Administration that are considered Counterfeit Hazardous Substances B.E. 2567 (2024)</t>
  </si>
  <si>
    <t>This Notification determines that the hazardous substances, under the responsibility of the Food and Drug Administration are considered counterfeits hazardous substances if such hazardous substances contain active ingredients less than 20 percent from the lowest levels or more than 20 percent from the highest levels of the allowed deviated levels of active ingredients, designated in the Notification of the Ministry of Public Health Re: Tolerance for the Deviations of Active Ingredients in Hazardous Substances.  </t>
  </si>
  <si>
    <t>Hazardous Substances</t>
  </si>
  <si>
    <r>
      <rPr>
        <sz val="11"/>
        <rFont val="Calibri"/>
      </rPr>
      <t>https://members.wto.org/crnattachments/2024/TBT/THA/24_04436_00_x.pdf</t>
    </r>
  </si>
  <si>
    <t>Draft Notification of the Ministry of Public Health Re: List of Textbooks on Herbal Products 2nd edition) B.E….</t>
  </si>
  <si>
    <t>Amendments to the Notification of the Ministry of Public Health Re: List of Textbooks on Herbal Products B.E. 2565 (2022) are made to revise as follows; Clause 2 This notification shall come into force as from the day following the date of its publication in the Government Gazette. Clause 3 The text stated in (3.3) of Clause 3 of the Notification of the Ministry of Public Health Re: List of Textbooks on Herbal Products B.E. 2565 (2022) shall be repealed and replaced with the following text:“Thai Herbal Preparation Pharmacopoeia 2022 or the latest version”  Clause 4 The text stated in (3.4) of Clause 3 of the Notification of the Ministry of Public Health Re: List of Textbooks on Herbal Products B.E. 2565 (2022) shall be repealed and replaced with the following text: “(1) Thai Herbal Pharmacopoeia 2021 and Supplements or the latest version.”  Clause 5 The text stated in (3.5) of Clause 3 of the Notification of the Ministry of Public Health Re: List of Textbooks on Herbal Products B.E. 2565 (2022) shall be repealed and replaced with the following text:“(1) Thai Pharmacopoeia II, Volume I, Part 1 and Supplements or the latest version.(2) The Eleventh Edition of International Pharmacopoeia, 2022 online edition and Supplements or the latest version.(3) The United States Pharmacopeia and The National Formulary, 2024, online edition or the latest version.(4) British Pharmacopoeia 2024 Volume I - V or the latest version.(5) The Eleventh Edition of The European Pharmacopoeia, 2023 and Supplements or the latest version.”  Clause 6 The following text shall be added as Clause 4 of the Notification of the Ministry of Public Health Re: List of Textbooks on Herbal Products B.E. 2565 (2022), dated 3 February B.E. 2565 (2022)“In case of the availability of online edition of textbooks as stated in Clause 3, it shall be acceptable as textbooks on herbal products”</t>
  </si>
  <si>
    <r>
      <rPr>
        <sz val="11"/>
        <rFont val="Calibri"/>
      </rPr>
      <t>https://members.wto.org/crnattachments/2024/TBT/THA/24_04445_00_x.pdf</t>
    </r>
  </si>
  <si>
    <t>Ukraine</t>
  </si>
  <si>
    <t>Resolution of the Cabinet of Ministers of Ukraine No 736 "On Approval of the Procedure for the Establishment and Administration of the Chemical Safety Information System" of  21 June 2024 </t>
  </si>
  <si>
    <t>This Procedure outlines the process for establishing, administration and functioning the Chemical Safety Information System, which is maintained as an electronic database in order to ensure proper accounting, reporting, aggregation and analysis of information in the field of chemical safety and chemical product management, provision of electronic public services, maintenance and publishing of registers and lists, as well as ensuring information exchange between entities involved in chemical safety and chemical product management._x000D_
The Chemical Safety Information System enables business entities to submit documents electronically to obtain permits. Its administrative services subsystem provides electronic public services, including the state registration of chemicals. This subsystem ensures the receipt of applications and attached documents in the form of a technical dossier, verification of the completeness of the information provided, assignment of registration numbers and dates, and recording of relevant data in the State Register of Chemicals.</t>
  </si>
  <si>
    <t>chemical products </t>
  </si>
  <si>
    <t>Prevention of deceptive practices and consumer protection (TBT); Protection of human health or safety (TBT); Protection of the environment (TBT)</t>
  </si>
  <si>
    <r>
      <rPr>
        <sz val="11"/>
        <rFont val="Calibri"/>
      </rPr>
      <t>https://members.wto.org/crnattachments/2024/TBT/UKR/24_04433_00_e.pdf
https://members.wto.org/crnattachments/2024/TBT/UKR/24_04433_00_x.pdf</t>
    </r>
  </si>
  <si>
    <t>Proposed partial amendments to the ”Regulation on Safety of Pharmaceuticals, etc.”</t>
  </si>
  <si>
    <t>The proposed amendments to the ”Regulation on Safety of Pharmaceuticals, etc.” are as follows:_x000D_
A. Simplification of submission for Good Manufacturing Practice (GMP) conformity assessment (Article 4, 48-bis of the draft, and attached Form 4) _x000D_
- 11 GMP submission requirements for Marketing Authorization will be simplified into 4 requirements including site master file, and in particular, for an imported API (biological product is excluded), the submission can be replaced with an internationally harmonized GMP certificate._x000D_
B. Simplification of API registration requirement (Article 15, 17 of the draft, attached Form 16 and 17) _x000D_
- Existing API registration requirement, manufacturer ‘s certificate of origin or GMP conformity assessment, will be replaced with an internationally harmonized GMP certificate._x000D_
C. Improvement of verification • inspection for extension of GMP certificate validity (Article 48-quarter of the draft)_x000D_
- A verification • inspection will be improved to extend the GMP certificate validity by verifying or inspecting by means other than on-site inspection, if the Minister of Food and Drug Safety recognizes that, for the reason including no history of significant change within the manufacturing site, as well as no natural disaster.</t>
  </si>
  <si>
    <t>Medicinal Products, Pharmaceuticals</t>
  </si>
  <si>
    <t>Reducing trade barriers and facilitating trade (TBT)</t>
  </si>
  <si>
    <r>
      <rPr>
        <sz val="11"/>
        <rFont val="Calibri"/>
      </rPr>
      <t>https://members.wto.org/crnattachments/2024/TBT/KOR/24_04457_00_x.pdf</t>
    </r>
  </si>
  <si>
    <t>Proposed partial amendments to the ”Regulation on the Registration of Drug Substance</t>
  </si>
  <si>
    <t>The proposed amendments to the ”Regulation on the Registration of Drug Substance” are as follows:_x000D_
A. to clarify the expert in the medicine and pharmacy who reviewed  translated documents for registration of drug substance and allow English translation of submitted documents written in other foreign languages. (Article 3 of the draft)_x000D_
B. to simplify the requirement for registration of drug substance  by replacing Good Manufacturing Practice (GMP) inspection with submission of a GMP certificate and modify the relevant provisions (Article 4 and 5 of the draft and Annex 2)</t>
  </si>
  <si>
    <t>Cost saving and productivity enhancement (TBT)</t>
  </si>
  <si>
    <r>
      <rPr>
        <sz val="11"/>
        <rFont val="Calibri"/>
      </rPr>
      <t>https://members.wto.org/crnattachments/2024/TBT/KOR/24_04453_00_x.pdf</t>
    </r>
  </si>
  <si>
    <t>SDA/MAPA Ordinance No. 1.139, 4 July 2024</t>
  </si>
  <si>
    <t>SDA/MAPA Ordinance that establishes procedures for registration, control and inspection of animal semen sexing laboratories (LSSA).Normative Instruction no. 35, 17 September 2007, published in the Official Gazette on 19 September 2007, Section 1, is revoked.</t>
  </si>
  <si>
    <t>Products of animal origin, n.e.s., dead animals, unfit for human consumption (excl. fish, crustaceans, molluscs or other aquatic invertebrates) (HS code(s): 051199)</t>
  </si>
  <si>
    <t>65.020.30 - Animal husbandry and breeding</t>
  </si>
  <si>
    <r>
      <rPr>
        <sz val="11"/>
        <rFont val="Calibri"/>
      </rPr>
      <t>https://www.in.gov.br/en/web/dou/-/portaria-sda/mapa-n-1.139-de-4-de-julho-de-2024-570616364</t>
    </r>
  </si>
  <si>
    <t>Draft Notification of the Ministry of Public Health RE: Criteria, Methods and Conditions for Exemption from Compliance with the Hazardous Substances Act B.E. 2535 (1992) for Hazardous Substances; under the Responsibility of the Food and Drug Administration; which are intended to be used for the Education, Testing, Analysis, Research and Development B.E. ....</t>
  </si>
  <si>
    <t>The importation of hazardous substances for educational, testing, analytical, research, and development purposes (excluding consumer satisfaction studies) is exempt from certain requirements under the Hazardous Substances Act B.E. 2535(1992), as outlined in this draft notification.To obtain an exemption, the importer must submit the form and relevant documents using the FDA’s electronic system as the primary route of submission before importing the substances. The form, signed by the authorities, serves as proof of exemption for both the importer and the possessor of the hazardous substances.</t>
  </si>
  <si>
    <r>
      <rPr>
        <sz val="11"/>
        <rFont val="Calibri"/>
      </rPr>
      <t>https://members.wto.org/crnattachments/2024/TBT/THA/24_04437_00_x.pdf</t>
    </r>
  </si>
  <si>
    <t>Draft Notification of the Ministry of Public Health RE: Exemption of Imports from Compliance with the Hazardous Substances Act B.E. 2535 (1992) regarding Notification of Action, Request for Permission and Registration of Hazardous Substances under the Responsibility of the Food and Drug Administration (No. ..) B.E. ….</t>
  </si>
  <si>
    <t>This draft notification will repeal certain clauses regarding the exemptions for performing certain activities required by law for importation of hazardous substances intended for education and research purposes (excluding commercial purposes) in the “Notification of the Ministry of Public Health RE: Exemption of Imports from Compliance with the Hazardous Substances Act B.E. 2535 (1992) regarding the Notification of Action, Request for Permission and Registration of Hazardous Substances under the Responsibility of the Food and Drug Administration B.E. 2548 (2005)”.Such exemptions will be enforced under the “(Draft) Notification of the Ministry of Public Health RE: Criteria, Methods and Conditions for Exemption from Compliance with the Hazardous Substances Act B.E. 2535 (1992) for Hazardous Substances; under the Responsibility of the Food and Drug Administration; which are intended to be used for the Education, Testing, Analysis, Research and Development B.E. …”. Applications submitted prior to the effective date of this notification are subject to be considered as exempted imports according to the “(Draft) Notification of the Ministry of Public Health RE: Criteria, Methods and Conditions for Exemption from Compliance with the Hazardous Substances Act B.E. 2535 (1992) for Hazardous Substances; under the Responsibility of the Food and Drug Administration; which are intended to be used for the Education, Testing, Analysis, Research and Development B.E. ....”.</t>
  </si>
  <si>
    <r>
      <rPr>
        <sz val="11"/>
        <rFont val="Calibri"/>
      </rPr>
      <t>https://members.wto.org/crnattachments/2024/TBT/THA/24_04438_00_x.pdf</t>
    </r>
  </si>
  <si>
    <t>Draft Notification of the Herbal Product Committee Re: The Quality Control Methods and Specifications of Herbal Product and the Criteria, Procedures and Conditions for the Issuance of Certificate of Analysis of Herbal Products3rd edition) B.E….</t>
  </si>
  <si>
    <t>Amendments to the Notification of the Herbal Product Committee Re: The quality control methods and specifications of herbal product and the criteria, procedures and conditions for the issuance of certificate of analysis of herbal products B.E. 2564 (2021) are made to revise as follows;Clause 2 This notification shall come into force as from the day following the date of its publication in the Government Gazette. Clause 3 The text stated in Clause 4 of the Notification of the Herbal Product Committee Re: The quality control methods and specifications of herbal product and the criteria, procedures and conditions for the issuance of certificate of analysis of herbal products B.E. 2564 (2021) shall be repealed and replaced with the following text: “Clause 4 The quality control methods and specifications of herbal products shall comply with the following criteria: (1) The testing parameters for each dosage form shall be in accordance with Annex 1 to this Notification. (2) The test method for each type of testing parameters according to (1) shall be in accordance with Annex 2 to this Notification.(3) The acceptance criteria for each testing parameter according to (1), shall be in accordance with Annex 2 and 3 to this Notification. A Certificate of analysis of herbal product according to Clause 3 shall be issued in consequence ofthe testing reports conducted and issued by laboratories or organizations as specified in Clause 5 or Clause 6 of this Notification”Clause 4 The text stated in Clause 5 of the Notification of the Herbal Product Committee Re: the quality control methods and specifications of herbal product and the criteria, procedures and conditions for the issuance of certificate of analysis of herbal products B.E. 2564 (2021) shall be repealed and replaced with the following text: “Clause5 Testing reports of the testing parameters on microbial contamination, heavy metals, assay and others shall be conducted and issued by one of the following laboratories or organizations:(1)Department of Medical Sciences or Regional Medical Sciences Center  (2) Department of Science Service (DSS)(3) ISO/IEC 17025 Accredited Laboratory (4) A Laboratoryin a licensed manufacturing facility according to the Herbal Product Act B.E. 2562 (2019).(5)A laboratoryin a licensed manufacturing facility according to the Drug Act B.E. 2510 (1967) and its amended version. (6) Other laboratories granted by the Thai Food and Drug Administration. In case of necessity, the testing reports from (3) to (6) may include the submission of additional descriptions of methods and method validation reports.Clause 5 The text stated in Clause 6 ofthe Notification of the Herbal Product Committee Re: The qualitycontrol methods and specifications of herbal product and the criteria, procedures and conditions for the issuance of certificate of analysis of herbal products B.E. 2564 (2021)shall be repealed.Clause 6 The text stated in the second paragraph of Clause 7 of the Notification of the Herbal Product Committee Re: the quality control methods and specifications of herbal product and the criteria, procedures and conditions for the issuance of certificate of analysis of herbal products B.E. 2564 (2021) shall be repealed and replaced with the following text: “A Certificate of analysis of herbal productaccording to paragraph one shall be issued in consequence of the testing reports conducted and issued by the laboratories or organizations as specified in Clause 5 of this Notification” Clause 7 Annex 1 of the Notification of the Herbal Product Committee regarding the quality control methods and specifications of herbal products, and the criteria, procedures, and conditions for the issuance of a certificate of analysis of herbal products B.E. 2564 (2021), shall be repealed and replaced with Annex 1 of this Notification. Clause 8 Annex 2 of the Notification of the Herbal Product Committee Re: the quality control methods and specifications of herbal product and the criteria, procedures and conditions for the issuance of certificate of analysis of herbal products B.E. 2564 (2021) shall be repealed and replaced with Annex 2 of this Notification. </t>
  </si>
  <si>
    <r>
      <rPr>
        <sz val="11"/>
        <rFont val="Calibri"/>
      </rPr>
      <t>https://members.wto.org/crnattachments/2024/TBT/THA/24_04443_00_x.pdf</t>
    </r>
  </si>
  <si>
    <t>Uganda</t>
  </si>
  <si>
    <t>DUS 2403:2024, Standard test method for analysis of engine coolant for chloride and other anions by ion chromatography, Second Edition.</t>
  </si>
  <si>
    <t>This Draft Uganda Standard covers the chemical analysis of engine coolant for chloride ion by high-performance ion chromatography (HPIC). Several other common anions found in engine coolant can be determined in one chromatographic analysis by this test method. This test method is applicable to both new and used engine coolant. Coelution of other ions may cause interferences for any of the listed anions. In the case of unfamiliar formulations, identification verification should be performed by either or both fortification and dilution of the sample matrix with the anions of interest. Analysis can be performed directly by this test method without pretreatment, other than dilution, as required by the linear ranges of the equipment.</t>
  </si>
  <si>
    <t>MISCELLANEOUS CHEMICAL PRODUCTS (HS code(s): 38); Chemical technology (ICS code(s): 71)</t>
  </si>
  <si>
    <t>38 - MISCELLANEOUS CHEMICAL PRODUCTS</t>
  </si>
  <si>
    <t>71.100.45 - Refrigerants and antifreezes; 71 - Chemical technology</t>
  </si>
  <si>
    <t>Prevention of deceptive practices and consumer protection (TBT); Quality requirements (TBT)</t>
  </si>
  <si>
    <t>Proposed partial amendments to the ”Regulation on Good manufacturing Practices for Medicinal Products</t>
  </si>
  <si>
    <t>The proposed amendments to the ”Regulation on Good Manufacturing Practices for Medicinal Products” are as follows:   _x000D_
- Enhancement of the procedures for certification of GMP compliance and management system for validity period , etc. </t>
  </si>
  <si>
    <t>Medicinal Products</t>
  </si>
  <si>
    <r>
      <rPr>
        <sz val="11"/>
        <rFont val="Calibri"/>
      </rPr>
      <t>https://members.wto.org/crnattachments/2024/TBT/KOR/24_04447_00_x.pdf</t>
    </r>
  </si>
  <si>
    <t>CONSULTA PÚBLICA DE MODIFICACIÓN DEL DECRETO SUPREMO N°977/96, MINISTERIO SALUD, REGLAMENTO SANITARIO DE LOS ALIMENTOS, título XVII DE LOS AZÚCARES Y DE LA MIEL, Párrafo ii DE LOS JARABES Y PÁRRAFO III De LA MIEL, ARTÍCULOS 391, 393, 393 BIS Y 394 (Public consultation on amendment to Ministry of Health Supreme Decree No. 977/96, Food Health Regulations, Section XVII on sugars and honey, paragraph II on syrups and paragraph III on honey, Articles 391, 393, 393 bis and 394) (6 pages, in Spanish)</t>
  </si>
  <si>
    <t>The notified proposal seeks to implement part of Law No. 21.489 on the Promotion, Protection and Development of Apiculture Activities, standardize concepts and correct the classification of "palm syrup". To implement Law No. 21.489, there is a need to amend the Food Health Regulations, Section XVII on sugars and honey, paragraph II on syrups and paragraph III on honey.</t>
  </si>
  <si>
    <t>Palm syrup</t>
  </si>
  <si>
    <t>170290 - 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t>
  </si>
  <si>
    <r>
      <rPr>
        <sz val="11"/>
        <rFont val="Calibri"/>
      </rPr>
      <t>https://members.wto.org/crnattachments/2024/TBT/CHL/24_04470_00_s.pdf</t>
    </r>
  </si>
  <si>
    <t>No. BEE/S&amp;L/AC/37/2023-24 - Bureau of Energy Efficiency (Particulars and Manner of their Display on Labels of Room Air Conditioners), Amendment Regulation, 2024. </t>
  </si>
  <si>
    <t>To direct display of particulars on label on Room Air Conditioners as specified in the regulation.</t>
  </si>
  <si>
    <t>Room Air Conditioners (Split/Window)</t>
  </si>
  <si>
    <t>8415 - Air conditioning machines comprising a motor-driven fan and elements for changing the temperature and humidity, incl. those machines in which the humidity cannot be separately regulated; parts thereof</t>
  </si>
  <si>
    <t>23.120 - Ventilators. Fans. Air-conditioners</t>
  </si>
  <si>
    <t>Protection of the environment (TBT); Other (TBT)</t>
  </si>
  <si>
    <t>Labelling</t>
  </si>
  <si>
    <r>
      <rPr>
        <sz val="11"/>
        <rFont val="Calibri"/>
      </rPr>
      <t>https://members.wto.org/crnattachments/2024/TBT/IND/24_04395_00_e.pdf</t>
    </r>
  </si>
  <si>
    <t>Jamaica</t>
  </si>
  <si>
    <t>The Natural Resources Conservation Authority (Plastic Packaging Materials Prohibition) Order, 2018,</t>
  </si>
  <si>
    <t>The Natural Resources Conservation Authority (Plastic Packaging Materials Prohibition) Order, 2018 prohibits the manufacture and use of any single use plastic in commercial quantities.  starting January 1, 2019. Single use plastics include bags, expanded polystyrene foam packaging, and certain drinking straws. Exceptions are allowed for health and food safety packaging, personal effects, and drinking straws for persons with disabilities.  The Order clarifies that single use plastic bags labelled as biodegradable, degradable, oxo-degradable, photo degradable or compostable plastics are still subject to the prohibition.</t>
  </si>
  <si>
    <t>Single use plastic straws made wholly or in part of polyethylene or polypropylene Tariff classification 3924 1020 10Single use plastic bag made wholly or in part of polyethylene or polypropylene of the following dimensions:24" x 24" and 0.03mm thickness Tariff classification 3923 2900 10 24" x 24" and 0.06mm thickness Tariff classification 3923 2900 90packaging made wholly or in part of expanded polystyrene foam Tariff classification 3923 9090 10</t>
  </si>
  <si>
    <t>3923 - Articles for the conveyance or packaging of goods, of plastics; stoppers, lids, caps and other closures, of plastics; 3924 - Tableware, kitchenware, other household articles and toilet articles, of plastics (excl. baths, shower-baths, washbasins, bidets, lavatory pans, seats and covers, flushing cisterns and similar sanitary ware)</t>
  </si>
  <si>
    <t>55.020 - Packaging and distribution of goods in general; 83.140 - Rubber and plastics products</t>
  </si>
  <si>
    <r>
      <rPr>
        <sz val="11"/>
        <rFont val="Calibri"/>
      </rPr>
      <t>https://members.wto.org/crnattachments/2024/TBT/JAM/24_04402_00_e.pdf</t>
    </r>
  </si>
  <si>
    <t>THE TRADE (PLASTIC PACKAGING MATERIALS PROHIBITION) ORDER, 2018</t>
  </si>
  <si>
    <t>The Trade (Plastic Packaging Materials Prohibition) Order, 2018, issued under Jamaica's Trade Act, prohibits the import and distribution of specific types of single-use plastics in commercial quantities effective January 1, 2019. Single-use plastics include bags, expanded polystyrene foam packaging, and certain drinking straws made from specified materials. Exemptions until January 2021 include plastics imported before January 2019, those necessary for public health and food safety compliance, medical purposes, personal luggage use, and straws for persons with disabilities. The Order clarifies that single use plastic bags labelled as biodegradable, degradable, oxo-degradable, photodegradable or compostable plastics are still subject to the prohibition. </t>
  </si>
  <si>
    <t>Single use plastic straws made wholly or in part of polyethylene or polypropylene   Tariff classification 3924 1020 10Single use plastic bag made wholly or in part of polyethylene or polypropylene of the following dimensions:24" x 24" and 0.03mm thickness Tariff classification 3923 2900 10 24" x 24" and 0.06mm thickness Tariff classification 3923 2900 90packaging made wholly or in part of expanded polystyrene foam Tariff classification 3923 9090 10</t>
  </si>
  <si>
    <t>55.020 - Packaging and distribution of goods in general; 83.140.99 - Other rubber and plastics products</t>
  </si>
  <si>
    <r>
      <rPr>
        <sz val="11"/>
        <rFont val="Calibri"/>
      </rPr>
      <t xml:space="preserve">https://members.wto.org/crnattachments/2024/TBT/JAM/24_04401_00_e.pdf
</t>
    </r>
  </si>
  <si>
    <t>Promoting the Integrity and Security of Telecommunications Certification Bodies, Measurement Facilities, and the Equipment Authorization Program</t>
  </si>
  <si>
    <t>Proposed rule - In this document, the Federal Communications Commission (Commission, FCC) proposes to strengthen requirements and oversight relating to telecommunications certification bodies and measurement facilities to help ensure the integrity of these entities for purposes of the equipment authorization, to better protect national security, and to advance the Commission's comprehensive strategy to build a more secure and resilient communications supply chain.</t>
  </si>
  <si>
    <t>Radio-frequency (RF) devices; Product and company certification. Conformity assessment (ICS code(s): 03.120.20); Radiocommunications (ICS code(s): 33.060)</t>
  </si>
  <si>
    <t>03.120.20 - Product and company certification. Conformity assessment; 33.060 - Radiocommunications</t>
  </si>
  <si>
    <t>National security requirements (TBT); Prevention of deceptive practices and consumer protection (TBT); Quality requirements (TBT)</t>
  </si>
  <si>
    <r>
      <rPr>
        <sz val="11"/>
        <rFont val="Calibri"/>
      </rPr>
      <t>https://members.wto.org/crnattachments/2024/TBT/USA/24_04404_00_e.pdf
https://members.wto.org/crnattachments/2024/TBT/USA/24_04404_01_e.pdf</t>
    </r>
  </si>
  <si>
    <t>Revision of the Ministerial ordinance and Notifications under the Act on the Rational Use and Proper Management of Fluorocarbons</t>
  </si>
  <si>
    <t>Establishment of the criteria under the Act on the Rational Use and Proper Management of Fluorocarbons, i.e., the Global Warming Potential (hereinafter “GWP”) targets which the products listed in item 4 must satisfy, and the fiscal year targets by which the above GWP targets must be satisfied.</t>
  </si>
  <si>
    <t>Air conditioners for commercial useRefrigerator and freezers for commercial use</t>
  </si>
  <si>
    <t>71.100.45 - Refrigerants and antifreezes</t>
  </si>
  <si>
    <t>Consumer information, labelling (TBT); Protection of the environment (TBT)</t>
  </si>
  <si>
    <r>
      <rPr>
        <sz val="11"/>
        <rFont val="Calibri"/>
      </rPr>
      <t>https://members.wto.org/crnattachments/2024/TBT/JPN/24_04403_00_e.pdf</t>
    </r>
  </si>
  <si>
    <t>Technical Regulationfor Tanks – Part 3: Natural Gas Tankers</t>
  </si>
  <si>
    <t>This regulation aims to specify the basic requirements for natural gas transport tanks; Covered in the scope of this regulation, and specifying the conformity assessment procedures that suppliers must adhere to, in order to ensure the conformity of this product, and to preserve the health and safety of road users.</t>
  </si>
  <si>
    <t xml:space="preserve">Motor vehicles for the transport of goods, with only compression-ignition internal combustion piston engine "diesel or semi-diesel", of a gross vehicle weight </t>
  </si>
  <si>
    <t>870421 - Motor vehicles for the transport of goods, with only compression-ignition internal combustion piston engine "diesel or semi-diesel", of a gross vehicle weight &lt;= 5 t (excl. dumpers for off-highway use of subheading 8704.10 and special purpose motor vehicles of heading 8705); 87163 - - Other trailers and semi-trailers for the transport of goods:</t>
  </si>
  <si>
    <t>75.200 - Petroleum products and natural gas handling equipment</t>
  </si>
  <si>
    <t>Consumer information, labelling (TBT); Prevention of deceptive practices and consumer protection (TBT); Protection of human health or safety (TBT); Other (TBT)</t>
  </si>
  <si>
    <r>
      <rPr>
        <sz val="11"/>
        <rFont val="Calibri"/>
      </rPr>
      <t>https://members.wto.org/crnattachments/2024/TBT/SAU/24_04406_00_x.pdf</t>
    </r>
  </si>
  <si>
    <t>Draft Commission Delegated Regulation amending Delegated Regulation (EU) 2021/1698 and Delegated Regulation (EU) 2021/2306 as regards the import into the Union of high-risk organic and in-conversion products</t>
  </si>
  <si>
    <t>It is proposed to delete the requirement of identity and physical checks and sampling for 100% of the consignments of high-risk organic and in-conversion products, and to introduce flexibility as regards the share of consignments of such high-risk products to be subjected to physical checks and sampling.</t>
  </si>
  <si>
    <t>Organic food and feed</t>
  </si>
  <si>
    <t>65.120 - Animal feeding stuffs; 67.040 - Food products in general</t>
  </si>
  <si>
    <t>Prevention of deceptive practices and consumer protection (TBT)</t>
  </si>
  <si>
    <r>
      <rPr>
        <sz val="11"/>
        <rFont val="Calibri"/>
      </rPr>
      <t>https://members.wto.org/crnattachments/2024/TBT/EEC/24_04336_00_e.pdf</t>
    </r>
  </si>
  <si>
    <t>China</t>
  </si>
  <si>
    <t>National Standard of the P.R.C., Safety requirements of electric vehicle conductive supply equipment</t>
  </si>
  <si>
    <t>This document specifies the general safety elements and testing requirements for electric vehicle supply equipment, including the design and production requirements for protecting the safety of supply equipment, users, and the surrounding environment, as well as the instruments and equipment used for compliance testing, test conditions, test sites, test methods, and calculation methods. For independent electrical accessories and auxiliary materials (such as connecting devices, cables, insulation materials, etc.) of supply equipment, they shall be used according to specific product standards in conjunction with this document._x000D_
This document applies to various types of supply equipment with a rated output voltage of 1000V AC or 1500V DC and below as defined in GB/T 18487.1, including supply equipment in charging mode 2, charging mode 3, and charging mode 4.</t>
  </si>
  <si>
    <t>various types of supply equipment with a rated output voltage of 1000V AC or 1500V DC and below as defined in GB/T 18487.1, including supply equipment in charging mode 2, charging mode 3, and charging mode 4 (HS code(s): 85); (ICS code(s): 43.040.99)</t>
  </si>
  <si>
    <t>43.040.99 - Other road vehicle systems</t>
  </si>
  <si>
    <r>
      <rPr>
        <sz val="11"/>
        <rFont val="Calibri"/>
      </rPr>
      <t>https://members.wto.org/crnattachments/2024/TBT/CHN/24_04329_00_x.pdf</t>
    </r>
  </si>
  <si>
    <t>Proposed regulatory change of the Swedish Energy Agency’s secondary legislation (STEMFS 2017:2) of guarantees of origin for electricity(Föreskrifter om ändring i Statens energimyndighets föreskrifter (STEMFS 2017:2) om ursprungsgarantier för el)</t>
  </si>
  <si>
    <t>The main change in the proposed regulation compared to the previous wording regards 14 § which regulates how electricity produced in power plants connected to a non-concessional grid should be measured. The change implies that electricity sent out on the grid should be measured on a 15- minute basis instead of hourly basis. Equivalent regulation already exists for power plants connected to a concessional grid. The regulatory changes imply a harmonization of rules for the producer no matter the grid connection (non-concessional or concessional).Measuring electricity on a 15-minute basis is already enforced in Commission Regulation (EU) 2017/2195 which establishing a guideline on electricity balancing. This is already implemented in national legislation through the electricity act (1997:857), government ordinance (1999:716) and secondary legislation (2023:1). Measuring electricity on a 15-minute basis in concessional grid for issuing guarantees of origin is already implemented. However, there is yet no regulations regarding measuring on a 15- minute basis in non-concessional grids. The Swedish government have already made changes in government ordinance that regulates the use of 15-minutes measuring values för issuing of electricity certificates. The Swedish government have already made changes in government ordinance that regulates the use of 15-minutes measuring for issuing guarantees of origin in non-concessional grid. Therefore The Swedish Energy Agency now propose to adjust the secondary legislation according to the government ordinance. The proposed changes to the secondary legislation will also equalize the rules for power plants connected to a concessional grid and those connected to a non-concessional grid. Unofficial translations available via the EU TRIS-database. </t>
  </si>
  <si>
    <t>The product that is foremost affected by the regulatory change is electricity meters used for measuring meter values for issuing of guaranties of origin. The meters must be equipped to meet the requirements of the regulatory change and be able to deliver meter readings per 15 minutes.</t>
  </si>
  <si>
    <t>17.220.20 - Measurement of electrical and magnetic quantities</t>
  </si>
  <si>
    <t>Harmonization (TBT); Other (TBT)</t>
  </si>
  <si>
    <r>
      <rPr>
        <sz val="11"/>
        <rFont val="Calibri"/>
      </rPr>
      <t>https://members.wto.org/crnattachments/2024/TBT/SWE/24_04308_00_x.pdf
https://members.wto.org/crnattachments/2024/TBT/SWE/24_04308_01_x.pdf</t>
    </r>
  </si>
  <si>
    <t>Revision of the “Enforcement Order of the Act on Preventing Mercury Pollution of the Environment” </t>
  </si>
  <si>
    <t>Based on Article 2, Paragraph 1 of the Act on Preventing Mercury Pollution of the Environment, the above products will be designated as specified mercury-using products whose manufacture is particularly in need of regulation. Their usage as components in the manufacture of other products will also be regulated. </t>
  </si>
  <si>
    <t>Specified mercury-using products listed below:Specified mercury-using productsEntry DateButton zinc silver oxide batteries with a mercury content [1]and button zinc air batteries with a mercury content 1.1.2026Compact fluorescent lamps with an integrated ballast (CFL.i) for general lighting purposes that are ≤ 30 watts with a mercury content not exceeding 5 mg per lamp burner1.1.2026Cold cathode fluorescent lamps (CCFL) and external electrode fluorescent lamps (EEFL) of all lengths for electronic displays, not included in the listing directly below._x000D_
(a) short length (≤ 500 mm) with mercury content exceeding 3.5 mg per lamp_x000D_
(b) medium length (&gt; 500 mm and ≤ 1 500 mm) with mercury content exceeding 5 mg per lamp_x000D_
(c) long length (&gt; 1500 mm) with mercury content exceeding 13 mg per lamp1.1.2026The following electrical and electronic measuring devices, except those installed in large-scale equipment or those used for high precision measurement, where no suitable mercury- free alternative is available:_x000D_
(a) Melt pressure transducers, melt pressure transmitters and melt pressure sensors1.1.2026Compact fluorescent lamps (CFLs) for general lighting purposes that are &gt; 30 watts1.1.2027Compact fluorescent lamps with a non-integrated ballast (CFL.ni) for general lighting purposes that are ≤ 30 watts with a mercury content not exceeding 5 mg per lamp burner1.1.2027Linear fluorescent lamps (LFLs) for general lighting purposes:_x000D_
(a) Halophosphate phosphor ≤ 40 watts with a mercury content not exceeding 10 mg per lamp_x000D_
(b) Halophosphate phosphor &gt; 40 watts1.1.2027Non-linear fluorescent lamps (NFLs) (e.g., U-bend and circular) for general lighting purposes:_x000D_
(b) Halophosphate phosphor, all wattages1.1.2027Linear fluorescent lamps (LFLs) for general lighting purposes:_x000D_
(a) Triband phosphor 1.1.2028Non-linear fluorescent lamps (NFLs) (e.g., U-bend and circular) for general lighting purposes:(a) Triband phosphor, all wattages1.1.2028[1] “silver oxide batteries (limited to those with a mercury content of less than one percent by weight that are button batteries)” are already Specified Mercury-using Products on the Enforcement Order (https://www.japaneselawtranslation.go.jp/en/laws/view/4280</t>
  </si>
  <si>
    <t>280540 - Mercury</t>
  </si>
  <si>
    <t>29.140.30 - Fluorescent lamps. Discharge lamps; 29.220 - Galvanic cells and batteries; 71.060.10 - Chemical elements</t>
  </si>
  <si>
    <r>
      <rPr>
        <sz val="11"/>
        <rFont val="Calibri"/>
      </rPr>
      <t>https://members.wto.org/crnattachments/2024/TBT/JPN/24_04309_00_e.pdf</t>
    </r>
  </si>
  <si>
    <t>Regulations on safety in use of buildings(Boverkets föreskrifter om säkerhet vid användning av byggnader)</t>
  </si>
  <si>
    <t>The new regulations consist of: 1 contains general provisions. 2 contains technical performance requirements for the construction of new buildings. 3 contains requirements for the alteration of buildings. The proposed regulations specify the technical performance requirements that buildings must be designed and constructed in such a way that during use or operation it does not entail an unacceptable risk of accidents. The proposed regulations specify the technical property requirement in ch. 3. Section 10 of the Planning and Building Ordinance (2011:338), PBO.Unofficial translations will be available via the EU TRIS-database.</t>
  </si>
  <si>
    <t>Constructions works.</t>
  </si>
  <si>
    <r>
      <rPr>
        <sz val="11"/>
        <rFont val="Calibri"/>
      </rPr>
      <t>https://members.wto.org/crnattachments/2024/TBT/SWE/24_04320_00_x.pdf
https://members.wto.org/crnattachments/2024/TBT/SWE/24_04320_01_x.pdf</t>
    </r>
  </si>
  <si>
    <t>National Standard of the P.R.C., Safety requirements for electric vehicle conductive charging system</t>
  </si>
  <si>
    <t>This document specifies the general safety principles , the safety of charging interfaces, the safety of AC charging, the safety of DC charging and the corresponding test methods of conductive charging system of electric vehicles.This document applies to AC and DC charging systems of electric vehicle , with a rated voltage on the power grid side not exceeding 1000V AC or 1500V DC, and a rated maximum voltage on the electric vehicle side not exceeding 1000V AC or 1500V DC._x000D_
This document also applies to the safety requirements for charging for electric vehicle charging and discharging systems.</t>
  </si>
  <si>
    <t>AC charging systems for electric vehicles and DC charging systems for electric vehicles (HS code(s): 85); (ICS code(s): 43.040.99)</t>
  </si>
  <si>
    <r>
      <rPr>
        <sz val="11"/>
        <rFont val="Calibri"/>
      </rPr>
      <t>https://members.wto.org/crnattachments/2024/TBT/CHN/24_04328_00_x.pdf</t>
    </r>
  </si>
  <si>
    <t>PC Nº200:2024 PROYECTO DE PROTOCOLO DE ANALISIS Y/O ENSAYOS DE SEGURIDAD DE CALEFACTORES QUE UTILIZAN LEÑA COMO COMBUSTIBLE, DE UNA POTENCIA MENOR O IGUAL A 25KW (PC No. 200:2024 Draft safety analysis and/or test protocol for wood-fired heaters of a power not exceeding 25kW) (12 pages, in Spanish)</t>
  </si>
  <si>
    <t>The notified Protocol establishes the safety certification procedure for stoves burning wood or wood products as fuel, with a rated thermal input not exceeding 25 kW, that fall within the scope and coverage of Official Chilean Standard NCh 3173.Of2009 "Estufas que utilizan combustibles sólidos - Requisitos y Métodos de Ensayo" (Solid-fuel heaters - Requirements and test methods), Supreme Decree No. 39/2011 of the Ministry of the Environment approving the "Norma de emisión de material particulado, para los artefactos que combustionen o puedan combustionar leña y derivados de la madera" (Particulate matter emission Standard for appliances that burn or are able to burn wood and wood products) and Supreme Decree No. 46/2013 of the Ministry of the Environment revising the Standard established in Decree No. 39 of 2011. The notified Protocol does not apply to: • Heat-generating boilers used mainly to heat water • Cookers • Clay ovens G/TBT/N/CHL/689 - 2 -</t>
  </si>
  <si>
    <t>Wood-fired heaters of a power not exceeding 25kW.</t>
  </si>
  <si>
    <t>97.100.30 - Solid fuel heaters</t>
  </si>
  <si>
    <r>
      <rPr>
        <sz val="11"/>
        <rFont val="Calibri"/>
      </rPr>
      <t xml:space="preserve">https://members.wto.org/crnattachments/2024/TBT/CHL/24_04319_00_s.pdf
</t>
    </r>
  </si>
  <si>
    <t>PC Nº201:2024 PROYECTO DE PROTOCOLO DE ANALISIS Y/O ENSAYOS DE SEGURIDAD DE CALEFACTORES A PELLETS DE MADERA, DE UNA POTENCIA MENOR O IGUAL A 25 KW (PC No. 201:2024 Draft safety analysis and/or test protocol for wood pellet stoves of a power not exceeding 25kW) (13 pages, in Spanish)</t>
  </si>
  <si>
    <t>The notified Protocol establishes the safety certification procedure for wood pellet stoves, with a rated thermal input not exceeding 25 kW, that fall within the scope and coverage of Official Chilean Standard (NCh) No. 3282 of 2013 "Artefactos de calefacción doméstica que utilizan pellets de madera - Requisitos y Métodos de Ensayo" (Wood pellet-fired domestic heating appliances - Requirements and test methods) and Supreme Decree No. 46/2013 of the Ministry of the Environment revising the "Norma de emisión de material particulado, para los artefactos que combustionen o puedan combustionar leña y derivados de la madera, contenida en el Decreto N° 39 de 2011" (Particulate matter emission Standard for appliances that burn or are able to burn wood and wood products, established in Decree No. 39 of 2011). The notified Protocol does not apply to: • Heat-generating boilers used mainly to heat water • Cookers • Clay ovens G/TBT/N/CHL/690 - 2 -</t>
  </si>
  <si>
    <t>Wood pellet stoves of a power not exceeding 25kW.</t>
  </si>
  <si>
    <r>
      <rPr>
        <sz val="11"/>
        <rFont val="Calibri"/>
      </rPr>
      <t>https://members.wto.org/crnattachments/2024/TBT/CHL/24_04326_00_s.pdf</t>
    </r>
  </si>
  <si>
    <t>DUS 2422:2024,  Standard test method for cavitation corrosion and erosion-corrosion characteristics of aluminum pumps with engine coolants, Second Edition</t>
  </si>
  <si>
    <t>This Draft Uganda Standard  covers the evaluation of the cavitation corrosion and erosion-corrosion characteristics of aluminum automotive water pumps with coolants. During the development of this test method, it was found that results obtained when testing two-phase coolants did not correlate with results from field tests. Therefore, the test method cannot be recommended as being a significant test for determining cavitation effects of two-phase coolants.</t>
  </si>
  <si>
    <t>71 - Chemical technology</t>
  </si>
  <si>
    <r>
      <rPr>
        <sz val="11"/>
        <rFont val="Calibri"/>
      </rPr>
      <t xml:space="preserve">
</t>
    </r>
  </si>
  <si>
    <t>Boverkets mandatory provisions for protection with regard to hygiene, health and environment, and also economical management of water and waste.(Boverkets föreskrifter om skydd med hänsyn till hygien, hälsa och miljö samt hushållning med vatten och avfall)</t>
  </si>
  <si>
    <t>Boverket proposes new regulations for protection with regard to hygiene, health and environment, and also economical management of water and waste. The proposed regulations will replace the corresponding rules which are to be repealed.The proposed regulations specify 1. Chapter 3, Section 9 of the Planning and Building Ordinance (2011:338) concerning protection with regard to hygiene, health and the environment, 2. Chapter 3, Section 20 of the Planning and Building Ordinance concerning economical management of water, and 3. Chapter 8, Section 4 §, first paragraph of the Planning and Building Act (2010:900). concerning economical management of waste.</t>
  </si>
  <si>
    <t>Building / construction products</t>
  </si>
  <si>
    <t>13.030.20 - Liquid wastes. Sludge</t>
  </si>
  <si>
    <r>
      <rPr>
        <sz val="11"/>
        <rFont val="Calibri"/>
      </rPr>
      <t>https://members.wto.org/crnattachments/2024/TBT/SWE/24_04311_00_x.pdf
https://members.wto.org/crnattachments/2024/TBT/SWE/24_04311_01_x.pdf</t>
    </r>
  </si>
  <si>
    <t>DUS 2412:2024, Standard test method for sulfate ion in water, Second Edition</t>
  </si>
  <si>
    <t>This Draft Uganda Standard covers the turbidimetric determination of sulfate in water in the range from 5 mg/L to 40 mg/L of sulfate ion (SO4––). The test method was used successfully with drinking, ground, and surface waters. It is the user's responsibility to ensure the validity of this test method for waters of untested matrices.</t>
  </si>
  <si>
    <t>Boverkets mandatory provisions and general recommendations for safety in case of fire in buildings </t>
  </si>
  <si>
    <t>Boverket proposes new regulations on safety in case of fire in buildings. The proposed regulations will replace the corresponding rules on safety in case of fire in the current regulations which are to be repealed.The proposed regulations specify the technical requirement in Chapter 3, Section 8 of the Planning and Building Ordinance (2011:338) regarding safety in case of fire in buildings.Unofficial translations will be available via the EU TRIS-database.Detalj anmälan | TRIS - European Commission (europa.eu)</t>
  </si>
  <si>
    <t>Buildings/construction products</t>
  </si>
  <si>
    <t>13.220.50 - Fire-resistance of building materials and elements</t>
  </si>
  <si>
    <t>Quality requirements (TBT)</t>
  </si>
  <si>
    <r>
      <rPr>
        <sz val="11"/>
        <rFont val="Calibri"/>
      </rPr>
      <t>https://members.wto.org/crnattachments/2024/TBT/SWE/24_04316_00_x.pdf
https://members.wto.org/crnattachments/2024/TBT/SWE/24_04316_01_x.pdf</t>
    </r>
  </si>
  <si>
    <t>Boverket´s regulations on accessibility and usability for people with reduced mobility or orientation ability in buildings.(Boverkets föreskrifter om tillgänglighet och användbarhet för personer med nedsatt rörelse- eller orienteringsförmåga i byggnader.)</t>
  </si>
  <si>
    <t>The new regulations consist of: 1 contains general provisions . 2 contains design requirements for the construction of new buildings. 3 contains technical performance requirements for the construction of new buildings. 4 contains requirements for the alteration of buildings.The proposed regulations specify design requirements and the technical performance requirement regarding accessibility and usability in Chapter 8, Sections 1, 4 of PBA and Chapter 3, Sections 4 and 18 of PBO.Unofficial translations will be available via the EU TRIS-database- Detalj anmälan | TRIS - European Commission (europa.eu)</t>
  </si>
  <si>
    <t>91.140.99 - Other installations in buildings</t>
  </si>
  <si>
    <r>
      <rPr>
        <sz val="11"/>
        <rFont val="Calibri"/>
      </rPr>
      <t>https://members.wto.org/crnattachments/2024/TBT/SWE/24_04321_00_x.pdf
https://members.wto.org/crnattachments/2024/TBT/SWE/24_04321_01_x.pdf</t>
    </r>
  </si>
  <si>
    <t>Boverket's mandatory provisions for suitability of housing for its intended purpose(Boverkets föreskrifter om bostäders lämplighet för sitt ändamål)</t>
  </si>
  <si>
    <t>The new regulations consist of: 1. General provisions. 2. Provisions on design requirements for housing when constructing new buildings. 3. Provisions on technical requirements for housing when constructing new buildings. 4. Provisions on requirements for housing when modifying buildings.Section 1 PBF and the technical property requirement regarding suitability for the intended purpose in Chapter 3, section 1 and 17 of PBO. The regulations from Boverket are limited to addressing the suitability of housing for its intended purpose.Unofficial translations will be available via the TRIS database, see link: Detalj anmälan | TRIS - European Commission (europa.eu)</t>
  </si>
  <si>
    <t>91 - CONSTRUCTION MATERIALS AND BUILDING</t>
  </si>
  <si>
    <r>
      <rPr>
        <sz val="11"/>
        <rFont val="Calibri"/>
      </rPr>
      <t>https://members.wto.org/crnattachments/2024/TBT/SWE/24_04300_00_x.pdf
https://members.wto.org/crnattachments/2024/TBT/SWE/24_04300_01_x.pdf</t>
    </r>
  </si>
  <si>
    <t>Boverkets mandatory provisions and general recommendations for the load-bearing capacity, stability and durability of construction works.</t>
  </si>
  <si>
    <t>Boverket suggests new mandatory provisions and general recommendations for the load-bearing capacity, stability and durability of construction works.The suggested mandatory provisions and general recommendations are precisions to Chapter 3, Section 7 of the Planning and Building Ordinance (2011:388) that a construction works must be designed and constructed in such a way that the impact to which the structure is likely subjected when being built or used does not lead to the following: 1. complete or partial collapse of the construction works; 2. unacceptable major deformations; 3. damage to other parts of the construction works, its installations or fixed equipment due to major deformations of the load-bearing structure; or 4. damage that is not in proportion with the incident that caused the damage.Unofficial translations will be available in the TRIS-database. Detalj anmälan | TRIS - European Commission (europa.eu)</t>
  </si>
  <si>
    <r>
      <rPr>
        <sz val="11"/>
        <rFont val="Calibri"/>
      </rPr>
      <t>https://members.wto.org/crnattachments/2024/TBT/SWE/24_04301_00_x.pdf
https://members.wto.org/crnattachments/2024/TBT/SWE/24_04301_01_x.pdf</t>
    </r>
  </si>
  <si>
    <t>Protection against noise(Boverkets föreskrifter om skydd mot buller i byggnader)</t>
  </si>
  <si>
    <t>Boverket – the Swedish National Board of Housing, Building and Planning proposes new regulations on protection against noise in buildings.The proposed regulations specify the technical property requirement in ch. 3. Section 13 of the Planning and Building Ordinance (2011:338), PBF, that buildings must be designed and constructed in such a way that noise, perceived by the users or other persons in the vicinity of the building, is at a level that does not entail an unacceptable risk for these persons' health and, which enables, sleep, rest and work under satisfactory conditions.Unofficial translations will be available via the TRIS database, see link: Detalj anmälan | TRIS - European Commission (europa.eu)</t>
  </si>
  <si>
    <t>91.120.20 - Acoustics in building. Sound insulation</t>
  </si>
  <si>
    <r>
      <rPr>
        <sz val="11"/>
        <rFont val="Calibri"/>
      </rPr>
      <t>https://members.wto.org/crnattachments/2024/TBT/SWE/24_04312_00_x.pdf
https://members.wto.org/crnattachments/2024/TBT/SWE/24_04312_01_x.pdf</t>
    </r>
  </si>
  <si>
    <t>Proposed regulatory change of the Swedish Energy Agency’s secondary legislation and general advice (STEMFS 2011:4) of electricity certificates(Föreskrifter om ändring i Statens energimyndighets föreskrifter och allmänna råd (STEMFS 2011:4) om elcertifikat)</t>
  </si>
  <si>
    <t>The main change in the proposed regulation compared to the previous wording regards chapter 3 paragraph 3 which regulates how electricity produced in power plants connected to a non-concessional grid should be measured. The change implies that electricity sent out on the grid should be measured on a 15-minute basis instead of hourly basis. Equivalent regulation already exists for power plants connected to a concessional grid. The regulatory changes imply a harmonization of rules for the producers no matter the grid connection (non- concessional or concessional).Measuring electricity on a 15-minute basis is already enforced in Commission Regulation (EU) 2017/2195 which establishing a guideline on electricity balancing. This is already implemented in national legislation through the electricity act(1997:857), government ordinance (1999:716) and secondary legislation (2023:1). Measuring electricity on a 15-minute basis in concessional grid for issuing of electricity certificates is already implemented. However, there is yet no regulation regarding measuring on a 15- minute basis in non-concessional grid. The Swedish government have already made changes in government ordinance that regulates the use of 15-minutes measuring for issuing electricity certificates in non-concessional grid. Therefore The Swedish Energy Agency now propose to adjust the secondary legislation according to the government ordinance. The proposed changes to the secondary legislation will also equalize the rules for power plants connected to a concessional grid and those connected to a non-concessional grid.Unofficial translations will be available via the TRIS database, see link: Detalj anmälan | TRIS - European Commission (europa.eu)</t>
  </si>
  <si>
    <t>Electricity meters</t>
  </si>
  <si>
    <r>
      <rPr>
        <sz val="11"/>
        <rFont val="Calibri"/>
      </rPr>
      <t>https://members.wto.org/crnattachments/2024/TBT/SWE/24_04318_00_x.pdf
https://members.wto.org/crnattachments/2024/TBT/SWE/24_04318_01_x.pdf</t>
    </r>
  </si>
  <si>
    <t>DUS 2414:2024 Standard test method by boiling point of engine coolants, Second Edition.</t>
  </si>
  <si>
    <t>This Draft Uganda Standard covers the determination of the equilibrium boiling point of engine coolants. The equilibrium boiling point indicates the temperature at which the sample will start to boil in a cooling system under equilibrium conditions at atmospheric pressure.</t>
  </si>
  <si>
    <r>
      <rPr>
        <sz val="11"/>
        <rFont val="Calibri"/>
      </rPr>
      <t xml:space="preserve">Texts available from: National enquiry point [ ] or address
 telephone and fax numbers and email and website addresses
 if available
 of other body: 
Uganda National Bureau of Standards
Plot 2-12 ByPass Link
 Bweyogerere Industrial and Business Park
P.O. Box 6329
Kampala
 Uganda
Tel: +(256) 4 1733 3250/1/2
Fax: +(256) 4 1428 6123
E-mail: info@unbs.go.ug
Website: https://www.unbs.go.ug
</t>
    </r>
  </si>
  <si>
    <t>General Standard for fruit juices, nectars and drink</t>
  </si>
  <si>
    <t>This draft technical regulation applies to fruit juices and nectars, fresh fruit juice (unpasteurized), fruit drink, dairy fruit drink (smoothie) and concentrated fruit syrup (squash or cordial).</t>
  </si>
  <si>
    <t>Non-alcoholic beverages (ICS code(s): 67.160.20)</t>
  </si>
  <si>
    <t>2009 - Fruit juices, incl. grape must, and vegetable juices, unfermented, not containing added spirit, whether or not containing added sugar or other sweetening matter</t>
  </si>
  <si>
    <t>67.160.20 - Non-alcoholic beverages</t>
  </si>
  <si>
    <r>
      <rPr>
        <sz val="11"/>
        <rFont val="Calibri"/>
      </rPr>
      <t>https://members.wto.org/crnattachments/2024/TBT/SAU/24_04111_00_e.pdf
https://members.wto.org/crnattachments/2024/TBT/SAU/24_04111_00_x.pdf</t>
    </r>
  </si>
  <si>
    <t>Expanded Federal Use of the Non-Federal FSS and MSS Bands</t>
  </si>
  <si>
    <t>Proposed rule - In this document, the Office of Engineering and Technology 
opens a new docket and seeks comment on ways to potentially expand 
Federal access to non-Federal, including commercial, satellite 
services.&gt;</t>
  </si>
  <si>
    <t>Commercial satellite networks that are not currently allocated for the Federal fixed satellite service (FSS) and mobile satellite service (MSS);  Radiocommunications (ICS code(s): 33.060); Mobile services (ICS code(s): 33.070); Space systems and operations (ICS code(s): 49.140)</t>
  </si>
  <si>
    <t>33.060 - Radiocommunications; 33.070 - Mobile services; 49.140 - Space systems and operations</t>
  </si>
  <si>
    <t>Protection of human health or safety (TBT); Cost saving and productivity enhancement (TBT)</t>
  </si>
  <si>
    <r>
      <rPr>
        <sz val="11"/>
        <rFont val="Calibri"/>
      </rPr>
      <t>https://members.wto.org/crnattachments/2024/TBT/USA/24_04145_00_e.pdf
https://members.wto.org/crnattachments/2024/TBT/USA/24_04145_01_e.pdf</t>
    </r>
  </si>
  <si>
    <t>Ecuador</t>
  </si>
  <si>
    <t>Proyecto de Primera Revisión del Reglamento Técnico Ecuatoriano PRTE 270 (1R) "Guantes de Protección"</t>
  </si>
  <si>
    <t>El presente reglamento técnico ecuatoriano aplica a los siguientes productos sean estos nacionales o importados que se comercialicen en el Ecuador:_x000D_
Guantes de protecciónGuantea se protección contra radiaciones ionizantes y contaminación radioactiva.Guantes de protección para soldadores.Guantes de protección contra los productos químicos y los microrganismos.Guantes de protección contra riesgos mecánicos.Manguitos de material aislante para trabajos en tensión.Guantes de protección contra sierras de cadena.Guantes de protección contra el frio.Guantes y protectores de los brazos contra los cortes y pinchazos producidos por cuchillos de mano.Guantes de protección contra riesgos térmicos.</t>
  </si>
  <si>
    <t>Artículos de plástico y manufacturas de las demás materias de las partidas 3901 a 3914, ncop (exc. productos de 9619) (Código(s) del SA: 392690); Guantes, manoplas y manoplas, de caucho vulcanizado (exc. ??de los tipos utilizados para uso médico, quirúrgico, odontológico o veterinario) (Código(s) del SA: 401519); Prendas de vestir y demás complementos "accesorios" de vestir, para cualquier uso, de caucho vulcanizado sin endurecer (exc. calzado, artículos de sombrerería y sus partes, así como los guantes, mitones y manoplas) (Código(s) del SA: 401590); Prendas de vestir, de cuero natural o cuero regenerado (exc. complementos "accesorios" de vestir, calzado y artículos de sombrerería, así como espinilleras, máscaras de esgrima y demás artículos del capítulo 95) (Código(s) del SA: 420310); Guantes, mitones y manoplas, de cuero natural cuero regenerado (exc. concebidos especialmente para la práctica del deporte) (Código(s) del SA: 420329); Complementos "accesorios" de vestir, de cuero natural cuero regenerado (exc. guantes, mitones y manoplas, cintos, cinturones y bandoleras, calzado y artículos de sombrerería y sus partes, así como espinilleras, máscaras de esgrima y demás artículos del capítulo 95) (Código(s) del SA: 420340)</t>
  </si>
  <si>
    <t>392690 - Articles of plastics and articles of other materials of heading 3901 to 3914, n.e.s (excl. goods of 9619); 401519 - Gloves, mittens and mitts, of vulcanised rubber (excl. of a kind used for medical, surgical, dental or veterinary purposes); 401590 - Articles of apparel and clothing accessories, for all purposes, of vulcanised rubber (excl. hard rubber and footwear and headgear and parts thereof, and gloves, mittens and mitts); 420310 - Articles of apparel, of leather or composition leather (excl. clothing accessories, footware and headgear and parts thereof, and goods of chapter 95, e.g. shin guards, fencing masks); 420329 - Gloves, mittens and mitts, of leather or composition leather (excl. special sports gloves); 420340 - Clothing accessories of leather or composition leather (excl. gloves, mittens and mitts, belts, bandoliers, footware and headgear and parts thereof, and goods of chapter 95 [e.g. shin guards, fencing masks])</t>
  </si>
  <si>
    <t>13.340.40 - Hand and arm protection</t>
  </si>
  <si>
    <r>
      <rPr>
        <sz val="11"/>
        <rFont val="Calibri"/>
      </rPr>
      <t>https://members.wto.org/crnattachments/2024/TBT/ECU/24_04134_00_s.pdf</t>
    </r>
  </si>
  <si>
    <t>Boverkets mandatory provisions regarding sites etc. </t>
  </si>
  <si>
    <t>Provisions regarding sites and some constructions works other than buildings.The purpose of the provisions regarding sites and construction works is to specify requirements in ch. 8. Section 9 of the Planning and Building Act (2010:900), PBL, for sites to be built on in terms of accessibility and usability for people with reduced mobility and orientation, accessibility for emergency vehicles and protection against accidents. The proposed regulations also specify requirements in ch. 3. Section 10 of the Planning and Building Ordinance (2011:338), PBF, on safety when used for the construction of certain constructions works other than buildings on sites and the requirements for planning, execution and control in ch. 10. § 5 PBL with regard to these construction works.</t>
  </si>
  <si>
    <t>91.010 - Construction industry</t>
  </si>
  <si>
    <r>
      <rPr>
        <sz val="11"/>
        <rFont val="Calibri"/>
      </rPr>
      <t>https://members.wto.org/crnattachments/2024/TBT/SWE/24_04110_00_x.pdf
https://members.wto.org/crnattachments/2024/TBT/SWE/24_04110_01_x.pdf
https://technical-regulation-information-system.ec.europa.eu/sv/notification/26009 (All texts available at this link)</t>
    </r>
  </si>
  <si>
    <t>Section 8e Import Inspection Fee Structure</t>
  </si>
  <si>
    <t>Proposed rule - The Agricultural Marketing Service (AMS) of the Department of 
Agriculture (USDA) proposes to revise the regulations governing the 
inspection and certification for fresh fruits, vegetables, and other 
products by amending certain fees charged for Section 8e import 
inspections from a per-carlot basis to a per-pound basis, reducing the 
fee for each additional sublot by 50 percent, and establishing a new 
fee calculation for lots less than a carlot. These revisions are 
necessary to recover, as nearly as practicable, the costs of performing 
inspection services on imported commodities in accordance with the 
Agricultural Marketing Agreement Act of 1937.</t>
  </si>
  <si>
    <t>Fresh fruits, vegetables, and other products; Quality (ICS code(s): 03.120); Fruits. Vegetables (ICS code(s): 67.080)</t>
  </si>
  <si>
    <t>03.120 - Quality; 67.080 - Fruits. Vegetables</t>
  </si>
  <si>
    <t>Quality requirements (TBT); Cost saving and productivity enhancement (TBT)</t>
  </si>
  <si>
    <r>
      <rPr>
        <sz val="11"/>
        <rFont val="Calibri"/>
      </rPr>
      <t>https://members.wto.org/crnattachments/2024/TBT/USA/24_04146_00_e.pdf</t>
    </r>
  </si>
  <si>
    <t>DUS 2399:2024, Standard Test Methods for Water in Engine Coolant Concentrate by the Karl Fischer Reagent Method, Second Edition</t>
  </si>
  <si>
    <t>This Draft Uganda Standard covers the determination of the water present in new or unused glycol-based coolant concentrates using a volumetric (Test Method A) or an automatic coulometric titrator procedure (Test Method B). Many carbonyl compounds react slowly with the Fischer reagent, causing a fading end point and leading to high results. A modified Fischer reagent procedure is included that minimizes these undesirable and interfering reactions.</t>
  </si>
  <si>
    <t>MINERAL FUELS, MINERAL OILS AND PRODUCTS OF THEIR DISTILLATION; BITUMINOUS SUBSTANCES; MINERAL WAXES (HS code(s): 27); Petroleum and related technologies (ICS code(s): 75)</t>
  </si>
  <si>
    <t>27 - MINERAL FUELS, MINERAL OILS AND PRODUCTS OF THEIR DISTILLATION; BITUMINOUS SUBSTANCES; MINERAL WAXES</t>
  </si>
  <si>
    <t>75 - Petroleum and related technologies</t>
  </si>
  <si>
    <t>Indonesia</t>
  </si>
  <si>
    <t>Regulation of The Indonesian Food and Drug Authority Number 7 of 2023 on Criteria and Procedures for Quasi Drugs Registration</t>
  </si>
  <si>
    <t>This regulation states that quasi-drugs produced, imported, and distributed in Indonesia must be registered with the Indonesian FDA.The requirement of quasi-drugs to be registered in Indonesia must fulfill the safety, efficacy, and quality aspects.</t>
  </si>
  <si>
    <t>Quasi Drugs</t>
  </si>
  <si>
    <r>
      <rPr>
        <sz val="11"/>
        <rFont val="Calibri"/>
      </rPr>
      <t>https://members.wto.org/crnattachments/2024/TBT/IDN/24_04105_00_x.pdf</t>
    </r>
  </si>
  <si>
    <t>DUS 2413:2024, Standard Test Method for Percent Ash Content of Engine Coolants, Second Edition</t>
  </si>
  <si>
    <t>This Draft Uganda Standard covers the determination of ash content after ignition of commercial engine coolants and antirusts, as packaged or after use.</t>
  </si>
  <si>
    <t>Proyecto de Segunda Revisión del Reglamento Técnico Ecuatoriano PRTE 217 (2R) "Equipos de protección individual contra caídas de altura"</t>
  </si>
  <si>
    <t>El presente reglamento técnico ecuatoriano aplica a los siguientes productos sean estos nacionales o importados que se comercialicen en el Ecuador:_x000D_
Equipos de protección individual (EPI): cinturones destinados a la sujeción para la retención en el puesto de trabajo según la actividad.Equipos de protección individual (EPI) contra caídas de altura: arneses anticaídas.Subsistemas de conexión: elementos de amarre, absorbedores de energía, dispositivos anticaídas retráctiles, conectores, que se provean con los EPI contra caídas de altura.Dispositivos de anclaje destinados exclusivamente a ser utilizados con los equipos de protección individual contra las caídas de altura.</t>
  </si>
  <si>
    <t>Prendas y complementos de vestir producidas por la costura o se peguen entre sí de hojas de plástico, incl. Guantes, mitones y manoplas (exc. productos de 9619) (Código(s) del SA: 392620); CAUCHO Y SUS MANUFACTURAS (Código(s) del SA: 40); Cintos, cinturones y bandoleras, de cuero natural cuero regenerado (Código(s) del SA: 420330); Complementos "accesorios" de vestir, de cuero natural cuero regenerado (exc. guantes, mitones y manoplas, cintos, cinturones y bandoleras, calzado y artículos de sombrerería y sus partes, así como espinilleras, máscaras de esgrima y demás artículos del capítulo 95) (Código(s) del SA: 420340); Artículos de hilados, tiras o formas similares de las partidas 5404 o 5405, cordeles, cuerdas o cordajes, no expresados ni comprendidos en otra parte (Código(s) del SA: 5609); Artículos de materia textil, confeccionados, incl. los patrones para prendas de vestir, n.c.o.p. (Código(s) del SA: 630790); Eslingas y artículos simil., de hierro o acero (exc. los artículos aislados para electricidad) (Código(s) del SA: 731290); Tornillos y pernos, roscados, de fundición, hierro o acero, incl. con sus tuercas y arandelas (exc. tirafondos y demás tornillos para madera; escarpias y armellas, roscadas; tornillos taladradores; clavos-tornillo, tapones metálicos roscados y sobretapas roscadas) (Código(s) del SA: 731815); Elementos y dispositivos de fijación, sin roscar, de fundición, hierro o acero, n.c.o.p. (Código(s) del SA: 731829); Construcciones y partes de construcciones, de aluminio, n.c.o.p.; chapas, barras, perfiles, tubos y simil., de aluminio, preparados para la construcción, n.c.o.p. (exc. construcciones prefabricadas de la partida 9406, así como puertas, ventanas y sus marcos, contramarcos y umbrales) (Código(s) del SA: 761090)</t>
  </si>
  <si>
    <t>392620 - Articles of apparel and clothing accessories produced by the stitching or sticking together of plastic sheeting, incl. gloves, mittens and mitts (excl. goods of 9619); 40 - RUBBER AND ARTICLES THEREOF; 420330 - Belts and bandoliers, of leather or composition leather; 420340 - Clothing accessories of leather or composition leather (excl. gloves, mittens and mitts, belts, bandoliers, footware and headgear and parts thereof, and goods of chapter 95 [e.g. shin guards, fencing masks]); 5609 - Articles of yarn, strip or the like of heading 54.04 or 54.05, twine, cordage, rope or cables, not elsewhere specified or included.; 630790 - Made-up articles of textile materials, incl. dress patterns, n.e.s.; 731290 - Plaited bands, slings and the like, of iron or steel (excl. electrically insulated products); 731815 - Threaded screws and bolts, of iron or steel, whether or not with their nuts and washers (excl. coach screws and other wood screws, screw hooks and screw rings, self-tapping screws, lag screws, stoppers, plugs and the like, threaded); 731829 - Non-threaded articles, of iron or steel; 761090 - Structures and parts of structures, of aluminium, n.e.s., and plates, rods, profiles, tubes and the like, prepared for use in structures, of aluminium, n.e.s. (excl. prefabricated buildings of heading 9406, doors and windows and their frames and thresholds for doors)</t>
  </si>
  <si>
    <t>13.340 - Protective equipment</t>
  </si>
  <si>
    <r>
      <rPr>
        <sz val="11"/>
        <rFont val="Calibri"/>
      </rPr>
      <t>https://members.wto.org/crnattachments/2024/TBT/ECU/24_04100_00_s.pdf</t>
    </r>
  </si>
  <si>
    <t>DUS 2697:2024, Standard Practice for Sampling and Preparing Aqueous Solutions of Engine Coolants or Antirusts for Testing Purposes, First Edition</t>
  </si>
  <si>
    <t>This Draft Uganda Standard covers information on sampling and preparing solutions of engine coolants and antirusts.</t>
  </si>
  <si>
    <t>SDA/MAPA Ordinance No. 1.136, 25 June 2024</t>
  </si>
  <si>
    <t>SDA/MAPA Ordinance that establishes guidelines for rework, revalidation and reprocessing procedures for formulated products, technical products and pre-mixtures, of a chemical nature, provided for by Law No. 14,785, of December 27, 2023, in accordance with the provisions of art. 38.</t>
  </si>
  <si>
    <t>Formulated products, technical products and premixes of a chemical nature</t>
  </si>
  <si>
    <r>
      <rPr>
        <sz val="11"/>
        <rFont val="Calibri"/>
      </rPr>
      <t>https://www.in.gov.br/en/web/dou/-/portaria-sda/mapa-n-1.136-de-25-de-junho-de-2024-568302169</t>
    </r>
  </si>
  <si>
    <t>DUS 2411:2024, Standard Test Methods for Chloride Ion in Water, First Edition</t>
  </si>
  <si>
    <t>This Draft Uganda Standard covers the determination of chloride ion in water, wastewater (Test Method C only), and brines. The following three test methods are included test Method A( Mercurimetric Titration), Test Method B (Silver Nitrate Titration) and  Test Method C (Ion-Selective Electrode Method).</t>
  </si>
  <si>
    <t>DUS 2417:2024, Standard Test Method for Freezing Point of Aqueous Engine Coolants, Second Edition</t>
  </si>
  <si>
    <t>This Draft Uganda Standard covers the determination of the freezing point of an aqueous engine coolant solution in the laboratory. Secondary phases separating on dilution need not be separated. These products may also be marketed in a ready-to-use form (prediluted).</t>
  </si>
  <si>
    <t>Amendment to the Cabinet Ordinance of Designation of Narcotics, Narcotic plants, Psychotropics and Narcotic/Psychotropic Raw Materials</t>
  </si>
  <si>
    <t>Under the provision of the Narcotics and Psychotropics Control Act, Ministry of Health, Labour and Welfare designates two substances as deemed narcotics.</t>
  </si>
  <si>
    <t>Substance that can easily produce narcotics through chemical changes</t>
  </si>
  <si>
    <r>
      <rPr>
        <sz val="11"/>
        <rFont val="Calibri"/>
      </rPr>
      <t>https://members.wto.org/crnattachments/2024/TBT/JPN/24_04103_00_e.pdf</t>
    </r>
  </si>
  <si>
    <t>Emne</t>
  </si>
  <si>
    <t>Produkt, der indeholder nye eller eksisterende kemiske stoffer</t>
  </si>
  <si>
    <t>Højt prioriterede kemiske stoffer; Miljøbeskyttelse (ICS-kode(r): 13.020); Produktion i den kemiske industri (ICS-kode(r): 71.020); Produkter fra den kemiske industri (ICS-kode(r): 71.100)</t>
  </si>
  <si>
    <t>Statiske omformere (HS-kode(r): 850440); Lithium-ion-akkumulatorer (ekskl. brugte) (HS-kode(r): 850760); Elektriske akkumulatorer (undtagen brugte og bly-syre-, nikkel-cadmium-, nikkel-metalhydrid- og lithium-ion-akkumulatorer) (HS-kode(r): 850780)</t>
  </si>
  <si>
    <t>IS 15041:2001 TEKSTIL — Fladvævede båndslynger fremstillet af syntetiske fibre til almindelige tjenester</t>
  </si>
  <si>
    <t>Fødevarer (alkoholholdige drikkevarer)</t>
  </si>
  <si>
    <t>Tritosulfuron (aktivt stof i pesticid)</t>
  </si>
  <si>
    <t>Smøremidler, industriolier og relaterede produkter (ICS-kode(r): 75.100)</t>
  </si>
  <si>
    <t>Terracotta byggeprodukter (ICS-kode(r): 91.100.25)</t>
  </si>
  <si>
    <t>Boremaskine・Opbevaringsfacilitet for krudt</t>
  </si>
  <si>
    <t>Geosyntetik — Syntetiske polymertovgabioner til kyst- og vandvejsbeskyttelse — Specifikation</t>
  </si>
  <si>
    <t>Tekstiler, reb og tove</t>
  </si>
  <si>
    <t>N,N-dimethylacetamid (DMAC) og 1-ethylpyrrolidin-2-on (NEP)</t>
  </si>
  <si>
    <t>Risvinsprodukter</t>
  </si>
  <si>
    <t>Genetisk modificerede fødevarer og fødevarer afledt af nye avlsteknikker (NBT'er).</t>
  </si>
  <si>
    <t xml:space="preserve">Nitrogen (HS-kode(r): 280430); Miljø. Sundhedsbeskyttelse. Sikkerhed (ICS-kode(r): 13) </t>
  </si>
  <si>
    <t>K-syre (HS-kode - 29214590)</t>
  </si>
  <si>
    <t>Håndholdt motordrevet elektrisk værktøj (HS-kode(r): 843319; 846120; 846420; 847981); (ICS-kode(r): 25.140.20)</t>
  </si>
  <si>
    <t>Vaskemaskiner (ICS-kode(r): 97.060)</t>
  </si>
  <si>
    <t>H-syre (HS-kode - 29222160)</t>
  </si>
  <si>
    <t>Dyreembryoner; HS 05119920 - Animal sêmen.</t>
  </si>
  <si>
    <t xml:space="preserve">Fødevarer </t>
  </si>
  <si>
    <t>Vinyl Sulphone</t>
  </si>
  <si>
    <t>Vinyl sulfon</t>
  </si>
  <si>
    <t>Biocidholdige produkter og behandlede artikler behandlet med eller indeholdende biocidholdige produkter</t>
  </si>
  <si>
    <t>Håndvaske og håndvaske af rustfrit stål (HS-kode(r): 732410); Sanitære installationer (ICS-kode(r): 91.140.70)</t>
  </si>
  <si>
    <t>Frugt og grøntsager (HS-koder niveau 1, 07 og 08)</t>
  </si>
  <si>
    <t>Importeret eller lokalt fremstillet frø, der er blevet belagt og/eller indkapslet med en overfladepåført teknologi med det formål at forhindre skadedyrsangreb eller skade.</t>
  </si>
  <si>
    <t>Metribuzin (pesticid aktivt stof)</t>
  </si>
  <si>
    <t>Fødevarer solgt i New Zealand (både importeret og indenlandsk produceret)</t>
  </si>
  <si>
    <t>Beskyttelsesudstyr</t>
  </si>
  <si>
    <t>Alkoholdrikke</t>
  </si>
  <si>
    <t>Selvballasterede lysstofrør</t>
  </si>
  <si>
    <t>Lysstofrør med dobbelt låg</t>
  </si>
  <si>
    <t>Audio/video, informations- og kommunikationsteknologisk udstyr</t>
  </si>
  <si>
    <t>Lysstofrør med enkelt låg</t>
  </si>
  <si>
    <t>Cellulosematerialer, emballage og udstyr til brug i kontakt med fødevarer; Emballagematerialer og tilbehør (ICS-kode(r): 55.040)</t>
  </si>
  <si>
    <t>Solcelleanlæg tilsluttet distributionsnet</t>
  </si>
  <si>
    <t>Batterienergilagringssystemer i elektriske installationer</t>
  </si>
  <si>
    <t>Boliggeneratorer og energilagringssystemer</t>
  </si>
  <si>
    <t xml:space="preserve">Skønheds- eller makeuppræparater og præparater til hudpleje, inkl. solcreme eller solbrændingspræparater (undtagen lægemidler); </t>
  </si>
  <si>
    <t>Regenereret cellulosefilm til brug i kontakt med fødevarer; papir og pap; varer af papirmasse, papir eller pap (HS-kode(r): 48); emballagematerialer og tilbehør (ICS-kode(r): 55.040)</t>
  </si>
  <si>
    <t>Fødevarer solgt i Australien (både importeret og indenlandsk produceret)</t>
  </si>
  <si>
    <t>Tunge køretøjer (ICS 13.040.50), Erhvervskøretøjer (ICS 43.080)</t>
  </si>
  <si>
    <t>Produkter fra tekstilindustrien (ICS-kode(r): 59.080)</t>
  </si>
  <si>
    <t>Tekstilfibre generelt (ICS-kode(r): 59.060.01)</t>
  </si>
  <si>
    <t>Mikrobiologi generelt (ICS-kode(r): 07.100.01)</t>
  </si>
  <si>
    <t>Hovedbeklædning. Tilbehør til tøj. Fastgørelse af tøj (ICS-kode(r): 61.040)</t>
  </si>
  <si>
    <t>Aluminiumsprodukter (ICS-kode(r): 77.150.10)</t>
  </si>
  <si>
    <t>Overensstemmelsesvurderingsprocedurer</t>
  </si>
  <si>
    <t>Sundhedsteknologi (ICS-kode(r): 11)</t>
  </si>
  <si>
    <t>Poly(oxyethylen)=alkylphenylether (hvor alkylen består af 9 carbonatomer, i det følgende benævnt “NPE”.)</t>
  </si>
  <si>
    <t>Trådløse enheder, der fungerer i umiddelbar nærhed af den menneskelige krop</t>
  </si>
  <si>
    <t>Berigede fødevarer, Drikkevarer tilsat vitaminer og/eller mineraler, Hydroelektrolytiske kosttilskud</t>
  </si>
  <si>
    <t>Farlige stoffer (2903.73.00)</t>
  </si>
  <si>
    <t>Poly(oxyethylen)=alkylphenylether (hvor alkylet består af 9 carbonatomer, i det følgende benævnt "NPE") og NPE-tilsatte vandbaserede rengøringsmidler</t>
  </si>
  <si>
    <t>Sædesystemer til motorkøretøjer; Vejkøretøjssystemer (ICS-kode(r): 43.040)</t>
  </si>
  <si>
    <t>Telekommunikation. Lyd- og videoteknik (ICS-kode(r): 33)</t>
  </si>
  <si>
    <t>Komfurer, arbejdsborde, ovne og lignende apparater</t>
  </si>
  <si>
    <t>Telekommunikation. Audio- og videoteknik</t>
  </si>
  <si>
    <t>Andre animalske produkter</t>
  </si>
  <si>
    <t>Fødevarer generelt</t>
  </si>
  <si>
    <t>Processer i fødevareindustrien</t>
  </si>
  <si>
    <t>Farmaceutik</t>
  </si>
  <si>
    <t>Luftfartøjer og rumfartøjer generelt</t>
  </si>
  <si>
    <t>Beskyttelse af og i bygninger</t>
  </si>
  <si>
    <t>Kød, kødprodukter og andre animalske produkter; 67.230 - Færdigpakkede og tilberedte fødevarer; 67.100.30 - Ost</t>
  </si>
  <si>
    <t>Skinner og jernbanekomponenter</t>
  </si>
  <si>
    <t>Tobak, tobaksvarer og beslægtet udstyr</t>
  </si>
  <si>
    <t>Alkoholholdige drikkevarer</t>
  </si>
  <si>
    <t>Transportudstødningsemissioner; 43.060 - Forbrændingsmotorer til vejkøretøjer</t>
  </si>
  <si>
    <t>Produkter fra den kemiske industri</t>
  </si>
  <si>
    <t>Urte produkter</t>
  </si>
  <si>
    <t>Husdyrhold og avl</t>
  </si>
  <si>
    <t>Kølemidler og frostvæsker; 71 - Kemisk teknologi</t>
  </si>
  <si>
    <t>Sukker. Sukkerprodukter. Stivelse</t>
  </si>
  <si>
    <t>Ventilatorer. Fans. Klimaanlæg</t>
  </si>
  <si>
    <t>Emballering og distribution af varer generelt; 83.140 - Gummi- og plastprodukter</t>
  </si>
  <si>
    <t>Emballering og distribution af varer generelt; 83.140.99 - Andre gummi- og plastprodukter</t>
  </si>
  <si>
    <t>Produkt- og virksomhedscertificering. Overensstemmelsesvurdering; 33.060 - Radiokommunikation</t>
  </si>
  <si>
    <t>Kølemidler og frostvæsker</t>
  </si>
  <si>
    <t>Petroleumsprodukter og naturgashåndteringsudstyr</t>
  </si>
  <si>
    <t>Dyrefoder; 67.040 - Fødevarer generelt</t>
  </si>
  <si>
    <t>Andre vejkøretøjssystemer</t>
  </si>
  <si>
    <t>Måling af elektriske og magnetiske størrelser</t>
  </si>
  <si>
    <t>Lysstofrør. Udladningslamper; 29.220 - Galvaniske celler og batterier; 71.060.10 - Kemiske grundstoffer</t>
  </si>
  <si>
    <t>Fastbrændselsvarmere</t>
  </si>
  <si>
    <t>Kemisk teknologi</t>
  </si>
  <si>
    <t>Flydende affald. Slam</t>
  </si>
  <si>
    <t>Brandbestandighed af byggematerialer og -elementer</t>
  </si>
  <si>
    <t>Andre installationer i bygninger</t>
  </si>
  <si>
    <t>BYGGEMATERIALER OG BYGNING</t>
  </si>
  <si>
    <t>Akustik i bygning. Lydisolering</t>
  </si>
  <si>
    <t>Ikke-alkoholholdige drikkevarer</t>
  </si>
  <si>
    <t>Radiokommunikation; 33.070 - Mobiltjenester; 49.140 - Rumsystemer og -operationer</t>
  </si>
  <si>
    <t>Hånd- og armbeskyttelse</t>
  </si>
  <si>
    <t>Byggebranchen</t>
  </si>
  <si>
    <t>Construction works</t>
  </si>
  <si>
    <t>Petroleum og relaterede teknologier</t>
  </si>
  <si>
    <t>Formulerede produkter, tekniske produkter og forblandinger af kemisk karakter</t>
  </si>
  <si>
    <t>Friske frugter, grøntsager og andre produkter;Kvalitet (ICS-kode(r): 03.120); Frugter. Grøntsager (ICS-kode(r): 67.080)</t>
  </si>
  <si>
    <t xml:space="preserve">
Urteprodukter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</si>
</sst>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4" fontId="1"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1"/>
  <sheetViews>
    <sheetView tabSelected="1" workbookViewId="0">
      <selection activeCell="C6" sqref="C6"/>
    </sheetView>
  </sheetViews>
  <sheetFormatPr defaultRowHeight="65.099999999999994" customHeight="1" x14ac:dyDescent="0.25"/>
  <cols>
    <col min="1" max="1" width="68.85546875" style="10" customWidth="1"/>
    <col min="2" max="2" width="20" style="4" customWidth="1"/>
    <col min="3" max="3" width="50" customWidth="1"/>
    <col min="4" max="4" width="30" customWidth="1"/>
    <col min="5" max="7" width="100" style="2" customWidth="1"/>
    <col min="8" max="8" width="40" customWidth="1"/>
    <col min="9" max="12" width="100" customWidth="1"/>
    <col min="13" max="13" width="30" style="4" customWidth="1"/>
    <col min="14" max="18" width="100" customWidth="1"/>
  </cols>
  <sheetData>
    <row r="1" spans="1:18" ht="65.099999999999994" customHeight="1" x14ac:dyDescent="0.25">
      <c r="A1" s="9" t="s">
        <v>669</v>
      </c>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65.099999999999994" customHeight="1" x14ac:dyDescent="0.25">
      <c r="A2" s="10" t="s">
        <v>761</v>
      </c>
      <c r="B2" s="7">
        <v>45477</v>
      </c>
      <c r="C2" s="6" t="str">
        <f>HYPERLINK("https://eping.wto.org/en/Search?viewData= G/TBT/N/SWE/152"," G/TBT/N/SWE/152")</f>
        <v xml:space="preserve"> G/TBT/N/SWE/152</v>
      </c>
      <c r="D2" s="6" t="s">
        <v>425</v>
      </c>
      <c r="E2" s="8" t="s">
        <v>597</v>
      </c>
      <c r="F2" s="8" t="s">
        <v>598</v>
      </c>
      <c r="G2" s="8" t="s">
        <v>575</v>
      </c>
      <c r="H2" s="6" t="s">
        <v>21</v>
      </c>
      <c r="I2" s="6" t="s">
        <v>599</v>
      </c>
      <c r="J2" s="6" t="s">
        <v>584</v>
      </c>
      <c r="K2" s="6" t="s">
        <v>21</v>
      </c>
      <c r="L2" s="6"/>
      <c r="M2" s="7">
        <v>45567</v>
      </c>
      <c r="N2" s="6" t="s">
        <v>23</v>
      </c>
      <c r="O2" s="8" t="s">
        <v>600</v>
      </c>
      <c r="P2" s="6" t="str">
        <f>HYPERLINK("https://docs.wto.org/imrd/directdoc.asp?DDFDocuments/t/G/TBTN24/SWE152.DOCX", "https://docs.wto.org/imrd/directdoc.asp?DDFDocuments/t/G/TBTN24/SWE152.DOCX")</f>
        <v>https://docs.wto.org/imrd/directdoc.asp?DDFDocuments/t/G/TBTN24/SWE152.DOCX</v>
      </c>
      <c r="Q2" s="6" t="str">
        <f>HYPERLINK("https://docs.wto.org/imrd/directdoc.asp?DDFDocuments/u/G/TBTN24/SWE152.DOCX", "https://docs.wto.org/imrd/directdoc.asp?DDFDocuments/u/G/TBTN24/SWE152.DOCX")</f>
        <v>https://docs.wto.org/imrd/directdoc.asp?DDFDocuments/u/G/TBTN24/SWE152.DOCX</v>
      </c>
      <c r="R2" s="6" t="str">
        <f>HYPERLINK("https://docs.wto.org/imrd/directdoc.asp?DDFDocuments/v/G/TBTN24/SWE152.DOCX", "https://docs.wto.org/imrd/directdoc.asp?DDFDocuments/v/G/TBTN24/SWE152.DOCX")</f>
        <v>https://docs.wto.org/imrd/directdoc.asp?DDFDocuments/v/G/TBTN24/SWE152.DOCX</v>
      </c>
    </row>
    <row r="3" spans="1:18" ht="65.099999999999994" customHeight="1" x14ac:dyDescent="0.25">
      <c r="A3" s="10" t="s">
        <v>700</v>
      </c>
      <c r="B3" s="7">
        <v>45497</v>
      </c>
      <c r="C3" s="6" t="str">
        <f>HYPERLINK("https://eping.wto.org/en/Search?viewData= G/TBT/N/THA/747"," G/TBT/N/THA/747")</f>
        <v xml:space="preserve"> G/TBT/N/THA/747</v>
      </c>
      <c r="D3" s="6" t="s">
        <v>195</v>
      </c>
      <c r="E3" s="8" t="s">
        <v>196</v>
      </c>
      <c r="F3" s="8" t="s">
        <v>197</v>
      </c>
      <c r="G3" s="8" t="s">
        <v>198</v>
      </c>
      <c r="H3" s="6" t="s">
        <v>199</v>
      </c>
      <c r="I3" s="6" t="s">
        <v>94</v>
      </c>
      <c r="J3" s="6" t="s">
        <v>200</v>
      </c>
      <c r="K3" s="6" t="s">
        <v>201</v>
      </c>
      <c r="L3" s="6"/>
      <c r="M3" s="7">
        <v>45557</v>
      </c>
      <c r="N3" s="6" t="s">
        <v>23</v>
      </c>
      <c r="O3" s="8" t="s">
        <v>202</v>
      </c>
      <c r="P3" s="6" t="str">
        <f>HYPERLINK("https://docs.wto.org/imrd/directdoc.asp?DDFDocuments/t/G/TBTN24/THA747.DOCX", "https://docs.wto.org/imrd/directdoc.asp?DDFDocuments/t/G/TBTN24/THA747.DOCX")</f>
        <v>https://docs.wto.org/imrd/directdoc.asp?DDFDocuments/t/G/TBTN24/THA747.DOCX</v>
      </c>
      <c r="Q3" s="6" t="str">
        <f>HYPERLINK("https://docs.wto.org/imrd/directdoc.asp?DDFDocuments/u/G/TBTN24/THA747.DOCX", "https://docs.wto.org/imrd/directdoc.asp?DDFDocuments/u/G/TBTN24/THA747.DOCX")</f>
        <v>https://docs.wto.org/imrd/directdoc.asp?DDFDocuments/u/G/TBTN24/THA747.DOCX</v>
      </c>
      <c r="R3" s="6" t="str">
        <f>HYPERLINK("https://docs.wto.org/imrd/directdoc.asp?DDFDocuments/v/G/TBTN24/THA747.DOCX", "https://docs.wto.org/imrd/directdoc.asp?DDFDocuments/v/G/TBTN24/THA747.DOCX")</f>
        <v>https://docs.wto.org/imrd/directdoc.asp?DDFDocuments/v/G/TBTN24/THA747.DOCX</v>
      </c>
    </row>
    <row r="4" spans="1:18" ht="65.099999999999994" customHeight="1" x14ac:dyDescent="0.25">
      <c r="A4" s="10" t="s">
        <v>738</v>
      </c>
      <c r="B4" s="7">
        <v>45484</v>
      </c>
      <c r="C4" s="6" t="str">
        <f>HYPERLINK("https://eping.wto.org/en/Search?viewData= G/TBT/N/SWE/157"," G/TBT/N/SWE/157")</f>
        <v xml:space="preserve"> G/TBT/N/SWE/157</v>
      </c>
      <c r="D4" s="6" t="s">
        <v>425</v>
      </c>
      <c r="E4" s="8" t="s">
        <v>426</v>
      </c>
      <c r="F4" s="8" t="s">
        <v>427</v>
      </c>
      <c r="G4" s="8" t="s">
        <v>428</v>
      </c>
      <c r="H4" s="6" t="s">
        <v>429</v>
      </c>
      <c r="I4" s="6" t="s">
        <v>94</v>
      </c>
      <c r="J4" s="6" t="s">
        <v>430</v>
      </c>
      <c r="K4" s="6" t="s">
        <v>232</v>
      </c>
      <c r="L4" s="6"/>
      <c r="M4" s="7">
        <v>45544</v>
      </c>
      <c r="N4" s="6" t="s">
        <v>23</v>
      </c>
      <c r="O4" s="8" t="s">
        <v>431</v>
      </c>
      <c r="P4" s="6" t="str">
        <f>HYPERLINK("https://docs.wto.org/imrd/directdoc.asp?DDFDocuments/t/G/TBTN24/SWE157.DOCX", "https://docs.wto.org/imrd/directdoc.asp?DDFDocuments/t/G/TBTN24/SWE157.DOCX")</f>
        <v>https://docs.wto.org/imrd/directdoc.asp?DDFDocuments/t/G/TBTN24/SWE157.DOCX</v>
      </c>
      <c r="Q4" s="6" t="str">
        <f>HYPERLINK("https://docs.wto.org/imrd/directdoc.asp?DDFDocuments/u/G/TBTN24/SWE157.DOCX", "https://docs.wto.org/imrd/directdoc.asp?DDFDocuments/u/G/TBTN24/SWE157.DOCX")</f>
        <v>https://docs.wto.org/imrd/directdoc.asp?DDFDocuments/u/G/TBTN24/SWE157.DOCX</v>
      </c>
      <c r="R4" s="6" t="str">
        <f>HYPERLINK("https://docs.wto.org/imrd/directdoc.asp?DDFDocuments/v/G/TBTN24/SWE157.DOCX", "https://docs.wto.org/imrd/directdoc.asp?DDFDocuments/v/G/TBTN24/SWE157.DOCX")</f>
        <v>https://docs.wto.org/imrd/directdoc.asp?DDFDocuments/v/G/TBTN24/SWE157.DOCX</v>
      </c>
    </row>
    <row r="5" spans="1:18" ht="65.099999999999994" customHeight="1" x14ac:dyDescent="0.25">
      <c r="A5" s="10" t="s">
        <v>717</v>
      </c>
      <c r="B5" s="7">
        <v>45492</v>
      </c>
      <c r="C5" s="6" t="str">
        <f>HYPERLINK("https://eping.wto.org/en/Search?viewData= G/TBT/N/KEN/1639"," G/TBT/N/KEN/1639")</f>
        <v xml:space="preserve"> G/TBT/N/KEN/1639</v>
      </c>
      <c r="D5" s="6" t="s">
        <v>159</v>
      </c>
      <c r="E5" s="8" t="s">
        <v>295</v>
      </c>
      <c r="F5" s="8" t="s">
        <v>296</v>
      </c>
      <c r="G5" s="8" t="s">
        <v>297</v>
      </c>
      <c r="H5" s="6" t="s">
        <v>21</v>
      </c>
      <c r="I5" s="6" t="s">
        <v>298</v>
      </c>
      <c r="J5" s="6" t="s">
        <v>276</v>
      </c>
      <c r="K5" s="6" t="s">
        <v>21</v>
      </c>
      <c r="L5" s="6"/>
      <c r="M5" s="7">
        <v>45552</v>
      </c>
      <c r="N5" s="6" t="s">
        <v>23</v>
      </c>
      <c r="O5" s="8" t="s">
        <v>299</v>
      </c>
      <c r="P5" s="6" t="str">
        <f>HYPERLINK("https://docs.wto.org/imrd/directdoc.asp?DDFDocuments/t/G/TBTN24/KEN1639.DOCX", "https://docs.wto.org/imrd/directdoc.asp?DDFDocuments/t/G/TBTN24/KEN1639.DOCX")</f>
        <v>https://docs.wto.org/imrd/directdoc.asp?DDFDocuments/t/G/TBTN24/KEN1639.DOCX</v>
      </c>
      <c r="Q5" s="6" t="str">
        <f>HYPERLINK("https://docs.wto.org/imrd/directdoc.asp?DDFDocuments/u/G/TBTN24/KEN1639.DOCX", "https://docs.wto.org/imrd/directdoc.asp?DDFDocuments/u/G/TBTN24/KEN1639.DOCX")</f>
        <v>https://docs.wto.org/imrd/directdoc.asp?DDFDocuments/u/G/TBTN24/KEN1639.DOCX</v>
      </c>
      <c r="R5" s="6" t="str">
        <f>HYPERLINK("https://docs.wto.org/imrd/directdoc.asp?DDFDocuments/v/G/TBTN24/KEN1639.DOCX", "https://docs.wto.org/imrd/directdoc.asp?DDFDocuments/v/G/TBTN24/KEN1639.DOCX")</f>
        <v>https://docs.wto.org/imrd/directdoc.asp?DDFDocuments/v/G/TBTN24/KEN1639.DOCX</v>
      </c>
    </row>
    <row r="6" spans="1:18" ht="65.099999999999994" customHeight="1" x14ac:dyDescent="0.25">
      <c r="A6" s="10" t="s">
        <v>729</v>
      </c>
      <c r="B6" s="7">
        <v>45488</v>
      </c>
      <c r="C6" s="6" t="str">
        <f>HYPERLINK("https://eping.wto.org/en/Search?viewData= G/TBT/N/BRA/1555"," G/TBT/N/BRA/1555")</f>
        <v xml:space="preserve"> G/TBT/N/BRA/1555</v>
      </c>
      <c r="D6" s="6" t="s">
        <v>133</v>
      </c>
      <c r="E6" s="8" t="s">
        <v>360</v>
      </c>
      <c r="F6" s="8" t="s">
        <v>361</v>
      </c>
      <c r="G6" s="8" t="s">
        <v>362</v>
      </c>
      <c r="H6" s="6" t="s">
        <v>363</v>
      </c>
      <c r="I6" s="6" t="s">
        <v>364</v>
      </c>
      <c r="J6" s="6" t="s">
        <v>365</v>
      </c>
      <c r="K6" s="6" t="s">
        <v>138</v>
      </c>
      <c r="L6" s="6"/>
      <c r="M6" s="7" t="s">
        <v>21</v>
      </c>
      <c r="N6" s="6" t="s">
        <v>23</v>
      </c>
      <c r="O6" s="8" t="s">
        <v>366</v>
      </c>
      <c r="P6" s="6" t="str">
        <f>HYPERLINK("https://docs.wto.org/imrd/directdoc.asp?DDFDocuments/t/G/TBTN24/BRA1555.DOCX", "https://docs.wto.org/imrd/directdoc.asp?DDFDocuments/t/G/TBTN24/BRA1555.DOCX")</f>
        <v>https://docs.wto.org/imrd/directdoc.asp?DDFDocuments/t/G/TBTN24/BRA1555.DOCX</v>
      </c>
      <c r="Q6" s="6" t="str">
        <f>HYPERLINK("https://docs.wto.org/imrd/directdoc.asp?DDFDocuments/u/G/TBTN24/BRA1555.DOCX", "https://docs.wto.org/imrd/directdoc.asp?DDFDocuments/u/G/TBTN24/BRA1555.DOCX")</f>
        <v>https://docs.wto.org/imrd/directdoc.asp?DDFDocuments/u/G/TBTN24/BRA1555.DOCX</v>
      </c>
      <c r="R6" s="6" t="str">
        <f>HYPERLINK("https://docs.wto.org/imrd/directdoc.asp?DDFDocuments/v/G/TBTN24/BRA1555.DOCX", "https://docs.wto.org/imrd/directdoc.asp?DDFDocuments/v/G/TBTN24/BRA1555.DOCX")</f>
        <v>https://docs.wto.org/imrd/directdoc.asp?DDFDocuments/v/G/TBTN24/BRA1555.DOCX</v>
      </c>
    </row>
    <row r="7" spans="1:18" ht="65.099999999999994" customHeight="1" x14ac:dyDescent="0.25">
      <c r="A7" s="10" t="s">
        <v>759</v>
      </c>
      <c r="B7" s="7">
        <v>45477</v>
      </c>
      <c r="C7" s="6" t="str">
        <f>HYPERLINK("https://eping.wto.org/en/Search?viewData= G/TBT/N/SWE/156"," G/TBT/N/SWE/156")</f>
        <v xml:space="preserve"> G/TBT/N/SWE/156</v>
      </c>
      <c r="D7" s="6" t="s">
        <v>425</v>
      </c>
      <c r="E7" s="8" t="s">
        <v>586</v>
      </c>
      <c r="F7" s="8" t="s">
        <v>587</v>
      </c>
      <c r="G7" s="8" t="s">
        <v>554</v>
      </c>
      <c r="H7" s="6" t="s">
        <v>21</v>
      </c>
      <c r="I7" s="6" t="s">
        <v>588</v>
      </c>
      <c r="J7" s="6" t="s">
        <v>430</v>
      </c>
      <c r="K7" s="6" t="s">
        <v>21</v>
      </c>
      <c r="L7" s="6"/>
      <c r="M7" s="7">
        <v>45567</v>
      </c>
      <c r="N7" s="6" t="s">
        <v>23</v>
      </c>
      <c r="O7" s="8" t="s">
        <v>589</v>
      </c>
      <c r="P7" s="6" t="str">
        <f>HYPERLINK("https://docs.wto.org/imrd/directdoc.asp?DDFDocuments/t/G/TBTN24/SWE156.DOCX", "https://docs.wto.org/imrd/directdoc.asp?DDFDocuments/t/G/TBTN24/SWE156.DOCX")</f>
        <v>https://docs.wto.org/imrd/directdoc.asp?DDFDocuments/t/G/TBTN24/SWE156.DOCX</v>
      </c>
      <c r="Q7" s="6" t="str">
        <f>HYPERLINK("https://docs.wto.org/imrd/directdoc.asp?DDFDocuments/u/G/TBTN24/SWE156.DOCX", "https://docs.wto.org/imrd/directdoc.asp?DDFDocuments/u/G/TBTN24/SWE156.DOCX")</f>
        <v>https://docs.wto.org/imrd/directdoc.asp?DDFDocuments/u/G/TBTN24/SWE156.DOCX</v>
      </c>
      <c r="R7" s="6" t="str">
        <f>HYPERLINK("https://docs.wto.org/imrd/directdoc.asp?DDFDocuments/v/G/TBTN24/SWE156.DOCX", "https://docs.wto.org/imrd/directdoc.asp?DDFDocuments/v/G/TBTN24/SWE156.DOCX")</f>
        <v>https://docs.wto.org/imrd/directdoc.asp?DDFDocuments/v/G/TBTN24/SWE156.DOCX</v>
      </c>
    </row>
    <row r="8" spans="1:18" ht="65.099999999999994" customHeight="1" x14ac:dyDescent="0.25">
      <c r="A8" s="10" t="s">
        <v>752</v>
      </c>
      <c r="B8" s="7">
        <v>45477</v>
      </c>
      <c r="C8" s="6" t="str">
        <f>HYPERLINK("https://eping.wto.org/en/Search?viewData= G/TBT/N/CHN/1876"," G/TBT/N/CHN/1876")</f>
        <v xml:space="preserve"> G/TBT/N/CHN/1876</v>
      </c>
      <c r="D8" s="6" t="s">
        <v>534</v>
      </c>
      <c r="E8" s="8" t="s">
        <v>535</v>
      </c>
      <c r="F8" s="8" t="s">
        <v>536</v>
      </c>
      <c r="G8" s="8" t="s">
        <v>537</v>
      </c>
      <c r="H8" s="6" t="s">
        <v>348</v>
      </c>
      <c r="I8" s="6" t="s">
        <v>538</v>
      </c>
      <c r="J8" s="6" t="s">
        <v>37</v>
      </c>
      <c r="K8" s="6" t="s">
        <v>21</v>
      </c>
      <c r="L8" s="6"/>
      <c r="M8" s="7" t="s">
        <v>21</v>
      </c>
      <c r="N8" s="6" t="s">
        <v>23</v>
      </c>
      <c r="O8" s="8" t="s">
        <v>539</v>
      </c>
      <c r="P8" s="6" t="str">
        <f>HYPERLINK("https://docs.wto.org/imrd/directdoc.asp?DDFDocuments/t/G/TBTN24/CHN1876.DOCX", "https://docs.wto.org/imrd/directdoc.asp?DDFDocuments/t/G/TBTN24/CHN1876.DOCX")</f>
        <v>https://docs.wto.org/imrd/directdoc.asp?DDFDocuments/t/G/TBTN24/CHN1876.DOCX</v>
      </c>
      <c r="Q8" s="6" t="str">
        <f>HYPERLINK("https://docs.wto.org/imrd/directdoc.asp?DDFDocuments/u/G/TBTN24/CHN1876.DOCX", "https://docs.wto.org/imrd/directdoc.asp?DDFDocuments/u/G/TBTN24/CHN1876.DOCX")</f>
        <v>https://docs.wto.org/imrd/directdoc.asp?DDFDocuments/u/G/TBTN24/CHN1876.DOCX</v>
      </c>
      <c r="R8" s="6" t="str">
        <f>HYPERLINK("https://docs.wto.org/imrd/directdoc.asp?DDFDocuments/v/G/TBTN24/CHN1876.DOCX", "https://docs.wto.org/imrd/directdoc.asp?DDFDocuments/v/G/TBTN24/CHN1876.DOCX")</f>
        <v>https://docs.wto.org/imrd/directdoc.asp?DDFDocuments/v/G/TBTN24/CHN1876.DOCX</v>
      </c>
    </row>
    <row r="9" spans="1:18" ht="65.099999999999994" customHeight="1" x14ac:dyDescent="0.25">
      <c r="A9" s="10" t="s">
        <v>752</v>
      </c>
      <c r="B9" s="7">
        <v>45477</v>
      </c>
      <c r="C9" s="6" t="str">
        <f>HYPERLINK("https://eping.wto.org/en/Search?viewData= G/TBT/N/CHN/1875"," G/TBT/N/CHN/1875")</f>
        <v xml:space="preserve"> G/TBT/N/CHN/1875</v>
      </c>
      <c r="D9" s="6" t="s">
        <v>534</v>
      </c>
      <c r="E9" s="8" t="s">
        <v>556</v>
      </c>
      <c r="F9" s="8" t="s">
        <v>557</v>
      </c>
      <c r="G9" s="8" t="s">
        <v>558</v>
      </c>
      <c r="H9" s="6" t="s">
        <v>348</v>
      </c>
      <c r="I9" s="6" t="s">
        <v>538</v>
      </c>
      <c r="J9" s="6" t="s">
        <v>37</v>
      </c>
      <c r="K9" s="6" t="s">
        <v>21</v>
      </c>
      <c r="L9" s="6"/>
      <c r="M9" s="7" t="s">
        <v>21</v>
      </c>
      <c r="N9" s="6" t="s">
        <v>23</v>
      </c>
      <c r="O9" s="8" t="s">
        <v>559</v>
      </c>
      <c r="P9" s="6" t="str">
        <f>HYPERLINK("https://docs.wto.org/imrd/directdoc.asp?DDFDocuments/t/G/TBTN24/CHN1875.DOCX", "https://docs.wto.org/imrd/directdoc.asp?DDFDocuments/t/G/TBTN24/CHN1875.DOCX")</f>
        <v>https://docs.wto.org/imrd/directdoc.asp?DDFDocuments/t/G/TBTN24/CHN1875.DOCX</v>
      </c>
      <c r="Q9" s="6" t="str">
        <f>HYPERLINK("https://docs.wto.org/imrd/directdoc.asp?DDFDocuments/u/G/TBTN24/CHN1875.DOCX", "https://docs.wto.org/imrd/directdoc.asp?DDFDocuments/u/G/TBTN24/CHN1875.DOCX")</f>
        <v>https://docs.wto.org/imrd/directdoc.asp?DDFDocuments/u/G/TBTN24/CHN1875.DOCX</v>
      </c>
      <c r="R9" s="6" t="str">
        <f>HYPERLINK("https://docs.wto.org/imrd/directdoc.asp?DDFDocuments/v/G/TBTN24/CHN1875.DOCX", "https://docs.wto.org/imrd/directdoc.asp?DDFDocuments/v/G/TBTN24/CHN1875.DOCX")</f>
        <v>https://docs.wto.org/imrd/directdoc.asp?DDFDocuments/v/G/TBTN24/CHN1875.DOCX</v>
      </c>
    </row>
    <row r="10" spans="1:18" ht="65.099999999999994" customHeight="1" x14ac:dyDescent="0.25">
      <c r="A10" s="10" t="s">
        <v>703</v>
      </c>
      <c r="B10" s="7">
        <v>45497</v>
      </c>
      <c r="C10" s="6" t="str">
        <f>HYPERLINK("https://eping.wto.org/en/Search?viewData= G/TBT/N/ISR/1354"," G/TBT/N/ISR/1354")</f>
        <v xml:space="preserve"> G/TBT/N/ISR/1354</v>
      </c>
      <c r="D10" s="6" t="s">
        <v>119</v>
      </c>
      <c r="E10" s="8" t="s">
        <v>215</v>
      </c>
      <c r="F10" s="8" t="s">
        <v>216</v>
      </c>
      <c r="G10" s="8" t="s">
        <v>217</v>
      </c>
      <c r="H10" s="6" t="s">
        <v>218</v>
      </c>
      <c r="I10" s="6" t="s">
        <v>219</v>
      </c>
      <c r="J10" s="6" t="s">
        <v>208</v>
      </c>
      <c r="K10" s="6" t="s">
        <v>21</v>
      </c>
      <c r="L10" s="6"/>
      <c r="M10" s="7">
        <v>45557</v>
      </c>
      <c r="N10" s="6" t="s">
        <v>23</v>
      </c>
      <c r="O10" s="8" t="s">
        <v>220</v>
      </c>
      <c r="P10" s="6" t="str">
        <f>HYPERLINK("https://docs.wto.org/imrd/directdoc.asp?DDFDocuments/t/G/TBTN24/ISR1354.DOCX", "https://docs.wto.org/imrd/directdoc.asp?DDFDocuments/t/G/TBTN24/ISR1354.DOCX")</f>
        <v>https://docs.wto.org/imrd/directdoc.asp?DDFDocuments/t/G/TBTN24/ISR1354.DOCX</v>
      </c>
      <c r="Q10" s="6" t="str">
        <f>HYPERLINK("https://docs.wto.org/imrd/directdoc.asp?DDFDocuments/u/G/TBTN24/ISR1354.DOCX", "https://docs.wto.org/imrd/directdoc.asp?DDFDocuments/u/G/TBTN24/ISR1354.DOCX")</f>
        <v>https://docs.wto.org/imrd/directdoc.asp?DDFDocuments/u/G/TBTN24/ISR1354.DOCX</v>
      </c>
      <c r="R10" s="6" t="str">
        <f>HYPERLINK("https://docs.wto.org/imrd/directdoc.asp?DDFDocuments/v/G/TBTN24/ISR1354.DOCX", "https://docs.wto.org/imrd/directdoc.asp?DDFDocuments/v/G/TBTN24/ISR1354.DOCX")</f>
        <v>https://docs.wto.org/imrd/directdoc.asp?DDFDocuments/v/G/TBTN24/ISR1354.DOCX</v>
      </c>
    </row>
    <row r="11" spans="1:18" ht="65.099999999999994" customHeight="1" x14ac:dyDescent="0.25">
      <c r="A11" s="10" t="s">
        <v>707</v>
      </c>
      <c r="B11" s="7">
        <v>45496</v>
      </c>
      <c r="C11" s="6" t="str">
        <f>HYPERLINK("https://eping.wto.org/en/Search?viewData= G/TBT/N/CHL/693"," G/TBT/N/CHL/693")</f>
        <v xml:space="preserve"> G/TBT/N/CHL/693</v>
      </c>
      <c r="D11" s="6" t="s">
        <v>234</v>
      </c>
      <c r="E11" s="8" t="s">
        <v>240</v>
      </c>
      <c r="F11" s="8" t="s">
        <v>241</v>
      </c>
      <c r="G11" s="8" t="s">
        <v>242</v>
      </c>
      <c r="H11" s="6" t="s">
        <v>21</v>
      </c>
      <c r="I11" s="6" t="s">
        <v>243</v>
      </c>
      <c r="J11" s="6" t="s">
        <v>37</v>
      </c>
      <c r="K11" s="6" t="s">
        <v>21</v>
      </c>
      <c r="L11" s="6"/>
      <c r="M11" s="7">
        <v>45556</v>
      </c>
      <c r="N11" s="6" t="s">
        <v>23</v>
      </c>
      <c r="O11" s="8" t="s">
        <v>244</v>
      </c>
      <c r="P11" s="6" t="str">
        <f>HYPERLINK("https://docs.wto.org/imrd/directdoc.asp?DDFDocuments/t/G/TBTN24/CHL693.DOCX", "https://docs.wto.org/imrd/directdoc.asp?DDFDocuments/t/G/TBTN24/CHL693.DOCX")</f>
        <v>https://docs.wto.org/imrd/directdoc.asp?DDFDocuments/t/G/TBTN24/CHL693.DOCX</v>
      </c>
      <c r="Q11" s="6" t="str">
        <f>HYPERLINK("https://docs.wto.org/imrd/directdoc.asp?DDFDocuments/u/G/TBTN24/CHL693.DOCX", "https://docs.wto.org/imrd/directdoc.asp?DDFDocuments/u/G/TBTN24/CHL693.DOCX")</f>
        <v>https://docs.wto.org/imrd/directdoc.asp?DDFDocuments/u/G/TBTN24/CHL693.DOCX</v>
      </c>
      <c r="R11" s="6" t="str">
        <f>HYPERLINK("https://docs.wto.org/imrd/directdoc.asp?DDFDocuments/v/G/TBTN24/CHL693.DOCX", "https://docs.wto.org/imrd/directdoc.asp?DDFDocuments/v/G/TBTN24/CHL693.DOCX")</f>
        <v>https://docs.wto.org/imrd/directdoc.asp?DDFDocuments/v/G/TBTN24/CHL693.DOCX</v>
      </c>
    </row>
    <row r="12" spans="1:18" ht="65.099999999999994" customHeight="1" x14ac:dyDescent="0.25">
      <c r="A12" s="10" t="s">
        <v>722</v>
      </c>
      <c r="B12" s="7">
        <v>45490</v>
      </c>
      <c r="C12" s="6" t="str">
        <f>HYPERLINK("https://eping.wto.org/en/Search?viewData= G/TBT/N/ARG/456"," G/TBT/N/ARG/456")</f>
        <v xml:space="preserve"> G/TBT/N/ARG/456</v>
      </c>
      <c r="D12" s="6" t="s">
        <v>321</v>
      </c>
      <c r="E12" s="8" t="s">
        <v>322</v>
      </c>
      <c r="F12" s="8" t="s">
        <v>323</v>
      </c>
      <c r="G12" s="8" t="s">
        <v>324</v>
      </c>
      <c r="H12" s="6" t="s">
        <v>21</v>
      </c>
      <c r="I12" s="6" t="s">
        <v>325</v>
      </c>
      <c r="J12" s="6" t="s">
        <v>326</v>
      </c>
      <c r="K12" s="6" t="s">
        <v>59</v>
      </c>
      <c r="L12" s="6"/>
      <c r="M12" s="7">
        <v>45532</v>
      </c>
      <c r="N12" s="6" t="s">
        <v>23</v>
      </c>
      <c r="O12" s="8" t="s">
        <v>327</v>
      </c>
      <c r="P12" s="6" t="str">
        <f>HYPERLINK("https://docs.wto.org/imrd/directdoc.asp?DDFDocuments/t/G/TBTN24/ARG456.DOCX", "https://docs.wto.org/imrd/directdoc.asp?DDFDocuments/t/G/TBTN24/ARG456.DOCX")</f>
        <v>https://docs.wto.org/imrd/directdoc.asp?DDFDocuments/t/G/TBTN24/ARG456.DOCX</v>
      </c>
      <c r="Q12" s="6" t="str">
        <f>HYPERLINK("https://docs.wto.org/imrd/directdoc.asp?DDFDocuments/u/G/TBTN24/ARG456.DOCX", "https://docs.wto.org/imrd/directdoc.asp?DDFDocuments/u/G/TBTN24/ARG456.DOCX")</f>
        <v>https://docs.wto.org/imrd/directdoc.asp?DDFDocuments/u/G/TBTN24/ARG456.DOCX</v>
      </c>
      <c r="R12" s="6" t="str">
        <f>HYPERLINK("https://docs.wto.org/imrd/directdoc.asp?DDFDocuments/v/G/TBTN24/ARG456.DOCX", "https://docs.wto.org/imrd/directdoc.asp?DDFDocuments/v/G/TBTN24/ARG456.DOCX")</f>
        <v>https://docs.wto.org/imrd/directdoc.asp?DDFDocuments/v/G/TBTN24/ARG456.DOCX</v>
      </c>
    </row>
    <row r="13" spans="1:18" ht="65.099999999999994" customHeight="1" x14ac:dyDescent="0.25">
      <c r="A13" s="10" t="s">
        <v>734</v>
      </c>
      <c r="B13" s="7">
        <v>45485</v>
      </c>
      <c r="C13" s="6" t="str">
        <f>HYPERLINK("https://eping.wto.org/en/Search?viewData= G/TBT/N/EU/1074"," G/TBT/N/EU/1074")</f>
        <v xml:space="preserve"> G/TBT/N/EU/1074</v>
      </c>
      <c r="D13" s="6" t="s">
        <v>66</v>
      </c>
      <c r="E13" s="8" t="s">
        <v>397</v>
      </c>
      <c r="F13" s="8" t="s">
        <v>398</v>
      </c>
      <c r="G13" s="8" t="s">
        <v>399</v>
      </c>
      <c r="H13" s="6" t="s">
        <v>21</v>
      </c>
      <c r="I13" s="6" t="s">
        <v>400</v>
      </c>
      <c r="J13" s="6" t="s">
        <v>37</v>
      </c>
      <c r="K13" s="6" t="s">
        <v>21</v>
      </c>
      <c r="L13" s="6"/>
      <c r="M13" s="7">
        <v>45545</v>
      </c>
      <c r="N13" s="6" t="s">
        <v>23</v>
      </c>
      <c r="O13" s="8" t="s">
        <v>401</v>
      </c>
      <c r="P13" s="6" t="str">
        <f>HYPERLINK("https://docs.wto.org/imrd/directdoc.asp?DDFDocuments/t/G/TBTN24/EU1074.DOCX", "https://docs.wto.org/imrd/directdoc.asp?DDFDocuments/t/G/TBTN24/EU1074.DOCX")</f>
        <v>https://docs.wto.org/imrd/directdoc.asp?DDFDocuments/t/G/TBTN24/EU1074.DOCX</v>
      </c>
      <c r="Q13" s="6" t="str">
        <f>HYPERLINK("https://docs.wto.org/imrd/directdoc.asp?DDFDocuments/u/G/TBTN24/EU1074.DOCX", "https://docs.wto.org/imrd/directdoc.asp?DDFDocuments/u/G/TBTN24/EU1074.DOCX")</f>
        <v>https://docs.wto.org/imrd/directdoc.asp?DDFDocuments/u/G/TBTN24/EU1074.DOCX</v>
      </c>
      <c r="R13" s="6" t="str">
        <f>HYPERLINK("https://docs.wto.org/imrd/directdoc.asp?DDFDocuments/v/G/TBTN24/EU1074.DOCX", "https://docs.wto.org/imrd/directdoc.asp?DDFDocuments/v/G/TBTN24/EU1074.DOCX")</f>
        <v>https://docs.wto.org/imrd/directdoc.asp?DDFDocuments/v/G/TBTN24/EU1074.DOCX</v>
      </c>
    </row>
    <row r="14" spans="1:18" ht="65.099999999999994" customHeight="1" x14ac:dyDescent="0.25">
      <c r="A14" s="10" t="s">
        <v>734</v>
      </c>
      <c r="B14" s="7">
        <v>45477</v>
      </c>
      <c r="C14" s="6" t="str">
        <f>HYPERLINK("https://eping.wto.org/en/Search?viewData= G/TBT/N/SWE/155"," G/TBT/N/SWE/155")</f>
        <v xml:space="preserve"> G/TBT/N/SWE/155</v>
      </c>
      <c r="D14" s="6" t="s">
        <v>425</v>
      </c>
      <c r="E14" s="8" t="s">
        <v>552</v>
      </c>
      <c r="F14" s="8" t="s">
        <v>553</v>
      </c>
      <c r="G14" s="8" t="s">
        <v>554</v>
      </c>
      <c r="H14" s="6" t="s">
        <v>21</v>
      </c>
      <c r="I14" s="6" t="s">
        <v>400</v>
      </c>
      <c r="J14" s="6" t="s">
        <v>430</v>
      </c>
      <c r="K14" s="6" t="s">
        <v>21</v>
      </c>
      <c r="L14" s="6"/>
      <c r="M14" s="7">
        <v>45567</v>
      </c>
      <c r="N14" s="6" t="s">
        <v>23</v>
      </c>
      <c r="O14" s="8" t="s">
        <v>555</v>
      </c>
      <c r="P14" s="6" t="str">
        <f>HYPERLINK("https://docs.wto.org/imrd/directdoc.asp?DDFDocuments/t/G/TBTN24/SWE155.DOCX", "https://docs.wto.org/imrd/directdoc.asp?DDFDocuments/t/G/TBTN24/SWE155.DOCX")</f>
        <v>https://docs.wto.org/imrd/directdoc.asp?DDFDocuments/t/G/TBTN24/SWE155.DOCX</v>
      </c>
      <c r="Q14" s="6" t="str">
        <f>HYPERLINK("https://docs.wto.org/imrd/directdoc.asp?DDFDocuments/u/G/TBTN24/SWE155.DOCX", "https://docs.wto.org/imrd/directdoc.asp?DDFDocuments/u/G/TBTN24/SWE155.DOCX")</f>
        <v>https://docs.wto.org/imrd/directdoc.asp?DDFDocuments/u/G/TBTN24/SWE155.DOCX</v>
      </c>
      <c r="R14" s="6" t="str">
        <f>HYPERLINK("https://docs.wto.org/imrd/directdoc.asp?DDFDocuments/v/G/TBTN24/SWE155.DOCX", "https://docs.wto.org/imrd/directdoc.asp?DDFDocuments/v/G/TBTN24/SWE155.DOCX")</f>
        <v>https://docs.wto.org/imrd/directdoc.asp?DDFDocuments/v/G/TBTN24/SWE155.DOCX</v>
      </c>
    </row>
    <row r="15" spans="1:18" ht="65.099999999999994" customHeight="1" x14ac:dyDescent="0.25">
      <c r="A15" s="10" t="s">
        <v>699</v>
      </c>
      <c r="B15" s="7">
        <v>45497</v>
      </c>
      <c r="C15" s="6" t="str">
        <f>HYPERLINK("https://eping.wto.org/en/Search?viewData= G/TBT/N/RUS/165"," G/TBT/N/RUS/165")</f>
        <v xml:space="preserve"> G/TBT/N/RUS/165</v>
      </c>
      <c r="D15" s="6" t="s">
        <v>190</v>
      </c>
      <c r="E15" s="8" t="s">
        <v>191</v>
      </c>
      <c r="F15" s="8" t="s">
        <v>192</v>
      </c>
      <c r="G15" s="8" t="s">
        <v>193</v>
      </c>
      <c r="H15" s="6" t="s">
        <v>21</v>
      </c>
      <c r="I15" s="6" t="s">
        <v>194</v>
      </c>
      <c r="J15" s="6" t="s">
        <v>37</v>
      </c>
      <c r="K15" s="6" t="s">
        <v>21</v>
      </c>
      <c r="L15" s="6"/>
      <c r="M15" s="7">
        <v>45557</v>
      </c>
      <c r="N15" s="6" t="s">
        <v>23</v>
      </c>
      <c r="O15" s="6"/>
      <c r="P15" s="6" t="str">
        <f>HYPERLINK("https://docs.wto.org/imrd/directdoc.asp?DDFDocuments/t/G/TBTN24/RUS165.DOCX", "https://docs.wto.org/imrd/directdoc.asp?DDFDocuments/t/G/TBTN24/RUS165.DOCX")</f>
        <v>https://docs.wto.org/imrd/directdoc.asp?DDFDocuments/t/G/TBTN24/RUS165.DOCX</v>
      </c>
      <c r="Q15" s="6" t="str">
        <f>HYPERLINK("https://docs.wto.org/imrd/directdoc.asp?DDFDocuments/u/G/TBTN24/RUS165.DOCX", "https://docs.wto.org/imrd/directdoc.asp?DDFDocuments/u/G/TBTN24/RUS165.DOCX")</f>
        <v>https://docs.wto.org/imrd/directdoc.asp?DDFDocuments/u/G/TBTN24/RUS165.DOCX</v>
      </c>
      <c r="R15" s="6" t="str">
        <f>HYPERLINK("https://docs.wto.org/imrd/directdoc.asp?DDFDocuments/v/G/TBTN24/RUS165.DOCX", "https://docs.wto.org/imrd/directdoc.asp?DDFDocuments/v/G/TBTN24/RUS165.DOCX")</f>
        <v>https://docs.wto.org/imrd/directdoc.asp?DDFDocuments/v/G/TBTN24/RUS165.DOCX</v>
      </c>
    </row>
    <row r="16" spans="1:18" ht="65.099999999999994" customHeight="1" x14ac:dyDescent="0.25">
      <c r="A16" s="10" t="s">
        <v>699</v>
      </c>
      <c r="B16" s="7">
        <v>45474</v>
      </c>
      <c r="C16" s="6" t="str">
        <f>HYPERLINK("https://eping.wto.org/en/Search?viewData= G/TBT/N/ECU/544"," G/TBT/N/ECU/544")</f>
        <v xml:space="preserve"> G/TBT/N/ECU/544</v>
      </c>
      <c r="D16" s="6" t="s">
        <v>620</v>
      </c>
      <c r="E16" s="8" t="s">
        <v>649</v>
      </c>
      <c r="F16" s="8" t="s">
        <v>650</v>
      </c>
      <c r="G16" s="8" t="s">
        <v>651</v>
      </c>
      <c r="H16" s="6" t="s">
        <v>652</v>
      </c>
      <c r="I16" s="6" t="s">
        <v>653</v>
      </c>
      <c r="J16" s="6" t="s">
        <v>78</v>
      </c>
      <c r="K16" s="6" t="s">
        <v>21</v>
      </c>
      <c r="L16" s="6"/>
      <c r="M16" s="7">
        <v>45534</v>
      </c>
      <c r="N16" s="6" t="s">
        <v>23</v>
      </c>
      <c r="O16" s="8" t="s">
        <v>654</v>
      </c>
      <c r="P16" s="6" t="str">
        <f>HYPERLINK("https://docs.wto.org/imrd/directdoc.asp?DDFDocuments/t/G/TBTN24/ECU544.DOCX", "https://docs.wto.org/imrd/directdoc.asp?DDFDocuments/t/G/TBTN24/ECU544.DOCX")</f>
        <v>https://docs.wto.org/imrd/directdoc.asp?DDFDocuments/t/G/TBTN24/ECU544.DOCX</v>
      </c>
      <c r="Q16" s="6" t="str">
        <f>HYPERLINK("https://docs.wto.org/imrd/directdoc.asp?DDFDocuments/u/G/TBTN24/ECU544.DOCX", "https://docs.wto.org/imrd/directdoc.asp?DDFDocuments/u/G/TBTN24/ECU544.DOCX")</f>
        <v>https://docs.wto.org/imrd/directdoc.asp?DDFDocuments/u/G/TBTN24/ECU544.DOCX</v>
      </c>
      <c r="R16" s="6" t="str">
        <f>HYPERLINK("https://docs.wto.org/imrd/directdoc.asp?DDFDocuments/v/G/TBTN24/ECU544.DOCX", "https://docs.wto.org/imrd/directdoc.asp?DDFDocuments/v/G/TBTN24/ECU544.DOCX")</f>
        <v>https://docs.wto.org/imrd/directdoc.asp?DDFDocuments/v/G/TBTN24/ECU544.DOCX</v>
      </c>
    </row>
    <row r="17" spans="1:18" ht="65.099999999999994" customHeight="1" x14ac:dyDescent="0.25">
      <c r="A17" s="10" t="s">
        <v>693</v>
      </c>
      <c r="B17" s="7">
        <v>45499</v>
      </c>
      <c r="C17" s="6" t="str">
        <f>HYPERLINK("https://eping.wto.org/en/Search?viewData= G/TBT/N/EU/1077"," G/TBT/N/EU/1077")</f>
        <v xml:space="preserve"> G/TBT/N/EU/1077</v>
      </c>
      <c r="D17" s="6" t="s">
        <v>66</v>
      </c>
      <c r="E17" s="8" t="s">
        <v>154</v>
      </c>
      <c r="F17" s="8" t="s">
        <v>155</v>
      </c>
      <c r="G17" s="8" t="s">
        <v>156</v>
      </c>
      <c r="H17" s="6" t="s">
        <v>21</v>
      </c>
      <c r="I17" s="6" t="s">
        <v>70</v>
      </c>
      <c r="J17" s="6" t="s">
        <v>157</v>
      </c>
      <c r="K17" s="6" t="s">
        <v>21</v>
      </c>
      <c r="L17" s="6"/>
      <c r="M17" s="7">
        <v>45559</v>
      </c>
      <c r="N17" s="6" t="s">
        <v>23</v>
      </c>
      <c r="O17" s="8" t="s">
        <v>158</v>
      </c>
      <c r="P17" s="6" t="str">
        <f>HYPERLINK("https://docs.wto.org/imrd/directdoc.asp?DDFDocuments/t/G/TBTN24/EU1077.DOCX", "https://docs.wto.org/imrd/directdoc.asp?DDFDocuments/t/G/TBTN24/EU1077.DOCX")</f>
        <v>https://docs.wto.org/imrd/directdoc.asp?DDFDocuments/t/G/TBTN24/EU1077.DOCX</v>
      </c>
      <c r="Q17" s="6" t="str">
        <f>HYPERLINK("https://docs.wto.org/imrd/directdoc.asp?DDFDocuments/u/G/TBTN24/EU1077.DOCX", "https://docs.wto.org/imrd/directdoc.asp?DDFDocuments/u/G/TBTN24/EU1077.DOCX")</f>
        <v>https://docs.wto.org/imrd/directdoc.asp?DDFDocuments/u/G/TBTN24/EU1077.DOCX</v>
      </c>
      <c r="R17" s="6" t="str">
        <f>HYPERLINK("https://docs.wto.org/imrd/directdoc.asp?DDFDocuments/v/G/TBTN24/EU1077.DOCX", "https://docs.wto.org/imrd/directdoc.asp?DDFDocuments/v/G/TBTN24/EU1077.DOCX")</f>
        <v>https://docs.wto.org/imrd/directdoc.asp?DDFDocuments/v/G/TBTN24/EU1077.DOCX</v>
      </c>
    </row>
    <row r="18" spans="1:18" ht="65.099999999999994" customHeight="1" x14ac:dyDescent="0.25">
      <c r="A18" s="10" t="s">
        <v>708</v>
      </c>
      <c r="B18" s="7">
        <v>45496</v>
      </c>
      <c r="C18" s="6" t="str">
        <f>HYPERLINK("https://eping.wto.org/en/Search?viewData= G/TBT/N/CHL/694"," G/TBT/N/CHL/694")</f>
        <v xml:space="preserve"> G/TBT/N/CHL/694</v>
      </c>
      <c r="D18" s="6" t="s">
        <v>234</v>
      </c>
      <c r="E18" s="8" t="s">
        <v>245</v>
      </c>
      <c r="F18" s="8" t="s">
        <v>246</v>
      </c>
      <c r="G18" s="8" t="s">
        <v>247</v>
      </c>
      <c r="H18" s="6" t="s">
        <v>21</v>
      </c>
      <c r="I18" s="6" t="s">
        <v>248</v>
      </c>
      <c r="J18" s="6" t="s">
        <v>37</v>
      </c>
      <c r="K18" s="6" t="s">
        <v>21</v>
      </c>
      <c r="L18" s="6"/>
      <c r="M18" s="7">
        <v>45556</v>
      </c>
      <c r="N18" s="6" t="s">
        <v>23</v>
      </c>
      <c r="O18" s="8" t="s">
        <v>249</v>
      </c>
      <c r="P18" s="6" t="str">
        <f>HYPERLINK("https://docs.wto.org/imrd/directdoc.asp?DDFDocuments/t/G/TBTN24/CHL694.DOCX", "https://docs.wto.org/imrd/directdoc.asp?DDFDocuments/t/G/TBTN24/CHL694.DOCX")</f>
        <v>https://docs.wto.org/imrd/directdoc.asp?DDFDocuments/t/G/TBTN24/CHL694.DOCX</v>
      </c>
      <c r="Q18" s="6" t="str">
        <f>HYPERLINK("https://docs.wto.org/imrd/directdoc.asp?DDFDocuments/u/G/TBTN24/CHL694.DOCX", "https://docs.wto.org/imrd/directdoc.asp?DDFDocuments/u/G/TBTN24/CHL694.DOCX")</f>
        <v>https://docs.wto.org/imrd/directdoc.asp?DDFDocuments/u/G/TBTN24/CHL694.DOCX</v>
      </c>
      <c r="R18" s="6" t="str">
        <f>HYPERLINK("https://docs.wto.org/imrd/directdoc.asp?DDFDocuments/v/G/TBTN24/CHL694.DOCX", "https://docs.wto.org/imrd/directdoc.asp?DDFDocuments/v/G/TBTN24/CHL694.DOCX")</f>
        <v>https://docs.wto.org/imrd/directdoc.asp?DDFDocuments/v/G/TBTN24/CHL694.DOCX</v>
      </c>
    </row>
    <row r="19" spans="1:18" ht="65.099999999999994" customHeight="1" x14ac:dyDescent="0.25">
      <c r="A19" s="10" t="s">
        <v>678</v>
      </c>
      <c r="B19" s="7">
        <v>45504</v>
      </c>
      <c r="C19" s="6" t="str">
        <f>HYPERLINK("https://eping.wto.org/en/Search?viewData= G/TBT/N/JPN/824"," G/TBT/N/JPN/824")</f>
        <v xml:space="preserve"> G/TBT/N/JPN/824</v>
      </c>
      <c r="D19" s="6" t="s">
        <v>32</v>
      </c>
      <c r="E19" s="8" t="s">
        <v>33</v>
      </c>
      <c r="F19" s="8" t="s">
        <v>34</v>
      </c>
      <c r="G19" s="8" t="s">
        <v>35</v>
      </c>
      <c r="H19" s="6" t="s">
        <v>36</v>
      </c>
      <c r="I19" s="6" t="s">
        <v>21</v>
      </c>
      <c r="J19" s="6" t="s">
        <v>37</v>
      </c>
      <c r="K19" s="6" t="s">
        <v>21</v>
      </c>
      <c r="L19" s="6"/>
      <c r="M19" s="7">
        <v>45564</v>
      </c>
      <c r="N19" s="6" t="s">
        <v>23</v>
      </c>
      <c r="O19" s="8" t="s">
        <v>38</v>
      </c>
      <c r="P19" s="6" t="str">
        <f>HYPERLINK("https://docs.wto.org/imrd/directdoc.asp?DDFDocuments/t/G/TBTN24/JPN824.DOCX", "https://docs.wto.org/imrd/directdoc.asp?DDFDocuments/t/G/TBTN24/JPN824.DOCX")</f>
        <v>https://docs.wto.org/imrd/directdoc.asp?DDFDocuments/t/G/TBTN24/JPN824.DOCX</v>
      </c>
      <c r="Q19" s="6" t="str">
        <f>HYPERLINK("https://docs.wto.org/imrd/directdoc.asp?DDFDocuments/u/G/TBTN24/JPN824.DOCX", "https://docs.wto.org/imrd/directdoc.asp?DDFDocuments/u/G/TBTN24/JPN824.DOCX")</f>
        <v>https://docs.wto.org/imrd/directdoc.asp?DDFDocuments/u/G/TBTN24/JPN824.DOCX</v>
      </c>
      <c r="R19" s="6" t="str">
        <f>HYPERLINK("https://docs.wto.org/imrd/directdoc.asp?DDFDocuments/v/G/TBTN24/JPN824.DOCX", "https://docs.wto.org/imrd/directdoc.asp?DDFDocuments/v/G/TBTN24/JPN824.DOCX")</f>
        <v>https://docs.wto.org/imrd/directdoc.asp?DDFDocuments/v/G/TBTN24/JPN824.DOCX</v>
      </c>
    </row>
    <row r="20" spans="1:18" ht="65.099999999999994" customHeight="1" x14ac:dyDescent="0.25">
      <c r="A20" s="10" t="s">
        <v>758</v>
      </c>
      <c r="B20" s="7">
        <v>45477</v>
      </c>
      <c r="C20" s="6" t="str">
        <f>HYPERLINK("https://eping.wto.org/en/Search?viewData= G/TBT/N/SWE/153"," G/TBT/N/SWE/153")</f>
        <v xml:space="preserve"> G/TBT/N/SWE/153</v>
      </c>
      <c r="D20" s="6" t="s">
        <v>425</v>
      </c>
      <c r="E20" s="8" t="s">
        <v>580</v>
      </c>
      <c r="F20" s="8" t="s">
        <v>581</v>
      </c>
      <c r="G20" s="8" t="s">
        <v>582</v>
      </c>
      <c r="H20" s="6" t="s">
        <v>21</v>
      </c>
      <c r="I20" s="6" t="s">
        <v>583</v>
      </c>
      <c r="J20" s="6" t="s">
        <v>584</v>
      </c>
      <c r="K20" s="6" t="s">
        <v>21</v>
      </c>
      <c r="L20" s="6"/>
      <c r="M20" s="7">
        <v>45567</v>
      </c>
      <c r="N20" s="6" t="s">
        <v>23</v>
      </c>
      <c r="O20" s="8" t="s">
        <v>585</v>
      </c>
      <c r="P20" s="6" t="str">
        <f>HYPERLINK("https://docs.wto.org/imrd/directdoc.asp?DDFDocuments/t/G/TBTN24/SWE153.DOCX", "https://docs.wto.org/imrd/directdoc.asp?DDFDocuments/t/G/TBTN24/SWE153.DOCX")</f>
        <v>https://docs.wto.org/imrd/directdoc.asp?DDFDocuments/t/G/TBTN24/SWE153.DOCX</v>
      </c>
      <c r="Q20" s="6" t="str">
        <f>HYPERLINK("https://docs.wto.org/imrd/directdoc.asp?DDFDocuments/u/G/TBTN24/SWE153.DOCX", "https://docs.wto.org/imrd/directdoc.asp?DDFDocuments/u/G/TBTN24/SWE153.DOCX")</f>
        <v>https://docs.wto.org/imrd/directdoc.asp?DDFDocuments/u/G/TBTN24/SWE153.DOCX</v>
      </c>
      <c r="R20" s="6" t="str">
        <f>HYPERLINK("https://docs.wto.org/imrd/directdoc.asp?DDFDocuments/v/G/TBTN24/SWE153.DOCX", "https://docs.wto.org/imrd/directdoc.asp?DDFDocuments/v/G/TBTN24/SWE153.DOCX")</f>
        <v>https://docs.wto.org/imrd/directdoc.asp?DDFDocuments/v/G/TBTN24/SWE153.DOCX</v>
      </c>
    </row>
    <row r="21" spans="1:18" ht="65.099999999999994" customHeight="1" x14ac:dyDescent="0.25">
      <c r="A21" s="10" t="s">
        <v>765</v>
      </c>
      <c r="B21" s="7">
        <v>45475</v>
      </c>
      <c r="C21" s="6" t="str">
        <f>HYPERLINK("https://eping.wto.org/en/Search?viewData= G/TBT/N/SWE/147"," G/TBT/N/SWE/147")</f>
        <v xml:space="preserve"> G/TBT/N/SWE/147</v>
      </c>
      <c r="D21" s="6" t="s">
        <v>425</v>
      </c>
      <c r="E21" s="8" t="s">
        <v>627</v>
      </c>
      <c r="F21" s="8" t="s">
        <v>628</v>
      </c>
      <c r="G21" s="8" t="s">
        <v>766</v>
      </c>
      <c r="H21" s="6" t="s">
        <v>21</v>
      </c>
      <c r="I21" s="6" t="s">
        <v>629</v>
      </c>
      <c r="J21" s="6" t="s">
        <v>105</v>
      </c>
      <c r="K21" s="6" t="s">
        <v>21</v>
      </c>
      <c r="L21" s="6"/>
      <c r="M21" s="7">
        <v>45565</v>
      </c>
      <c r="N21" s="6" t="s">
        <v>23</v>
      </c>
      <c r="O21" s="8" t="s">
        <v>630</v>
      </c>
      <c r="P21" s="6" t="str">
        <f>HYPERLINK("https://docs.wto.org/imrd/directdoc.asp?DDFDocuments/t/G/TBTN24/SWE147.DOCX", "https://docs.wto.org/imrd/directdoc.asp?DDFDocuments/t/G/TBTN24/SWE147.DOCX")</f>
        <v>https://docs.wto.org/imrd/directdoc.asp?DDFDocuments/t/G/TBTN24/SWE147.DOCX</v>
      </c>
      <c r="Q21" s="6" t="str">
        <f>HYPERLINK("https://docs.wto.org/imrd/directdoc.asp?DDFDocuments/u/G/TBTN24/SWE147.DOCX", "https://docs.wto.org/imrd/directdoc.asp?DDFDocuments/u/G/TBTN24/SWE147.DOCX")</f>
        <v>https://docs.wto.org/imrd/directdoc.asp?DDFDocuments/u/G/TBTN24/SWE147.DOCX</v>
      </c>
      <c r="R21" s="6" t="str">
        <f>HYPERLINK("https://docs.wto.org/imrd/directdoc.asp?DDFDocuments/v/G/TBTN24/SWE147.DOCX", "https://docs.wto.org/imrd/directdoc.asp?DDFDocuments/v/G/TBTN24/SWE147.DOCX")</f>
        <v>https://docs.wto.org/imrd/directdoc.asp?DDFDocuments/v/G/TBTN24/SWE147.DOCX</v>
      </c>
    </row>
    <row r="22" spans="1:18" ht="65.099999999999994" customHeight="1" x14ac:dyDescent="0.25">
      <c r="A22" s="10" t="s">
        <v>765</v>
      </c>
      <c r="B22" s="7">
        <v>45475</v>
      </c>
      <c r="C22"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22" s="6" t="s">
        <v>127</v>
      </c>
      <c r="E22" s="8" t="s">
        <v>608</v>
      </c>
      <c r="F22" s="8" t="s">
        <v>609</v>
      </c>
      <c r="G22" s="8" t="s">
        <v>610</v>
      </c>
      <c r="H22" s="6" t="s">
        <v>611</v>
      </c>
      <c r="I22" s="6" t="s">
        <v>612</v>
      </c>
      <c r="J22" s="6" t="s">
        <v>372</v>
      </c>
      <c r="K22" s="6" t="s">
        <v>59</v>
      </c>
      <c r="L22" s="6"/>
      <c r="M22" s="7">
        <v>45535</v>
      </c>
      <c r="N22" s="6" t="s">
        <v>23</v>
      </c>
      <c r="O22" s="8" t="s">
        <v>613</v>
      </c>
      <c r="P22" s="6" t="str">
        <f>HYPERLINK("https://docs.wto.org/imrd/directdoc.asp?DDFDocuments/t/G/TBTN24/ARE614.DOCX", "https://docs.wto.org/imrd/directdoc.asp?DDFDocuments/t/G/TBTN24/ARE614.DOCX")</f>
        <v>https://docs.wto.org/imrd/directdoc.asp?DDFDocuments/t/G/TBTN24/ARE614.DOCX</v>
      </c>
      <c r="Q22" s="6" t="str">
        <f>HYPERLINK("https://docs.wto.org/imrd/directdoc.asp?DDFDocuments/u/G/TBTN24/ARE614.DOCX", "https://docs.wto.org/imrd/directdoc.asp?DDFDocuments/u/G/TBTN24/ARE614.DOCX")</f>
        <v>https://docs.wto.org/imrd/directdoc.asp?DDFDocuments/u/G/TBTN24/ARE614.DOCX</v>
      </c>
      <c r="R22" s="6" t="str">
        <f>HYPERLINK("https://docs.wto.org/imrd/directdoc.asp?DDFDocuments/v/G/TBTN24/ARE614.DOCX", "https://docs.wto.org/imrd/directdoc.asp?DDFDocuments/v/G/TBTN24/ARE614.DOCX")</f>
        <v>https://docs.wto.org/imrd/directdoc.asp?DDFDocuments/v/G/TBTN24/ARE614.DOCX</v>
      </c>
    </row>
    <row r="23" spans="1:18" ht="65.099999999999994" customHeight="1" x14ac:dyDescent="0.25">
      <c r="A23" s="10" t="s">
        <v>760</v>
      </c>
      <c r="B23" s="7">
        <v>45477</v>
      </c>
      <c r="C23" s="6" t="str">
        <f>HYPERLINK("https://eping.wto.org/en/Search?viewData= G/TBT/N/SWE/148"," G/TBT/N/SWE/148")</f>
        <v xml:space="preserve"> G/TBT/N/SWE/148</v>
      </c>
      <c r="D23" s="6" t="s">
        <v>425</v>
      </c>
      <c r="E23" s="8" t="s">
        <v>590</v>
      </c>
      <c r="F23" s="8" t="s">
        <v>591</v>
      </c>
      <c r="G23" s="8" t="s">
        <v>575</v>
      </c>
      <c r="H23" s="6" t="s">
        <v>21</v>
      </c>
      <c r="I23" s="6" t="s">
        <v>592</v>
      </c>
      <c r="J23" s="6" t="s">
        <v>584</v>
      </c>
      <c r="K23" s="6" t="s">
        <v>21</v>
      </c>
      <c r="L23" s="6"/>
      <c r="M23" s="7">
        <v>45568</v>
      </c>
      <c r="N23" s="6" t="s">
        <v>23</v>
      </c>
      <c r="O23" s="8" t="s">
        <v>593</v>
      </c>
      <c r="P23" s="6" t="str">
        <f>HYPERLINK("https://docs.wto.org/imrd/directdoc.asp?DDFDocuments/t/G/TBTN24/SWE148.DOCX", "https://docs.wto.org/imrd/directdoc.asp?DDFDocuments/t/G/TBTN24/SWE148.DOCX")</f>
        <v>https://docs.wto.org/imrd/directdoc.asp?DDFDocuments/t/G/TBTN24/SWE148.DOCX</v>
      </c>
      <c r="Q23" s="6" t="str">
        <f>HYPERLINK("https://docs.wto.org/imrd/directdoc.asp?DDFDocuments/u/G/TBTN24/SWE148.DOCX", "https://docs.wto.org/imrd/directdoc.asp?DDFDocuments/u/G/TBTN24/SWE148.DOCX")</f>
        <v>https://docs.wto.org/imrd/directdoc.asp?DDFDocuments/u/G/TBTN24/SWE148.DOCX</v>
      </c>
      <c r="R23" s="6" t="str">
        <f>HYPERLINK("https://docs.wto.org/imrd/directdoc.asp?DDFDocuments/v/G/TBTN24/SWE148.DOCX", "https://docs.wto.org/imrd/directdoc.asp?DDFDocuments/v/G/TBTN24/SWE148.DOCX")</f>
        <v>https://docs.wto.org/imrd/directdoc.asp?DDFDocuments/v/G/TBTN24/SWE148.DOCX</v>
      </c>
    </row>
    <row r="24" spans="1:18" ht="65.099999999999994" customHeight="1" x14ac:dyDescent="0.25">
      <c r="A24" s="10" t="s">
        <v>760</v>
      </c>
      <c r="B24" s="7">
        <v>45477</v>
      </c>
      <c r="C24" s="6" t="str">
        <f>HYPERLINK("https://eping.wto.org/en/Search?viewData= G/TBT/N/SWE/149"," G/TBT/N/SWE/149")</f>
        <v xml:space="preserve"> G/TBT/N/SWE/149</v>
      </c>
      <c r="D24" s="6" t="s">
        <v>425</v>
      </c>
      <c r="E24" s="8" t="s">
        <v>594</v>
      </c>
      <c r="F24" s="8" t="s">
        <v>595</v>
      </c>
      <c r="G24" s="8" t="s">
        <v>399</v>
      </c>
      <c r="H24" s="6" t="s">
        <v>21</v>
      </c>
      <c r="I24" s="6" t="s">
        <v>592</v>
      </c>
      <c r="J24" s="6" t="s">
        <v>584</v>
      </c>
      <c r="K24" s="6" t="s">
        <v>21</v>
      </c>
      <c r="L24" s="6"/>
      <c r="M24" s="7">
        <v>45567</v>
      </c>
      <c r="N24" s="6" t="s">
        <v>23</v>
      </c>
      <c r="O24" s="8" t="s">
        <v>596</v>
      </c>
      <c r="P24" s="6" t="str">
        <f>HYPERLINK("https://docs.wto.org/imrd/directdoc.asp?DDFDocuments/t/G/TBTN24/SWE149.DOCX", "https://docs.wto.org/imrd/directdoc.asp?DDFDocuments/t/G/TBTN24/SWE149.DOCX")</f>
        <v>https://docs.wto.org/imrd/directdoc.asp?DDFDocuments/t/G/TBTN24/SWE149.DOCX</v>
      </c>
      <c r="Q24" s="6" t="str">
        <f>HYPERLINK("https://docs.wto.org/imrd/directdoc.asp?DDFDocuments/u/G/TBTN24/SWE149.DOCX", "https://docs.wto.org/imrd/directdoc.asp?DDFDocuments/u/G/TBTN24/SWE149.DOCX")</f>
        <v>https://docs.wto.org/imrd/directdoc.asp?DDFDocuments/u/G/TBTN24/SWE149.DOCX</v>
      </c>
      <c r="R24" s="6" t="str">
        <f>HYPERLINK("https://docs.wto.org/imrd/directdoc.asp?DDFDocuments/v/G/TBTN24/SWE149.DOCX", "https://docs.wto.org/imrd/directdoc.asp?DDFDocuments/v/G/TBTN24/SWE149.DOCX")</f>
        <v>https://docs.wto.org/imrd/directdoc.asp?DDFDocuments/v/G/TBTN24/SWE149.DOCX</v>
      </c>
    </row>
    <row r="25" spans="1:18" ht="65.099999999999994" customHeight="1" x14ac:dyDescent="0.25">
      <c r="A25" s="10" t="s">
        <v>705</v>
      </c>
      <c r="B25" s="7">
        <v>45496</v>
      </c>
      <c r="C25" s="6" t="str">
        <f>HYPERLINK("https://eping.wto.org/en/Search?viewData= G/TBT/N/URY/95"," G/TBT/N/URY/95")</f>
        <v xml:space="preserve"> G/TBT/N/URY/95</v>
      </c>
      <c r="D25" s="6" t="s">
        <v>226</v>
      </c>
      <c r="E25" s="8" t="s">
        <v>227</v>
      </c>
      <c r="F25" s="8" t="s">
        <v>228</v>
      </c>
      <c r="G25" s="8" t="s">
        <v>229</v>
      </c>
      <c r="H25" s="6" t="s">
        <v>21</v>
      </c>
      <c r="I25" s="6" t="s">
        <v>230</v>
      </c>
      <c r="J25" s="6" t="s">
        <v>231</v>
      </c>
      <c r="K25" s="6" t="s">
        <v>232</v>
      </c>
      <c r="L25" s="6"/>
      <c r="M25" s="7">
        <v>45556</v>
      </c>
      <c r="N25" s="6" t="s">
        <v>23</v>
      </c>
      <c r="O25" s="8" t="s">
        <v>233</v>
      </c>
      <c r="P25" s="6" t="str">
        <f>HYPERLINK("https://docs.wto.org/imrd/directdoc.asp?DDFDocuments/t/G/TBTN24/URY95.DOCX", "https://docs.wto.org/imrd/directdoc.asp?DDFDocuments/t/G/TBTN24/URY95.DOCX")</f>
        <v>https://docs.wto.org/imrd/directdoc.asp?DDFDocuments/t/G/TBTN24/URY95.DOCX</v>
      </c>
      <c r="Q25" s="6" t="str">
        <f>HYPERLINK("https://docs.wto.org/imrd/directdoc.asp?DDFDocuments/u/G/TBTN24/URY95.DOCX", "https://docs.wto.org/imrd/directdoc.asp?DDFDocuments/u/G/TBTN24/URY95.DOCX")</f>
        <v>https://docs.wto.org/imrd/directdoc.asp?DDFDocuments/u/G/TBTN24/URY95.DOCX</v>
      </c>
      <c r="R25" s="6" t="str">
        <f>HYPERLINK("https://docs.wto.org/imrd/directdoc.asp?DDFDocuments/v/G/TBTN24/URY95.DOCX", "https://docs.wto.org/imrd/directdoc.asp?DDFDocuments/v/G/TBTN24/URY95.DOCX")</f>
        <v>https://docs.wto.org/imrd/directdoc.asp?DDFDocuments/v/G/TBTN24/URY95.DOCX</v>
      </c>
    </row>
    <row r="26" spans="1:18" ht="65.099999999999994" customHeight="1" x14ac:dyDescent="0.25">
      <c r="A26" s="10" t="s">
        <v>689</v>
      </c>
      <c r="B26" s="7">
        <v>45499</v>
      </c>
      <c r="C26" s="6" t="str">
        <f>HYPERLINK("https://eping.wto.org/en/Search?viewData= G/TBT/N/BRA/1560"," G/TBT/N/BRA/1560")</f>
        <v xml:space="preserve"> G/TBT/N/BRA/1560</v>
      </c>
      <c r="D26" s="6" t="s">
        <v>133</v>
      </c>
      <c r="E26" s="8" t="s">
        <v>134</v>
      </c>
      <c r="F26" s="8" t="s">
        <v>135</v>
      </c>
      <c r="G26" s="8" t="s">
        <v>136</v>
      </c>
      <c r="H26" s="6" t="s">
        <v>137</v>
      </c>
      <c r="I26" s="6" t="s">
        <v>21</v>
      </c>
      <c r="J26" s="6" t="s">
        <v>105</v>
      </c>
      <c r="K26" s="6" t="s">
        <v>138</v>
      </c>
      <c r="L26" s="6"/>
      <c r="M26" s="7" t="s">
        <v>21</v>
      </c>
      <c r="N26" s="6" t="s">
        <v>23</v>
      </c>
      <c r="O26" s="8" t="s">
        <v>139</v>
      </c>
      <c r="P26" s="6" t="str">
        <f>HYPERLINK("https://docs.wto.org/imrd/directdoc.asp?DDFDocuments/t/G/TBTN24/BRA1560.DOCX", "https://docs.wto.org/imrd/directdoc.asp?DDFDocuments/t/G/TBTN24/BRA1560.DOCX")</f>
        <v>https://docs.wto.org/imrd/directdoc.asp?DDFDocuments/t/G/TBTN24/BRA1560.DOCX</v>
      </c>
      <c r="Q26" s="6" t="str">
        <f>HYPERLINK("https://docs.wto.org/imrd/directdoc.asp?DDFDocuments/u/G/TBTN24/BRA1560.DOCX", "https://docs.wto.org/imrd/directdoc.asp?DDFDocuments/u/G/TBTN24/BRA1560.DOCX")</f>
        <v>https://docs.wto.org/imrd/directdoc.asp?DDFDocuments/u/G/TBTN24/BRA1560.DOCX</v>
      </c>
      <c r="R26" s="6" t="str">
        <f>HYPERLINK("https://docs.wto.org/imrd/directdoc.asp?DDFDocuments/v/G/TBTN24/BRA1560.DOCX", "https://docs.wto.org/imrd/directdoc.asp?DDFDocuments/v/G/TBTN24/BRA1560.DOCX")</f>
        <v>https://docs.wto.org/imrd/directdoc.asp?DDFDocuments/v/G/TBTN24/BRA1560.DOCX</v>
      </c>
    </row>
    <row r="27" spans="1:18" ht="65.099999999999994" customHeight="1" x14ac:dyDescent="0.25">
      <c r="A27" s="10" t="s">
        <v>751</v>
      </c>
      <c r="B27" s="7">
        <v>45478</v>
      </c>
      <c r="C27" s="6" t="str">
        <f>HYPERLINK("https://eping.wto.org/en/Search?viewData= G/TBT/N/EU/1073"," G/TBT/N/EU/1073")</f>
        <v xml:space="preserve"> G/TBT/N/EU/1073</v>
      </c>
      <c r="D27" s="6" t="s">
        <v>66</v>
      </c>
      <c r="E27" s="8" t="s">
        <v>528</v>
      </c>
      <c r="F27" s="8" t="s">
        <v>529</v>
      </c>
      <c r="G27" s="8" t="s">
        <v>530</v>
      </c>
      <c r="H27" s="6" t="s">
        <v>21</v>
      </c>
      <c r="I27" s="6" t="s">
        <v>531</v>
      </c>
      <c r="J27" s="6" t="s">
        <v>532</v>
      </c>
      <c r="K27" s="6" t="s">
        <v>59</v>
      </c>
      <c r="L27" s="6"/>
      <c r="M27" s="7">
        <v>45538</v>
      </c>
      <c r="N27" s="6" t="s">
        <v>23</v>
      </c>
      <c r="O27" s="8" t="s">
        <v>533</v>
      </c>
      <c r="P27" s="6" t="str">
        <f>HYPERLINK("https://docs.wto.org/imrd/directdoc.asp?DDFDocuments/t/G/TBTN24/EU1073.DOCX", "https://docs.wto.org/imrd/directdoc.asp?DDFDocuments/t/G/TBTN24/EU1073.DOCX")</f>
        <v>https://docs.wto.org/imrd/directdoc.asp?DDFDocuments/t/G/TBTN24/EU1073.DOCX</v>
      </c>
      <c r="Q27" s="6" t="str">
        <f>HYPERLINK("https://docs.wto.org/imrd/directdoc.asp?DDFDocuments/u/G/TBTN24/EU1073.DOCX", "https://docs.wto.org/imrd/directdoc.asp?DDFDocuments/u/G/TBTN24/EU1073.DOCX")</f>
        <v>https://docs.wto.org/imrd/directdoc.asp?DDFDocuments/u/G/TBTN24/EU1073.DOCX</v>
      </c>
      <c r="R27" s="6" t="str">
        <f>HYPERLINK("https://docs.wto.org/imrd/directdoc.asp?DDFDocuments/v/G/TBTN24/EU1073.DOCX", "https://docs.wto.org/imrd/directdoc.asp?DDFDocuments/v/G/TBTN24/EU1073.DOCX")</f>
        <v>https://docs.wto.org/imrd/directdoc.asp?DDFDocuments/v/G/TBTN24/EU1073.DOCX</v>
      </c>
    </row>
    <row r="28" spans="1:18" ht="65.099999999999994" customHeight="1" x14ac:dyDescent="0.25">
      <c r="A28" s="10" t="s">
        <v>746</v>
      </c>
      <c r="B28" s="7">
        <v>45481</v>
      </c>
      <c r="C28" s="6" t="str">
        <f>HYPERLINK("https://eping.wto.org/en/Search?viewData= G/TBT/N/JAM/124"," G/TBT/N/JAM/124")</f>
        <v xml:space="preserve"> G/TBT/N/JAM/124</v>
      </c>
      <c r="D28" s="6" t="s">
        <v>497</v>
      </c>
      <c r="E28" s="8" t="s">
        <v>498</v>
      </c>
      <c r="F28" s="8" t="s">
        <v>499</v>
      </c>
      <c r="G28" s="8" t="s">
        <v>500</v>
      </c>
      <c r="H28" s="6" t="s">
        <v>501</v>
      </c>
      <c r="I28" s="6" t="s">
        <v>502</v>
      </c>
      <c r="J28" s="6" t="s">
        <v>423</v>
      </c>
      <c r="K28" s="6" t="s">
        <v>21</v>
      </c>
      <c r="L28" s="6"/>
      <c r="M28" s="7" t="s">
        <v>21</v>
      </c>
      <c r="N28" s="6" t="s">
        <v>23</v>
      </c>
      <c r="O28" s="8" t="s">
        <v>503</v>
      </c>
      <c r="P28" s="6" t="str">
        <f>HYPERLINK("https://docs.wto.org/imrd/directdoc.asp?DDFDocuments/t/G/TBTN24/JAM124.DOCX", "https://docs.wto.org/imrd/directdoc.asp?DDFDocuments/t/G/TBTN24/JAM124.DOCX")</f>
        <v>https://docs.wto.org/imrd/directdoc.asp?DDFDocuments/t/G/TBTN24/JAM124.DOCX</v>
      </c>
      <c r="Q28" s="6" t="str">
        <f>HYPERLINK("https://docs.wto.org/imrd/directdoc.asp?DDFDocuments/u/G/TBTN24/JAM124.DOCX", "https://docs.wto.org/imrd/directdoc.asp?DDFDocuments/u/G/TBTN24/JAM124.DOCX")</f>
        <v>https://docs.wto.org/imrd/directdoc.asp?DDFDocuments/u/G/TBTN24/JAM124.DOCX</v>
      </c>
      <c r="R28" s="6" t="str">
        <f>HYPERLINK("https://docs.wto.org/imrd/directdoc.asp?DDFDocuments/v/G/TBTN24/JAM124.DOCX", "https://docs.wto.org/imrd/directdoc.asp?DDFDocuments/v/G/TBTN24/JAM124.DOCX")</f>
        <v>https://docs.wto.org/imrd/directdoc.asp?DDFDocuments/v/G/TBTN24/JAM124.DOCX</v>
      </c>
    </row>
    <row r="29" spans="1:18" ht="65.099999999999994" customHeight="1" x14ac:dyDescent="0.25">
      <c r="A29" s="10" t="s">
        <v>747</v>
      </c>
      <c r="B29" s="7">
        <v>45481</v>
      </c>
      <c r="C29" s="6" t="str">
        <f>HYPERLINK("https://eping.wto.org/en/Search?viewData= G/TBT/N/JAM/123"," G/TBT/N/JAM/123")</f>
        <v xml:space="preserve"> G/TBT/N/JAM/123</v>
      </c>
      <c r="D29" s="6" t="s">
        <v>497</v>
      </c>
      <c r="E29" s="8" t="s">
        <v>504</v>
      </c>
      <c r="F29" s="8" t="s">
        <v>505</v>
      </c>
      <c r="G29" s="8" t="s">
        <v>506</v>
      </c>
      <c r="H29" s="6" t="s">
        <v>501</v>
      </c>
      <c r="I29" s="6" t="s">
        <v>507</v>
      </c>
      <c r="J29" s="6" t="s">
        <v>423</v>
      </c>
      <c r="K29" s="6" t="s">
        <v>21</v>
      </c>
      <c r="L29" s="6"/>
      <c r="M29" s="7" t="s">
        <v>21</v>
      </c>
      <c r="N29" s="6" t="s">
        <v>23</v>
      </c>
      <c r="O29" s="8" t="s">
        <v>508</v>
      </c>
      <c r="P29" s="6" t="str">
        <f>HYPERLINK("https://docs.wto.org/imrd/directdoc.asp?DDFDocuments/t/G/TBTN24/JAM123.DOCX", "https://docs.wto.org/imrd/directdoc.asp?DDFDocuments/t/G/TBTN24/JAM123.DOCX")</f>
        <v>https://docs.wto.org/imrd/directdoc.asp?DDFDocuments/t/G/TBTN24/JAM123.DOCX</v>
      </c>
      <c r="Q29" s="6" t="str">
        <f>HYPERLINK("https://docs.wto.org/imrd/directdoc.asp?DDFDocuments/u/G/TBTN24/JAM123.DOCX", "https://docs.wto.org/imrd/directdoc.asp?DDFDocuments/u/G/TBTN24/JAM123.DOCX")</f>
        <v>https://docs.wto.org/imrd/directdoc.asp?DDFDocuments/u/G/TBTN24/JAM123.DOCX</v>
      </c>
      <c r="R29" s="6" t="str">
        <f>HYPERLINK("https://docs.wto.org/imrd/directdoc.asp?DDFDocuments/v/G/TBTN24/JAM123.DOCX", "https://docs.wto.org/imrd/directdoc.asp?DDFDocuments/v/G/TBTN24/JAM123.DOCX")</f>
        <v>https://docs.wto.org/imrd/directdoc.asp?DDFDocuments/v/G/TBTN24/JAM123.DOCX</v>
      </c>
    </row>
    <row r="30" spans="1:18" ht="65.099999999999994" customHeight="1" x14ac:dyDescent="0.25">
      <c r="A30" s="10" t="s">
        <v>723</v>
      </c>
      <c r="B30" s="7">
        <v>45490</v>
      </c>
      <c r="C30" s="6" t="str">
        <f>HYPERLINK("https://eping.wto.org/en/Search?viewData= G/TBT/N/THA/746"," G/TBT/N/THA/746")</f>
        <v xml:space="preserve"> G/TBT/N/THA/746</v>
      </c>
      <c r="D30" s="6" t="s">
        <v>195</v>
      </c>
      <c r="E30" s="8" t="s">
        <v>328</v>
      </c>
      <c r="F30" s="8" t="s">
        <v>329</v>
      </c>
      <c r="G30" s="8" t="s">
        <v>330</v>
      </c>
      <c r="H30" s="6" t="s">
        <v>331</v>
      </c>
      <c r="I30" s="6" t="s">
        <v>332</v>
      </c>
      <c r="J30" s="6" t="s">
        <v>105</v>
      </c>
      <c r="K30" s="6" t="s">
        <v>21</v>
      </c>
      <c r="L30" s="6"/>
      <c r="M30" s="7" t="s">
        <v>21</v>
      </c>
      <c r="N30" s="6" t="s">
        <v>23</v>
      </c>
      <c r="O30" s="8" t="s">
        <v>333</v>
      </c>
      <c r="P30" s="6" t="str">
        <f>HYPERLINK("https://docs.wto.org/imrd/directdoc.asp?DDFDocuments/t/G/TBTN24/THA746.DOCX", "https://docs.wto.org/imrd/directdoc.asp?DDFDocuments/t/G/TBTN24/THA746.DOCX")</f>
        <v>https://docs.wto.org/imrd/directdoc.asp?DDFDocuments/t/G/TBTN24/THA746.DOCX</v>
      </c>
      <c r="Q30" s="6" t="str">
        <f>HYPERLINK("https://docs.wto.org/imrd/directdoc.asp?DDFDocuments/u/G/TBTN24/THA746.DOCX", "https://docs.wto.org/imrd/directdoc.asp?DDFDocuments/u/G/TBTN24/THA746.DOCX")</f>
        <v>https://docs.wto.org/imrd/directdoc.asp?DDFDocuments/u/G/TBTN24/THA746.DOCX</v>
      </c>
      <c r="R30" s="6" t="str">
        <f>HYPERLINK("https://docs.wto.org/imrd/directdoc.asp?DDFDocuments/v/G/TBTN24/THA746.DOCX", "https://docs.wto.org/imrd/directdoc.asp?DDFDocuments/v/G/TBTN24/THA746.DOCX")</f>
        <v>https://docs.wto.org/imrd/directdoc.asp?DDFDocuments/v/G/TBTN24/THA746.DOCX</v>
      </c>
    </row>
    <row r="31" spans="1:18" ht="65.099999999999994" customHeight="1" x14ac:dyDescent="0.25">
      <c r="A31" s="10" t="s">
        <v>732</v>
      </c>
      <c r="B31" s="7">
        <v>45485</v>
      </c>
      <c r="C31" s="6" t="str">
        <f>HYPERLINK("https://eping.wto.org/en/Search?viewData= G/TBT/N/RUS/163"," G/TBT/N/RUS/163")</f>
        <v xml:space="preserve"> G/TBT/N/RUS/163</v>
      </c>
      <c r="D31" s="6" t="s">
        <v>190</v>
      </c>
      <c r="E31" s="8" t="s">
        <v>385</v>
      </c>
      <c r="F31" s="8" t="s">
        <v>386</v>
      </c>
      <c r="G31" s="8" t="s">
        <v>387</v>
      </c>
      <c r="H31" s="6" t="s">
        <v>21</v>
      </c>
      <c r="I31" s="6" t="s">
        <v>388</v>
      </c>
      <c r="J31" s="6" t="s">
        <v>105</v>
      </c>
      <c r="K31" s="6" t="s">
        <v>232</v>
      </c>
      <c r="L31" s="6"/>
      <c r="M31" s="7">
        <v>45507</v>
      </c>
      <c r="N31" s="6" t="s">
        <v>23</v>
      </c>
      <c r="O31" s="6"/>
      <c r="P31" s="6" t="str">
        <f>HYPERLINK("https://docs.wto.org/imrd/directdoc.asp?DDFDocuments/t/G/TBTN24/RUS163.DOCX", "https://docs.wto.org/imrd/directdoc.asp?DDFDocuments/t/G/TBTN24/RUS163.DOCX")</f>
        <v>https://docs.wto.org/imrd/directdoc.asp?DDFDocuments/t/G/TBTN24/RUS163.DOCX</v>
      </c>
      <c r="Q31" s="6" t="str">
        <f>HYPERLINK("https://docs.wto.org/imrd/directdoc.asp?DDFDocuments/u/G/TBTN24/RUS163.DOCX", "https://docs.wto.org/imrd/directdoc.asp?DDFDocuments/u/G/TBTN24/RUS163.DOCX")</f>
        <v>https://docs.wto.org/imrd/directdoc.asp?DDFDocuments/u/G/TBTN24/RUS163.DOCX</v>
      </c>
      <c r="R31" s="6" t="str">
        <f>HYPERLINK("https://docs.wto.org/imrd/directdoc.asp?DDFDocuments/v/G/TBTN24/RUS163.DOCX", "https://docs.wto.org/imrd/directdoc.asp?DDFDocuments/v/G/TBTN24/RUS163.DOCX")</f>
        <v>https://docs.wto.org/imrd/directdoc.asp?DDFDocuments/v/G/TBTN24/RUS163.DOCX</v>
      </c>
    </row>
    <row r="32" spans="1:18" ht="65.099999999999994" customHeight="1" x14ac:dyDescent="0.25">
      <c r="A32" s="10" t="s">
        <v>732</v>
      </c>
      <c r="B32" s="7">
        <v>45485</v>
      </c>
      <c r="C32" s="6" t="str">
        <f>HYPERLINK("https://eping.wto.org/en/Search?viewData= G/TBT/N/RUS/164"," G/TBT/N/RUS/164")</f>
        <v xml:space="preserve"> G/TBT/N/RUS/164</v>
      </c>
      <c r="D32" s="6" t="s">
        <v>190</v>
      </c>
      <c r="E32" s="8" t="s">
        <v>395</v>
      </c>
      <c r="F32" s="8" t="s">
        <v>396</v>
      </c>
      <c r="G32" s="8" t="s">
        <v>387</v>
      </c>
      <c r="H32" s="6" t="s">
        <v>21</v>
      </c>
      <c r="I32" s="6" t="s">
        <v>388</v>
      </c>
      <c r="J32" s="6" t="s">
        <v>105</v>
      </c>
      <c r="K32" s="6" t="s">
        <v>232</v>
      </c>
      <c r="L32" s="6"/>
      <c r="M32" s="7">
        <v>45511</v>
      </c>
      <c r="N32" s="6" t="s">
        <v>23</v>
      </c>
      <c r="O32" s="6"/>
      <c r="P32" s="6" t="str">
        <f>HYPERLINK("https://docs.wto.org/imrd/directdoc.asp?DDFDocuments/t/G/TBTN24/RUS164.DOCX", "https://docs.wto.org/imrd/directdoc.asp?DDFDocuments/t/G/TBTN24/RUS164.DOCX")</f>
        <v>https://docs.wto.org/imrd/directdoc.asp?DDFDocuments/t/G/TBTN24/RUS164.DOCX</v>
      </c>
      <c r="Q32" s="6" t="str">
        <f>HYPERLINK("https://docs.wto.org/imrd/directdoc.asp?DDFDocuments/u/G/TBTN24/RUS164.DOCX", "https://docs.wto.org/imrd/directdoc.asp?DDFDocuments/u/G/TBTN24/RUS164.DOCX")</f>
        <v>https://docs.wto.org/imrd/directdoc.asp?DDFDocuments/u/G/TBTN24/RUS164.DOCX</v>
      </c>
      <c r="R32" s="6" t="str">
        <f>HYPERLINK("https://docs.wto.org/imrd/directdoc.asp?DDFDocuments/v/G/TBTN24/RUS164.DOCX", "https://docs.wto.org/imrd/directdoc.asp?DDFDocuments/v/G/TBTN24/RUS164.DOCX")</f>
        <v>https://docs.wto.org/imrd/directdoc.asp?DDFDocuments/v/G/TBTN24/RUS164.DOCX</v>
      </c>
    </row>
    <row r="33" spans="1:18" ht="65.099999999999994" customHeight="1" x14ac:dyDescent="0.25">
      <c r="A33" s="10" t="s">
        <v>732</v>
      </c>
      <c r="B33" s="7">
        <v>45483</v>
      </c>
      <c r="C33" s="6" t="str">
        <f>HYPERLINK("https://eping.wto.org/en/Search?viewData= G/TBT/N/KOR/1219"," G/TBT/N/KOR/1219")</f>
        <v xml:space="preserve"> G/TBT/N/KOR/1219</v>
      </c>
      <c r="D33" s="6" t="s">
        <v>17</v>
      </c>
      <c r="E33" s="8" t="s">
        <v>450</v>
      </c>
      <c r="F33" s="8" t="s">
        <v>451</v>
      </c>
      <c r="G33" s="8" t="s">
        <v>452</v>
      </c>
      <c r="H33" s="6" t="s">
        <v>21</v>
      </c>
      <c r="I33" s="6" t="s">
        <v>388</v>
      </c>
      <c r="J33" s="6" t="s">
        <v>453</v>
      </c>
      <c r="K33" s="6" t="s">
        <v>232</v>
      </c>
      <c r="L33" s="6"/>
      <c r="M33" s="7">
        <v>45543</v>
      </c>
      <c r="N33" s="6" t="s">
        <v>23</v>
      </c>
      <c r="O33" s="8" t="s">
        <v>454</v>
      </c>
      <c r="P33" s="6" t="str">
        <f>HYPERLINK("https://docs.wto.org/imrd/directdoc.asp?DDFDocuments/t/G/TBTN24/KOR1219.DOCX", "https://docs.wto.org/imrd/directdoc.asp?DDFDocuments/t/G/TBTN24/KOR1219.DOCX")</f>
        <v>https://docs.wto.org/imrd/directdoc.asp?DDFDocuments/t/G/TBTN24/KOR1219.DOCX</v>
      </c>
      <c r="Q33" s="6" t="str">
        <f>HYPERLINK("https://docs.wto.org/imrd/directdoc.asp?DDFDocuments/u/G/TBTN24/KOR1219.DOCX", "https://docs.wto.org/imrd/directdoc.asp?DDFDocuments/u/G/TBTN24/KOR1219.DOCX")</f>
        <v>https://docs.wto.org/imrd/directdoc.asp?DDFDocuments/u/G/TBTN24/KOR1219.DOCX</v>
      </c>
      <c r="R33" s="6" t="str">
        <f>HYPERLINK("https://docs.wto.org/imrd/directdoc.asp?DDFDocuments/v/G/TBTN24/KOR1219.DOCX", "https://docs.wto.org/imrd/directdoc.asp?DDFDocuments/v/G/TBTN24/KOR1219.DOCX")</f>
        <v>https://docs.wto.org/imrd/directdoc.asp?DDFDocuments/v/G/TBTN24/KOR1219.DOCX</v>
      </c>
    </row>
    <row r="34" spans="1:18" ht="65.099999999999994" customHeight="1" x14ac:dyDescent="0.25">
      <c r="A34" s="10" t="s">
        <v>732</v>
      </c>
      <c r="B34" s="7">
        <v>45483</v>
      </c>
      <c r="C34" s="6" t="str">
        <f>HYPERLINK("https://eping.wto.org/en/Search?viewData= G/TBT/N/KOR/1218"," G/TBT/N/KOR/1218")</f>
        <v xml:space="preserve"> G/TBT/N/KOR/1218</v>
      </c>
      <c r="D34" s="6" t="s">
        <v>17</v>
      </c>
      <c r="E34" s="8" t="s">
        <v>455</v>
      </c>
      <c r="F34" s="8" t="s">
        <v>456</v>
      </c>
      <c r="G34" s="8" t="s">
        <v>452</v>
      </c>
      <c r="H34" s="6" t="s">
        <v>21</v>
      </c>
      <c r="I34" s="6" t="s">
        <v>388</v>
      </c>
      <c r="J34" s="6" t="s">
        <v>457</v>
      </c>
      <c r="K34" s="6" t="s">
        <v>232</v>
      </c>
      <c r="L34" s="6"/>
      <c r="M34" s="7">
        <v>45543</v>
      </c>
      <c r="N34" s="6" t="s">
        <v>23</v>
      </c>
      <c r="O34" s="8" t="s">
        <v>458</v>
      </c>
      <c r="P34" s="6" t="str">
        <f>HYPERLINK("https://docs.wto.org/imrd/directdoc.asp?DDFDocuments/t/G/TBTN24/KOR1218.DOCX", "https://docs.wto.org/imrd/directdoc.asp?DDFDocuments/t/G/TBTN24/KOR1218.DOCX")</f>
        <v>https://docs.wto.org/imrd/directdoc.asp?DDFDocuments/t/G/TBTN24/KOR1218.DOCX</v>
      </c>
      <c r="Q34" s="6" t="str">
        <f>HYPERLINK("https://docs.wto.org/imrd/directdoc.asp?DDFDocuments/u/G/TBTN24/KOR1218.DOCX", "https://docs.wto.org/imrd/directdoc.asp?DDFDocuments/u/G/TBTN24/KOR1218.DOCX")</f>
        <v>https://docs.wto.org/imrd/directdoc.asp?DDFDocuments/u/G/TBTN24/KOR1218.DOCX</v>
      </c>
      <c r="R34" s="6" t="str">
        <f>HYPERLINK("https://docs.wto.org/imrd/directdoc.asp?DDFDocuments/v/G/TBTN24/KOR1218.DOCX", "https://docs.wto.org/imrd/directdoc.asp?DDFDocuments/v/G/TBTN24/KOR1218.DOCX")</f>
        <v>https://docs.wto.org/imrd/directdoc.asp?DDFDocuments/v/G/TBTN24/KOR1218.DOCX</v>
      </c>
    </row>
    <row r="35" spans="1:18" ht="65.099999999999994" customHeight="1" x14ac:dyDescent="0.25">
      <c r="A35" s="10" t="s">
        <v>732</v>
      </c>
      <c r="B35" s="7">
        <v>45483</v>
      </c>
      <c r="C35" s="6" t="str">
        <f>HYPERLINK("https://eping.wto.org/en/Search?viewData= G/TBT/N/KOR/1217"," G/TBT/N/KOR/1217")</f>
        <v xml:space="preserve"> G/TBT/N/KOR/1217</v>
      </c>
      <c r="D35" s="6" t="s">
        <v>17</v>
      </c>
      <c r="E35" s="8" t="s">
        <v>480</v>
      </c>
      <c r="F35" s="8" t="s">
        <v>481</v>
      </c>
      <c r="G35" s="8" t="s">
        <v>482</v>
      </c>
      <c r="H35" s="6" t="s">
        <v>21</v>
      </c>
      <c r="I35" s="6" t="s">
        <v>388</v>
      </c>
      <c r="J35" s="6" t="s">
        <v>231</v>
      </c>
      <c r="K35" s="6" t="s">
        <v>232</v>
      </c>
      <c r="L35" s="6"/>
      <c r="M35" s="7">
        <v>45543</v>
      </c>
      <c r="N35" s="6" t="s">
        <v>23</v>
      </c>
      <c r="O35" s="8" t="s">
        <v>483</v>
      </c>
      <c r="P35" s="6" t="str">
        <f>HYPERLINK("https://docs.wto.org/imrd/directdoc.asp?DDFDocuments/t/G/TBTN24/KOR1217.DOCX", "https://docs.wto.org/imrd/directdoc.asp?DDFDocuments/t/G/TBTN24/KOR1217.DOCX")</f>
        <v>https://docs.wto.org/imrd/directdoc.asp?DDFDocuments/t/G/TBTN24/KOR1217.DOCX</v>
      </c>
      <c r="Q35" s="6" t="str">
        <f>HYPERLINK("https://docs.wto.org/imrd/directdoc.asp?DDFDocuments/u/G/TBTN24/KOR1217.DOCX", "https://docs.wto.org/imrd/directdoc.asp?DDFDocuments/u/G/TBTN24/KOR1217.DOCX")</f>
        <v>https://docs.wto.org/imrd/directdoc.asp?DDFDocuments/u/G/TBTN24/KOR1217.DOCX</v>
      </c>
      <c r="R35" s="6" t="str">
        <f>HYPERLINK("https://docs.wto.org/imrd/directdoc.asp?DDFDocuments/v/G/TBTN24/KOR1217.DOCX", "https://docs.wto.org/imrd/directdoc.asp?DDFDocuments/v/G/TBTN24/KOR1217.DOCX")</f>
        <v>https://docs.wto.org/imrd/directdoc.asp?DDFDocuments/v/G/TBTN24/KOR1217.DOCX</v>
      </c>
    </row>
    <row r="36" spans="1:18" ht="65.099999999999994" customHeight="1" x14ac:dyDescent="0.25">
      <c r="A36" s="10" t="s">
        <v>732</v>
      </c>
      <c r="B36" s="7">
        <v>45474</v>
      </c>
      <c r="C36" s="6" t="str">
        <f>HYPERLINK("https://eping.wto.org/en/Search?viewData= G/TBT/N/IDN/166"," G/TBT/N/IDN/166")</f>
        <v xml:space="preserve"> G/TBT/N/IDN/166</v>
      </c>
      <c r="D36" s="6" t="s">
        <v>642</v>
      </c>
      <c r="E36" s="8" t="s">
        <v>643</v>
      </c>
      <c r="F36" s="8" t="s">
        <v>644</v>
      </c>
      <c r="G36" s="8" t="s">
        <v>645</v>
      </c>
      <c r="H36" s="6" t="s">
        <v>21</v>
      </c>
      <c r="I36" s="6" t="s">
        <v>388</v>
      </c>
      <c r="J36" s="6" t="s">
        <v>105</v>
      </c>
      <c r="K36" s="6" t="s">
        <v>232</v>
      </c>
      <c r="L36" s="6"/>
      <c r="M36" s="7">
        <v>45534</v>
      </c>
      <c r="N36" s="6" t="s">
        <v>23</v>
      </c>
      <c r="O36" s="8" t="s">
        <v>646</v>
      </c>
      <c r="P36" s="6" t="str">
        <f>HYPERLINK("https://docs.wto.org/imrd/directdoc.asp?DDFDocuments/t/G/TBTN24/IND166.DOCX", "https://docs.wto.org/imrd/directdoc.asp?DDFDocuments/t/G/TBTN24/IND166.DOCX")</f>
        <v>https://docs.wto.org/imrd/directdoc.asp?DDFDocuments/t/G/TBTN24/IND166.DOCX</v>
      </c>
      <c r="Q36" s="6" t="str">
        <f>HYPERLINK("https://docs.wto.org/imrd/directdoc.asp?DDFDocuments/u/G/TBTN24/IND166.DOCX", "https://docs.wto.org/imrd/directdoc.asp?DDFDocuments/u/G/TBTN24/IND166.DOCX")</f>
        <v>https://docs.wto.org/imrd/directdoc.asp?DDFDocuments/u/G/TBTN24/IND166.DOCX</v>
      </c>
      <c r="R36" s="6" t="str">
        <f>HYPERLINK("https://docs.wto.org/imrd/directdoc.asp?DDFDocuments/v/G/TBTN24/IND166.DOCX", "https://docs.wto.org/imrd/directdoc.asp?DDFDocuments/v/G/TBTN24/IND166.DOCX")</f>
        <v>https://docs.wto.org/imrd/directdoc.asp?DDFDocuments/v/G/TBTN24/IND166.DOCX</v>
      </c>
    </row>
    <row r="37" spans="1:18" ht="65.099999999999994" customHeight="1" x14ac:dyDescent="0.25">
      <c r="A37" s="10" t="s">
        <v>755</v>
      </c>
      <c r="B37" s="7">
        <v>45477</v>
      </c>
      <c r="C37" s="6" t="str">
        <f>HYPERLINK("https://eping.wto.org/en/Search?viewData= G/TBT/N/CHL/689"," G/TBT/N/CHL/689")</f>
        <v xml:space="preserve"> G/TBT/N/CHL/689</v>
      </c>
      <c r="D37" s="6" t="s">
        <v>234</v>
      </c>
      <c r="E37" s="8" t="s">
        <v>560</v>
      </c>
      <c r="F37" s="8" t="s">
        <v>561</v>
      </c>
      <c r="G37" s="8" t="s">
        <v>562</v>
      </c>
      <c r="H37" s="6" t="s">
        <v>21</v>
      </c>
      <c r="I37" s="6" t="s">
        <v>563</v>
      </c>
      <c r="J37" s="6" t="s">
        <v>37</v>
      </c>
      <c r="K37" s="6" t="s">
        <v>21</v>
      </c>
      <c r="L37" s="6"/>
      <c r="M37" s="7">
        <v>45537</v>
      </c>
      <c r="N37" s="6" t="s">
        <v>23</v>
      </c>
      <c r="O37" s="8" t="s">
        <v>564</v>
      </c>
      <c r="P37" s="6" t="str">
        <f>HYPERLINK("https://docs.wto.org/imrd/directdoc.asp?DDFDocuments/t/G/TBTN24/CHL689.DOCX", "https://docs.wto.org/imrd/directdoc.asp?DDFDocuments/t/G/TBTN24/CHL689.DOCX")</f>
        <v>https://docs.wto.org/imrd/directdoc.asp?DDFDocuments/t/G/TBTN24/CHL689.DOCX</v>
      </c>
      <c r="Q37" s="6" t="str">
        <f>HYPERLINK("https://docs.wto.org/imrd/directdoc.asp?DDFDocuments/u/G/TBTN24/CHL689.DOCX", "https://docs.wto.org/imrd/directdoc.asp?DDFDocuments/u/G/TBTN24/CHL689.DOCX")</f>
        <v>https://docs.wto.org/imrd/directdoc.asp?DDFDocuments/u/G/TBTN24/CHL689.DOCX</v>
      </c>
      <c r="R37" s="6" t="str">
        <f>HYPERLINK("https://docs.wto.org/imrd/directdoc.asp?DDFDocuments/v/G/TBTN24/CHL689.DOCX", "https://docs.wto.org/imrd/directdoc.asp?DDFDocuments/v/G/TBTN24/CHL689.DOCX")</f>
        <v>https://docs.wto.org/imrd/directdoc.asp?DDFDocuments/v/G/TBTN24/CHL689.DOCX</v>
      </c>
    </row>
    <row r="38" spans="1:18" ht="65.099999999999994" customHeight="1" x14ac:dyDescent="0.25">
      <c r="A38" s="10" t="s">
        <v>755</v>
      </c>
      <c r="B38" s="7">
        <v>45477</v>
      </c>
      <c r="C38" s="6" t="str">
        <f>HYPERLINK("https://eping.wto.org/en/Search?viewData= G/TBT/N/CHL/690"," G/TBT/N/CHL/690")</f>
        <v xml:space="preserve"> G/TBT/N/CHL/690</v>
      </c>
      <c r="D38" s="6" t="s">
        <v>234</v>
      </c>
      <c r="E38" s="8" t="s">
        <v>565</v>
      </c>
      <c r="F38" s="8" t="s">
        <v>566</v>
      </c>
      <c r="G38" s="8" t="s">
        <v>567</v>
      </c>
      <c r="H38" s="6" t="s">
        <v>21</v>
      </c>
      <c r="I38" s="6" t="s">
        <v>563</v>
      </c>
      <c r="J38" s="6" t="s">
        <v>37</v>
      </c>
      <c r="K38" s="6" t="s">
        <v>21</v>
      </c>
      <c r="L38" s="6"/>
      <c r="M38" s="7">
        <v>45537</v>
      </c>
      <c r="N38" s="6" t="s">
        <v>23</v>
      </c>
      <c r="O38" s="8" t="s">
        <v>568</v>
      </c>
      <c r="P38" s="6" t="str">
        <f>HYPERLINK("https://docs.wto.org/imrd/directdoc.asp?DDFDocuments/t/G/TBTN24/CHL690.DOCX", "https://docs.wto.org/imrd/directdoc.asp?DDFDocuments/t/G/TBTN24/CHL690.DOCX")</f>
        <v>https://docs.wto.org/imrd/directdoc.asp?DDFDocuments/t/G/TBTN24/CHL690.DOCX</v>
      </c>
      <c r="Q38" s="6" t="str">
        <f>HYPERLINK("https://docs.wto.org/imrd/directdoc.asp?DDFDocuments/u/G/TBTN24/CHL690.DOCX", "https://docs.wto.org/imrd/directdoc.asp?DDFDocuments/u/G/TBTN24/CHL690.DOCX")</f>
        <v>https://docs.wto.org/imrd/directdoc.asp?DDFDocuments/u/G/TBTN24/CHL690.DOCX</v>
      </c>
      <c r="R38" s="6" t="str">
        <f>HYPERLINK("https://docs.wto.org/imrd/directdoc.asp?DDFDocuments/v/G/TBTN24/CHL690.DOCX", "https://docs.wto.org/imrd/directdoc.asp?DDFDocuments/v/G/TBTN24/CHL690.DOCX")</f>
        <v>https://docs.wto.org/imrd/directdoc.asp?DDFDocuments/v/G/TBTN24/CHL690.DOCX</v>
      </c>
    </row>
    <row r="39" spans="1:18" ht="65.099999999999994" customHeight="1" x14ac:dyDescent="0.25">
      <c r="A39" s="10" t="s">
        <v>757</v>
      </c>
      <c r="B39" s="7">
        <v>45477</v>
      </c>
      <c r="C39" s="6" t="str">
        <f>HYPERLINK("https://eping.wto.org/en/Search?viewData= G/TBT/N/SWE/151"," G/TBT/N/SWE/151")</f>
        <v xml:space="preserve"> G/TBT/N/SWE/151</v>
      </c>
      <c r="D39" s="6" t="s">
        <v>425</v>
      </c>
      <c r="E39" s="8" t="s">
        <v>573</v>
      </c>
      <c r="F39" s="8" t="s">
        <v>574</v>
      </c>
      <c r="G39" s="8" t="s">
        <v>575</v>
      </c>
      <c r="H39" s="6" t="s">
        <v>21</v>
      </c>
      <c r="I39" s="6" t="s">
        <v>576</v>
      </c>
      <c r="J39" s="6" t="s">
        <v>30</v>
      </c>
      <c r="K39" s="6" t="s">
        <v>21</v>
      </c>
      <c r="L39" s="6"/>
      <c r="M39" s="7">
        <v>45567</v>
      </c>
      <c r="N39" s="6" t="s">
        <v>23</v>
      </c>
      <c r="O39" s="8" t="s">
        <v>577</v>
      </c>
      <c r="P39" s="6" t="str">
        <f>HYPERLINK("https://docs.wto.org/imrd/directdoc.asp?DDFDocuments/t/G/TBTN24/SWE151.DOCX", "https://docs.wto.org/imrd/directdoc.asp?DDFDocuments/t/G/TBTN24/SWE151.DOCX")</f>
        <v>https://docs.wto.org/imrd/directdoc.asp?DDFDocuments/t/G/TBTN24/SWE151.DOCX</v>
      </c>
      <c r="Q39" s="6" t="str">
        <f>HYPERLINK("https://docs.wto.org/imrd/directdoc.asp?DDFDocuments/u/G/TBTN24/SWE151.DOCX", "https://docs.wto.org/imrd/directdoc.asp?DDFDocuments/u/G/TBTN24/SWE151.DOCX")</f>
        <v>https://docs.wto.org/imrd/directdoc.asp?DDFDocuments/u/G/TBTN24/SWE151.DOCX</v>
      </c>
      <c r="R39" s="6" t="str">
        <f>HYPERLINK("https://docs.wto.org/imrd/directdoc.asp?DDFDocuments/v/G/TBTN24/SWE151.DOCX", "https://docs.wto.org/imrd/directdoc.asp?DDFDocuments/v/G/TBTN24/SWE151.DOCX")</f>
        <v>https://docs.wto.org/imrd/directdoc.asp?DDFDocuments/v/G/TBTN24/SWE151.DOCX</v>
      </c>
    </row>
    <row r="40" spans="1:18" ht="65.099999999999994" customHeight="1" x14ac:dyDescent="0.25">
      <c r="A40" s="10" t="s">
        <v>768</v>
      </c>
      <c r="B40" s="7">
        <v>45474</v>
      </c>
      <c r="C40" s="6" t="str">
        <f>HYPERLINK("https://eping.wto.org/en/Search?viewData= G/TBT/N/UGA/1961"," G/TBT/N/UGA/1961")</f>
        <v xml:space="preserve"> G/TBT/N/UGA/1961</v>
      </c>
      <c r="D40" s="6" t="s">
        <v>473</v>
      </c>
      <c r="E40" s="8" t="s">
        <v>661</v>
      </c>
      <c r="F40" s="8" t="s">
        <v>662</v>
      </c>
      <c r="G40" s="8" t="s">
        <v>639</v>
      </c>
      <c r="H40" s="6" t="s">
        <v>640</v>
      </c>
      <c r="I40" s="6" t="s">
        <v>641</v>
      </c>
      <c r="J40" s="6" t="s">
        <v>479</v>
      </c>
      <c r="K40" s="6" t="s">
        <v>21</v>
      </c>
      <c r="L40" s="6"/>
      <c r="M40" s="7">
        <v>45534</v>
      </c>
      <c r="N40" s="6" t="s">
        <v>23</v>
      </c>
      <c r="O40" s="6"/>
      <c r="P40" s="6" t="str">
        <f>HYPERLINK("https://docs.wto.org/imrd/directdoc.asp?DDFDocuments/t/G/TBTN24/UGA1961.DOCX", "https://docs.wto.org/imrd/directdoc.asp?DDFDocuments/t/G/TBTN24/UGA1961.DOCX")</f>
        <v>https://docs.wto.org/imrd/directdoc.asp?DDFDocuments/t/G/TBTN24/UGA1961.DOCX</v>
      </c>
      <c r="Q40" s="6" t="str">
        <f>HYPERLINK("https://docs.wto.org/imrd/directdoc.asp?DDFDocuments/u/G/TBTN24/UGA1961.DOCX", "https://docs.wto.org/imrd/directdoc.asp?DDFDocuments/u/G/TBTN24/UGA1961.DOCX")</f>
        <v>https://docs.wto.org/imrd/directdoc.asp?DDFDocuments/u/G/TBTN24/UGA1961.DOCX</v>
      </c>
      <c r="R40" s="6" t="str">
        <f>HYPERLINK("https://docs.wto.org/imrd/directdoc.asp?DDFDocuments/v/G/TBTN24/UGA1961.DOCX", "https://docs.wto.org/imrd/directdoc.asp?DDFDocuments/v/G/TBTN24/UGA1961.DOCX")</f>
        <v>https://docs.wto.org/imrd/directdoc.asp?DDFDocuments/v/G/TBTN24/UGA1961.DOCX</v>
      </c>
    </row>
    <row r="41" spans="1:18" ht="65.099999999999994" customHeight="1" x14ac:dyDescent="0.25">
      <c r="A41" s="10" t="s">
        <v>769</v>
      </c>
      <c r="B41" s="7">
        <v>45475</v>
      </c>
      <c r="C41" s="6" t="str">
        <f>HYPERLINK("https://eping.wto.org/en/Search?viewData= G/TBT/N/USA/2129"," G/TBT/N/USA/2129")</f>
        <v xml:space="preserve"> G/TBT/N/USA/2129</v>
      </c>
      <c r="D41" s="6" t="s">
        <v>25</v>
      </c>
      <c r="E41" s="8" t="s">
        <v>631</v>
      </c>
      <c r="F41" s="8" t="s">
        <v>632</v>
      </c>
      <c r="G41" s="8" t="s">
        <v>633</v>
      </c>
      <c r="H41" s="6" t="s">
        <v>21</v>
      </c>
      <c r="I41" s="6" t="s">
        <v>634</v>
      </c>
      <c r="J41" s="6" t="s">
        <v>635</v>
      </c>
      <c r="K41" s="6" t="s">
        <v>21</v>
      </c>
      <c r="L41" s="6"/>
      <c r="M41" s="7">
        <v>45523</v>
      </c>
      <c r="N41" s="6" t="s">
        <v>23</v>
      </c>
      <c r="O41" s="8" t="s">
        <v>636</v>
      </c>
      <c r="P41" s="6" t="str">
        <f>HYPERLINK("https://docs.wto.org/imrd/directdoc.asp?DDFDocuments/t/G/TBTN24/USA2129.DOCX", "https://docs.wto.org/imrd/directdoc.asp?DDFDocuments/t/G/TBTN24/USA2129.DOCX")</f>
        <v>https://docs.wto.org/imrd/directdoc.asp?DDFDocuments/t/G/TBTN24/USA2129.DOCX</v>
      </c>
      <c r="Q41" s="6" t="str">
        <f>HYPERLINK("https://docs.wto.org/imrd/directdoc.asp?DDFDocuments/u/G/TBTN24/USA2129.DOCX", "https://docs.wto.org/imrd/directdoc.asp?DDFDocuments/u/G/TBTN24/USA2129.DOCX")</f>
        <v>https://docs.wto.org/imrd/directdoc.asp?DDFDocuments/u/G/TBTN24/USA2129.DOCX</v>
      </c>
      <c r="R41" s="6" t="str">
        <f>HYPERLINK("https://docs.wto.org/imrd/directdoc.asp?DDFDocuments/v/G/TBTN24/USA2129.DOCX", "https://docs.wto.org/imrd/directdoc.asp?DDFDocuments/v/G/TBTN24/USA2129.DOCX")</f>
        <v>https://docs.wto.org/imrd/directdoc.asp?DDFDocuments/v/G/TBTN24/USA2129.DOCX</v>
      </c>
    </row>
    <row r="42" spans="1:18" ht="65.099999999999994" customHeight="1" x14ac:dyDescent="0.25">
      <c r="A42" s="10" t="s">
        <v>695</v>
      </c>
      <c r="B42" s="7">
        <v>45498</v>
      </c>
      <c r="C42" s="6" t="str">
        <f>HYPERLINK("https://eping.wto.org/en/Search?viewData= G/TBT/N/CAN/729"," G/TBT/N/CAN/729")</f>
        <v xml:space="preserve"> G/TBT/N/CAN/729</v>
      </c>
      <c r="D42" s="6" t="s">
        <v>167</v>
      </c>
      <c r="E42" s="8" t="s">
        <v>168</v>
      </c>
      <c r="F42" s="8" t="s">
        <v>169</v>
      </c>
      <c r="G42" s="8" t="s">
        <v>170</v>
      </c>
      <c r="H42" s="6" t="s">
        <v>171</v>
      </c>
      <c r="I42" s="6" t="s">
        <v>172</v>
      </c>
      <c r="J42" s="6" t="s">
        <v>105</v>
      </c>
      <c r="K42" s="6" t="s">
        <v>59</v>
      </c>
      <c r="L42" s="6"/>
      <c r="M42" s="7">
        <v>45585</v>
      </c>
      <c r="N42" s="6" t="s">
        <v>23</v>
      </c>
      <c r="O42" s="8" t="s">
        <v>173</v>
      </c>
      <c r="P42" s="6" t="str">
        <f>HYPERLINK("https://docs.wto.org/imrd/directdoc.asp?DDFDocuments/t/G/TBTN24/CAN729.DOCX", "https://docs.wto.org/imrd/directdoc.asp?DDFDocuments/t/G/TBTN24/CAN729.DOCX")</f>
        <v>https://docs.wto.org/imrd/directdoc.asp?DDFDocuments/t/G/TBTN24/CAN729.DOCX</v>
      </c>
      <c r="Q42" s="6" t="str">
        <f>HYPERLINK("https://docs.wto.org/imrd/directdoc.asp?DDFDocuments/u/G/TBTN24/CAN729.DOCX", "https://docs.wto.org/imrd/directdoc.asp?DDFDocuments/u/G/TBTN24/CAN729.DOCX")</f>
        <v>https://docs.wto.org/imrd/directdoc.asp?DDFDocuments/u/G/TBTN24/CAN729.DOCX</v>
      </c>
      <c r="R42" s="6" t="str">
        <f>HYPERLINK("https://docs.wto.org/imrd/directdoc.asp?DDFDocuments/v/G/TBTN24/CAN729.DOCX", "https://docs.wto.org/imrd/directdoc.asp?DDFDocuments/v/G/TBTN24/CAN729.DOCX")</f>
        <v>https://docs.wto.org/imrd/directdoc.asp?DDFDocuments/v/G/TBTN24/CAN729.DOCX</v>
      </c>
    </row>
    <row r="43" spans="1:18" ht="65.099999999999994" customHeight="1" x14ac:dyDescent="0.25">
      <c r="A43" s="10" t="s">
        <v>690</v>
      </c>
      <c r="B43" s="7">
        <v>45499</v>
      </c>
      <c r="C43" s="6" t="str">
        <f>HYPERLINK("https://eping.wto.org/en/Search?viewData= G/TBT/N/PER/162"," G/TBT/N/PER/162")</f>
        <v xml:space="preserve"> G/TBT/N/PER/162</v>
      </c>
      <c r="D43" s="6" t="s">
        <v>144</v>
      </c>
      <c r="E43" s="8" t="s">
        <v>145</v>
      </c>
      <c r="F43" s="8" t="s">
        <v>146</v>
      </c>
      <c r="G43" s="8" t="s">
        <v>147</v>
      </c>
      <c r="H43" s="6" t="s">
        <v>148</v>
      </c>
      <c r="I43" s="6" t="s">
        <v>21</v>
      </c>
      <c r="J43" s="6" t="s">
        <v>37</v>
      </c>
      <c r="K43" s="6" t="s">
        <v>59</v>
      </c>
      <c r="L43" s="6"/>
      <c r="M43" s="7">
        <v>45559</v>
      </c>
      <c r="N43" s="6" t="s">
        <v>23</v>
      </c>
      <c r="O43" s="8" t="s">
        <v>149</v>
      </c>
      <c r="P43" s="6" t="str">
        <f>HYPERLINK("https://docs.wto.org/imrd/directdoc.asp?DDFDocuments/t/G/TBTN24/PER162.DOCX", "https://docs.wto.org/imrd/directdoc.asp?DDFDocuments/t/G/TBTN24/PER162.DOCX")</f>
        <v>https://docs.wto.org/imrd/directdoc.asp?DDFDocuments/t/G/TBTN24/PER162.DOCX</v>
      </c>
      <c r="Q43" s="6" t="str">
        <f>HYPERLINK("https://docs.wto.org/imrd/directdoc.asp?DDFDocuments/u/G/TBTN24/PER162.DOCX", "https://docs.wto.org/imrd/directdoc.asp?DDFDocuments/u/G/TBTN24/PER162.DOCX")</f>
        <v>https://docs.wto.org/imrd/directdoc.asp?DDFDocuments/u/G/TBTN24/PER162.DOCX</v>
      </c>
      <c r="R43" s="6" t="str">
        <f>HYPERLINK("https://docs.wto.org/imrd/directdoc.asp?DDFDocuments/v/G/TBTN24/PER162.DOCX", "https://docs.wto.org/imrd/directdoc.asp?DDFDocuments/v/G/TBTN24/PER162.DOCX")</f>
        <v>https://docs.wto.org/imrd/directdoc.asp?DDFDocuments/v/G/TBTN24/PER162.DOCX</v>
      </c>
    </row>
    <row r="44" spans="1:18" ht="65.099999999999994" customHeight="1" x14ac:dyDescent="0.25">
      <c r="A44" s="10" t="s">
        <v>674</v>
      </c>
      <c r="B44" s="7">
        <v>45504</v>
      </c>
      <c r="C44" s="6" t="str">
        <f>HYPERLINK("https://eping.wto.org/en/Search?viewData= G/TBT/N/IND/337"," G/TBT/N/IND/337")</f>
        <v xml:space="preserve"> G/TBT/N/IND/337</v>
      </c>
      <c r="D44" s="6" t="s">
        <v>45</v>
      </c>
      <c r="E44" s="8" t="s">
        <v>55</v>
      </c>
      <c r="F44" s="8" t="s">
        <v>56</v>
      </c>
      <c r="G44" s="8" t="s">
        <v>57</v>
      </c>
      <c r="H44" s="6" t="s">
        <v>21</v>
      </c>
      <c r="I44" s="6" t="s">
        <v>21</v>
      </c>
      <c r="J44" s="6" t="s">
        <v>58</v>
      </c>
      <c r="K44" s="6" t="s">
        <v>59</v>
      </c>
      <c r="L44" s="6"/>
      <c r="M44" s="7">
        <v>45564</v>
      </c>
      <c r="N44" s="6" t="s">
        <v>23</v>
      </c>
      <c r="O44" s="8" t="s">
        <v>60</v>
      </c>
      <c r="P44" s="6" t="str">
        <f>HYPERLINK("https://docs.wto.org/imrd/directdoc.asp?DDFDocuments/t/G/TBTN24/IND337.DOCX", "https://docs.wto.org/imrd/directdoc.asp?DDFDocuments/t/G/TBTN24/IND337.DOCX")</f>
        <v>https://docs.wto.org/imrd/directdoc.asp?DDFDocuments/t/G/TBTN24/IND337.DOCX</v>
      </c>
      <c r="Q44" s="6" t="str">
        <f>HYPERLINK("https://docs.wto.org/imrd/directdoc.asp?DDFDocuments/u/G/TBTN24/IND337.DOCX", "https://docs.wto.org/imrd/directdoc.asp?DDFDocuments/u/G/TBTN24/IND337.DOCX")</f>
        <v>https://docs.wto.org/imrd/directdoc.asp?DDFDocuments/u/G/TBTN24/IND337.DOCX</v>
      </c>
      <c r="R44" s="6" t="str">
        <f>HYPERLINK("https://docs.wto.org/imrd/directdoc.asp?DDFDocuments/v/G/TBTN24/IND337.DOCX", "https://docs.wto.org/imrd/directdoc.asp?DDFDocuments/v/G/TBTN24/IND337.DOCX")</f>
        <v>https://docs.wto.org/imrd/directdoc.asp?DDFDocuments/v/G/TBTN24/IND337.DOCX</v>
      </c>
    </row>
    <row r="45" spans="1:18" ht="65.099999999999994" customHeight="1" x14ac:dyDescent="0.25">
      <c r="A45" s="10" t="s">
        <v>730</v>
      </c>
      <c r="B45" s="7">
        <v>45488</v>
      </c>
      <c r="C45"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45" s="6" t="s">
        <v>367</v>
      </c>
      <c r="E45" s="8" t="s">
        <v>368</v>
      </c>
      <c r="F45" s="8" t="s">
        <v>369</v>
      </c>
      <c r="G45" s="8" t="s">
        <v>370</v>
      </c>
      <c r="H45" s="6" t="s">
        <v>21</v>
      </c>
      <c r="I45" s="6" t="s">
        <v>371</v>
      </c>
      <c r="J45" s="6" t="s">
        <v>372</v>
      </c>
      <c r="K45" s="6" t="s">
        <v>59</v>
      </c>
      <c r="L45" s="6"/>
      <c r="M45" s="7">
        <v>45548</v>
      </c>
      <c r="N45" s="6" t="s">
        <v>23</v>
      </c>
      <c r="O45" s="8" t="s">
        <v>373</v>
      </c>
      <c r="P45" s="6" t="str">
        <f>HYPERLINK("https://docs.wto.org/imrd/directdoc.asp?DDFDocuments/t/G/TBTN24/ARE616.DOCX", "https://docs.wto.org/imrd/directdoc.asp?DDFDocuments/t/G/TBTN24/ARE616.DOCX")</f>
        <v>https://docs.wto.org/imrd/directdoc.asp?DDFDocuments/t/G/TBTN24/ARE616.DOCX</v>
      </c>
      <c r="Q45" s="6" t="str">
        <f>HYPERLINK("https://docs.wto.org/imrd/directdoc.asp?DDFDocuments/u/G/TBTN24/ARE616.DOCX", "https://docs.wto.org/imrd/directdoc.asp?DDFDocuments/u/G/TBTN24/ARE616.DOCX")</f>
        <v>https://docs.wto.org/imrd/directdoc.asp?DDFDocuments/u/G/TBTN24/ARE616.DOCX</v>
      </c>
      <c r="R45" s="6" t="str">
        <f>HYPERLINK("https://docs.wto.org/imrd/directdoc.asp?DDFDocuments/v/G/TBTN24/ARE616.DOCX", "https://docs.wto.org/imrd/directdoc.asp?DDFDocuments/v/G/TBTN24/ARE616.DOCX")</f>
        <v>https://docs.wto.org/imrd/directdoc.asp?DDFDocuments/v/G/TBTN24/ARE616.DOCX</v>
      </c>
    </row>
    <row r="46" spans="1:18" ht="65.099999999999994" customHeight="1" x14ac:dyDescent="0.25">
      <c r="A46" s="10" t="s">
        <v>730</v>
      </c>
      <c r="B46" s="7">
        <v>45488</v>
      </c>
      <c r="C46"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46" s="6" t="s">
        <v>381</v>
      </c>
      <c r="E46" s="8" t="s">
        <v>368</v>
      </c>
      <c r="F46" s="8" t="s">
        <v>369</v>
      </c>
      <c r="G46" s="8" t="s">
        <v>370</v>
      </c>
      <c r="H46" s="6" t="s">
        <v>21</v>
      </c>
      <c r="I46" s="6" t="s">
        <v>371</v>
      </c>
      <c r="J46" s="6" t="s">
        <v>372</v>
      </c>
      <c r="K46" s="6" t="s">
        <v>59</v>
      </c>
      <c r="L46" s="6"/>
      <c r="M46" s="7">
        <v>45548</v>
      </c>
      <c r="N46" s="6" t="s">
        <v>23</v>
      </c>
      <c r="O46" s="8" t="s">
        <v>373</v>
      </c>
      <c r="P46" s="6" t="str">
        <f>HYPERLINK("https://docs.wto.org/imrd/directdoc.asp?DDFDocuments/t/G/TBTN24/ARE616.DOCX", "https://docs.wto.org/imrd/directdoc.asp?DDFDocuments/t/G/TBTN24/ARE616.DOCX")</f>
        <v>https://docs.wto.org/imrd/directdoc.asp?DDFDocuments/t/G/TBTN24/ARE616.DOCX</v>
      </c>
      <c r="Q46" s="6" t="str">
        <f>HYPERLINK("https://docs.wto.org/imrd/directdoc.asp?DDFDocuments/u/G/TBTN24/ARE616.DOCX", "https://docs.wto.org/imrd/directdoc.asp?DDFDocuments/u/G/TBTN24/ARE616.DOCX")</f>
        <v>https://docs.wto.org/imrd/directdoc.asp?DDFDocuments/u/G/TBTN24/ARE616.DOCX</v>
      </c>
      <c r="R46" s="6" t="str">
        <f>HYPERLINK("https://docs.wto.org/imrd/directdoc.asp?DDFDocuments/v/G/TBTN24/ARE616.DOCX", "https://docs.wto.org/imrd/directdoc.asp?DDFDocuments/v/G/TBTN24/ARE616.DOCX")</f>
        <v>https://docs.wto.org/imrd/directdoc.asp?DDFDocuments/v/G/TBTN24/ARE616.DOCX</v>
      </c>
    </row>
    <row r="47" spans="1:18" ht="65.099999999999994" customHeight="1" x14ac:dyDescent="0.25">
      <c r="A47" s="10" t="s">
        <v>730</v>
      </c>
      <c r="B47" s="7">
        <v>45488</v>
      </c>
      <c r="C47"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47" s="6" t="s">
        <v>382</v>
      </c>
      <c r="E47" s="8" t="s">
        <v>368</v>
      </c>
      <c r="F47" s="8" t="s">
        <v>369</v>
      </c>
      <c r="G47" s="8" t="s">
        <v>370</v>
      </c>
      <c r="H47" s="6" t="s">
        <v>21</v>
      </c>
      <c r="I47" s="6" t="s">
        <v>371</v>
      </c>
      <c r="J47" s="6" t="s">
        <v>372</v>
      </c>
      <c r="K47" s="6" t="s">
        <v>59</v>
      </c>
      <c r="L47" s="6"/>
      <c r="M47" s="7">
        <v>45548</v>
      </c>
      <c r="N47" s="6" t="s">
        <v>23</v>
      </c>
      <c r="O47" s="8" t="s">
        <v>373</v>
      </c>
      <c r="P47" s="6" t="str">
        <f>HYPERLINK("https://docs.wto.org/imrd/directdoc.asp?DDFDocuments/t/G/TBTN24/ARE616.DOCX", "https://docs.wto.org/imrd/directdoc.asp?DDFDocuments/t/G/TBTN24/ARE616.DOCX")</f>
        <v>https://docs.wto.org/imrd/directdoc.asp?DDFDocuments/t/G/TBTN24/ARE616.DOCX</v>
      </c>
      <c r="Q47" s="6" t="str">
        <f>HYPERLINK("https://docs.wto.org/imrd/directdoc.asp?DDFDocuments/u/G/TBTN24/ARE616.DOCX", "https://docs.wto.org/imrd/directdoc.asp?DDFDocuments/u/G/TBTN24/ARE616.DOCX")</f>
        <v>https://docs.wto.org/imrd/directdoc.asp?DDFDocuments/u/G/TBTN24/ARE616.DOCX</v>
      </c>
      <c r="R47" s="6" t="str">
        <f>HYPERLINK("https://docs.wto.org/imrd/directdoc.asp?DDFDocuments/v/G/TBTN24/ARE616.DOCX", "https://docs.wto.org/imrd/directdoc.asp?DDFDocuments/v/G/TBTN24/ARE616.DOCX")</f>
        <v>https://docs.wto.org/imrd/directdoc.asp?DDFDocuments/v/G/TBTN24/ARE616.DOCX</v>
      </c>
    </row>
    <row r="48" spans="1:18" ht="65.099999999999994" customHeight="1" x14ac:dyDescent="0.25">
      <c r="A48" s="10" t="s">
        <v>730</v>
      </c>
      <c r="B48" s="7">
        <v>45488</v>
      </c>
      <c r="C48"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48" s="6" t="s">
        <v>383</v>
      </c>
      <c r="E48" s="8" t="s">
        <v>368</v>
      </c>
      <c r="F48" s="8" t="s">
        <v>369</v>
      </c>
      <c r="G48" s="8" t="s">
        <v>370</v>
      </c>
      <c r="H48" s="6" t="s">
        <v>21</v>
      </c>
      <c r="I48" s="6" t="s">
        <v>371</v>
      </c>
      <c r="J48" s="6" t="s">
        <v>372</v>
      </c>
      <c r="K48" s="6" t="s">
        <v>59</v>
      </c>
      <c r="L48" s="6"/>
      <c r="M48" s="7">
        <v>45548</v>
      </c>
      <c r="N48" s="6" t="s">
        <v>23</v>
      </c>
      <c r="O48" s="8" t="s">
        <v>373</v>
      </c>
      <c r="P48" s="6" t="str">
        <f>HYPERLINK("https://docs.wto.org/imrd/directdoc.asp?DDFDocuments/t/G/TBTN24/ARE616.DOCX", "https://docs.wto.org/imrd/directdoc.asp?DDFDocuments/t/G/TBTN24/ARE616.DOCX")</f>
        <v>https://docs.wto.org/imrd/directdoc.asp?DDFDocuments/t/G/TBTN24/ARE616.DOCX</v>
      </c>
      <c r="Q48" s="6" t="str">
        <f>HYPERLINK("https://docs.wto.org/imrd/directdoc.asp?DDFDocuments/u/G/TBTN24/ARE616.DOCX", "https://docs.wto.org/imrd/directdoc.asp?DDFDocuments/u/G/TBTN24/ARE616.DOCX")</f>
        <v>https://docs.wto.org/imrd/directdoc.asp?DDFDocuments/u/G/TBTN24/ARE616.DOCX</v>
      </c>
      <c r="R48" s="6" t="str">
        <f>HYPERLINK("https://docs.wto.org/imrd/directdoc.asp?DDFDocuments/v/G/TBTN24/ARE616.DOCX", "https://docs.wto.org/imrd/directdoc.asp?DDFDocuments/v/G/TBTN24/ARE616.DOCX")</f>
        <v>https://docs.wto.org/imrd/directdoc.asp?DDFDocuments/v/G/TBTN24/ARE616.DOCX</v>
      </c>
    </row>
    <row r="49" spans="1:18" ht="65.099999999999994" customHeight="1" x14ac:dyDescent="0.25">
      <c r="A49" s="10" t="s">
        <v>730</v>
      </c>
      <c r="B49" s="7">
        <v>45488</v>
      </c>
      <c r="C49"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49" s="6" t="s">
        <v>384</v>
      </c>
      <c r="E49" s="8" t="s">
        <v>368</v>
      </c>
      <c r="F49" s="8" t="s">
        <v>369</v>
      </c>
      <c r="G49" s="8" t="s">
        <v>370</v>
      </c>
      <c r="H49" s="6" t="s">
        <v>21</v>
      </c>
      <c r="I49" s="6" t="s">
        <v>371</v>
      </c>
      <c r="J49" s="6" t="s">
        <v>372</v>
      </c>
      <c r="K49" s="6" t="s">
        <v>59</v>
      </c>
      <c r="L49" s="6"/>
      <c r="M49" s="7">
        <v>45548</v>
      </c>
      <c r="N49" s="6" t="s">
        <v>23</v>
      </c>
      <c r="O49" s="8" t="s">
        <v>373</v>
      </c>
      <c r="P49" s="6" t="str">
        <f>HYPERLINK("https://docs.wto.org/imrd/directdoc.asp?DDFDocuments/t/G/TBTN24/ARE616.DOCX", "https://docs.wto.org/imrd/directdoc.asp?DDFDocuments/t/G/TBTN24/ARE616.DOCX")</f>
        <v>https://docs.wto.org/imrd/directdoc.asp?DDFDocuments/t/G/TBTN24/ARE616.DOCX</v>
      </c>
      <c r="Q49" s="6" t="str">
        <f>HYPERLINK("https://docs.wto.org/imrd/directdoc.asp?DDFDocuments/u/G/TBTN24/ARE616.DOCX", "https://docs.wto.org/imrd/directdoc.asp?DDFDocuments/u/G/TBTN24/ARE616.DOCX")</f>
        <v>https://docs.wto.org/imrd/directdoc.asp?DDFDocuments/u/G/TBTN24/ARE616.DOCX</v>
      </c>
      <c r="R49" s="6" t="str">
        <f>HYPERLINK("https://docs.wto.org/imrd/directdoc.asp?DDFDocuments/v/G/TBTN24/ARE616.DOCX", "https://docs.wto.org/imrd/directdoc.asp?DDFDocuments/v/G/TBTN24/ARE616.DOCX")</f>
        <v>https://docs.wto.org/imrd/directdoc.asp?DDFDocuments/v/G/TBTN24/ARE616.DOCX</v>
      </c>
    </row>
    <row r="50" spans="1:18" ht="65.099999999999994" customHeight="1" x14ac:dyDescent="0.25">
      <c r="A50" s="10" t="s">
        <v>730</v>
      </c>
      <c r="B50" s="7">
        <v>45488</v>
      </c>
      <c r="C50"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50" s="6" t="s">
        <v>127</v>
      </c>
      <c r="E50" s="8" t="s">
        <v>368</v>
      </c>
      <c r="F50" s="8" t="s">
        <v>369</v>
      </c>
      <c r="G50" s="8" t="s">
        <v>370</v>
      </c>
      <c r="H50" s="6" t="s">
        <v>21</v>
      </c>
      <c r="I50" s="6" t="s">
        <v>371</v>
      </c>
      <c r="J50" s="6" t="s">
        <v>372</v>
      </c>
      <c r="K50" s="6" t="s">
        <v>59</v>
      </c>
      <c r="L50" s="6"/>
      <c r="M50" s="7">
        <v>45548</v>
      </c>
      <c r="N50" s="6" t="s">
        <v>23</v>
      </c>
      <c r="O50" s="8" t="s">
        <v>373</v>
      </c>
      <c r="P50" s="6" t="str">
        <f>HYPERLINK("https://docs.wto.org/imrd/directdoc.asp?DDFDocuments/t/G/TBTN24/ARE616.DOCX", "https://docs.wto.org/imrd/directdoc.asp?DDFDocuments/t/G/TBTN24/ARE616.DOCX")</f>
        <v>https://docs.wto.org/imrd/directdoc.asp?DDFDocuments/t/G/TBTN24/ARE616.DOCX</v>
      </c>
      <c r="Q50" s="6" t="str">
        <f>HYPERLINK("https://docs.wto.org/imrd/directdoc.asp?DDFDocuments/u/G/TBTN24/ARE616.DOCX", "https://docs.wto.org/imrd/directdoc.asp?DDFDocuments/u/G/TBTN24/ARE616.DOCX")</f>
        <v>https://docs.wto.org/imrd/directdoc.asp?DDFDocuments/u/G/TBTN24/ARE616.DOCX</v>
      </c>
      <c r="R50" s="6" t="str">
        <f>HYPERLINK("https://docs.wto.org/imrd/directdoc.asp?DDFDocuments/v/G/TBTN24/ARE616.DOCX", "https://docs.wto.org/imrd/directdoc.asp?DDFDocuments/v/G/TBTN24/ARE616.DOCX")</f>
        <v>https://docs.wto.org/imrd/directdoc.asp?DDFDocuments/v/G/TBTN24/ARE616.DOCX</v>
      </c>
    </row>
    <row r="51" spans="1:18" ht="65.099999999999994" customHeight="1" x14ac:dyDescent="0.25">
      <c r="A51" s="10" t="s">
        <v>730</v>
      </c>
      <c r="B51" s="7">
        <v>45488</v>
      </c>
      <c r="C51" s="6" t="str">
        <f>HYPERLINK("https://eping.wto.org/en/Search?viewData= G/TBT/N/ARE/616, G/TBT/N/BHR/702, G/TBT/N/KWT/682, G/TBT/N/OMN/527, G/TBT/N/QAT/678, G/TBT/N/SAU/1340, G/TBT/N/YEM/284"," G/TBT/N/ARE/616, G/TBT/N/BHR/702, G/TBT/N/KWT/682, G/TBT/N/OMN/527, G/TBT/N/QAT/678, G/TBT/N/SAU/1340, G/TBT/N/YEM/284")</f>
        <v xml:space="preserve"> G/TBT/N/ARE/616, G/TBT/N/BHR/702, G/TBT/N/KWT/682, G/TBT/N/OMN/527, G/TBT/N/QAT/678, G/TBT/N/SAU/1340, G/TBT/N/YEM/284</v>
      </c>
      <c r="D51" s="6" t="s">
        <v>374</v>
      </c>
      <c r="E51" s="8" t="s">
        <v>368</v>
      </c>
      <c r="F51" s="8" t="s">
        <v>369</v>
      </c>
      <c r="G51" s="8" t="s">
        <v>370</v>
      </c>
      <c r="H51" s="6" t="s">
        <v>21</v>
      </c>
      <c r="I51" s="6" t="s">
        <v>371</v>
      </c>
      <c r="J51" s="6" t="s">
        <v>372</v>
      </c>
      <c r="K51" s="6" t="s">
        <v>59</v>
      </c>
      <c r="L51" s="6"/>
      <c r="M51" s="7">
        <v>45548</v>
      </c>
      <c r="N51" s="6" t="s">
        <v>23</v>
      </c>
      <c r="O51" s="8" t="s">
        <v>373</v>
      </c>
      <c r="P51" s="6" t="str">
        <f>HYPERLINK("https://docs.wto.org/imrd/directdoc.asp?DDFDocuments/t/G/TBTN24/ARE616.DOCX", "https://docs.wto.org/imrd/directdoc.asp?DDFDocuments/t/G/TBTN24/ARE616.DOCX")</f>
        <v>https://docs.wto.org/imrd/directdoc.asp?DDFDocuments/t/G/TBTN24/ARE616.DOCX</v>
      </c>
      <c r="Q51" s="6" t="str">
        <f>HYPERLINK("https://docs.wto.org/imrd/directdoc.asp?DDFDocuments/u/G/TBTN24/ARE616.DOCX", "https://docs.wto.org/imrd/directdoc.asp?DDFDocuments/u/G/TBTN24/ARE616.DOCX")</f>
        <v>https://docs.wto.org/imrd/directdoc.asp?DDFDocuments/u/G/TBTN24/ARE616.DOCX</v>
      </c>
      <c r="R51" s="6" t="str">
        <f>HYPERLINK("https://docs.wto.org/imrd/directdoc.asp?DDFDocuments/v/G/TBTN24/ARE616.DOCX", "https://docs.wto.org/imrd/directdoc.asp?DDFDocuments/v/G/TBTN24/ARE616.DOCX")</f>
        <v>https://docs.wto.org/imrd/directdoc.asp?DDFDocuments/v/G/TBTN24/ARE616.DOCX</v>
      </c>
    </row>
    <row r="52" spans="1:18" ht="65.099999999999994" customHeight="1" x14ac:dyDescent="0.25">
      <c r="A52" s="10" t="s">
        <v>711</v>
      </c>
      <c r="B52" s="7">
        <v>45495</v>
      </c>
      <c r="C52" s="6" t="str">
        <f>HYPERLINK("https://eping.wto.org/en/Search?viewData= G/TBT/N/AUS/171"," G/TBT/N/AUS/171")</f>
        <v xml:space="preserve"> G/TBT/N/AUS/171</v>
      </c>
      <c r="D52" s="6" t="s">
        <v>96</v>
      </c>
      <c r="E52" s="8" t="s">
        <v>184</v>
      </c>
      <c r="F52" s="8" t="s">
        <v>185</v>
      </c>
      <c r="G52" s="8" t="s">
        <v>263</v>
      </c>
      <c r="H52" s="6" t="s">
        <v>187</v>
      </c>
      <c r="I52" s="6" t="s">
        <v>264</v>
      </c>
      <c r="J52" s="6" t="s">
        <v>105</v>
      </c>
      <c r="K52" s="6" t="s">
        <v>59</v>
      </c>
      <c r="L52" s="6"/>
      <c r="M52" s="7">
        <v>45555</v>
      </c>
      <c r="N52" s="6" t="s">
        <v>23</v>
      </c>
      <c r="O52" s="8" t="s">
        <v>265</v>
      </c>
      <c r="P52" s="6" t="str">
        <f>HYPERLINK("https://docs.wto.org/imrd/directdoc.asp?DDFDocuments/t/G/TBTN24/AUS171.DOCX", "https://docs.wto.org/imrd/directdoc.asp?DDFDocuments/t/G/TBTN24/AUS171.DOCX")</f>
        <v>https://docs.wto.org/imrd/directdoc.asp?DDFDocuments/t/G/TBTN24/AUS171.DOCX</v>
      </c>
      <c r="Q52" s="6" t="str">
        <f>HYPERLINK("https://docs.wto.org/imrd/directdoc.asp?DDFDocuments/u/G/TBTN24/AUS171.DOCX", "https://docs.wto.org/imrd/directdoc.asp?DDFDocuments/u/G/TBTN24/AUS171.DOCX")</f>
        <v>https://docs.wto.org/imrd/directdoc.asp?DDFDocuments/u/G/TBTN24/AUS171.DOCX</v>
      </c>
      <c r="R52" s="6" t="str">
        <f>HYPERLINK("https://docs.wto.org/imrd/directdoc.asp?DDFDocuments/v/G/TBTN24/AUS171.DOCX", "https://docs.wto.org/imrd/directdoc.asp?DDFDocuments/v/G/TBTN24/AUS171.DOCX")</f>
        <v>https://docs.wto.org/imrd/directdoc.asp?DDFDocuments/v/G/TBTN24/AUS171.DOCX</v>
      </c>
    </row>
    <row r="53" spans="1:18" ht="65.099999999999994" customHeight="1" x14ac:dyDescent="0.25">
      <c r="A53" s="10" t="s">
        <v>698</v>
      </c>
      <c r="B53" s="7">
        <v>45497</v>
      </c>
      <c r="C53" s="6" t="str">
        <f>HYPERLINK("https://eping.wto.org/en/Search?viewData= G/TBT/N/NZL/134"," G/TBT/N/NZL/134")</f>
        <v xml:space="preserve"> G/TBT/N/NZL/134</v>
      </c>
      <c r="D53" s="6" t="s">
        <v>102</v>
      </c>
      <c r="E53" s="8" t="s">
        <v>184</v>
      </c>
      <c r="F53" s="8" t="s">
        <v>185</v>
      </c>
      <c r="G53" s="8" t="s">
        <v>186</v>
      </c>
      <c r="H53" s="6" t="s">
        <v>187</v>
      </c>
      <c r="I53" s="6" t="s">
        <v>188</v>
      </c>
      <c r="J53" s="6" t="s">
        <v>105</v>
      </c>
      <c r="K53" s="6" t="s">
        <v>59</v>
      </c>
      <c r="L53" s="6"/>
      <c r="M53" s="7">
        <v>45555</v>
      </c>
      <c r="N53" s="6" t="s">
        <v>23</v>
      </c>
      <c r="O53" s="8" t="s">
        <v>189</v>
      </c>
      <c r="P53" s="6" t="str">
        <f>HYPERLINK("https://docs.wto.org/imrd/directdoc.asp?DDFDocuments/t/G/TBTN24/NZL134.DOCX", "https://docs.wto.org/imrd/directdoc.asp?DDFDocuments/t/G/TBTN24/NZL134.DOCX")</f>
        <v>https://docs.wto.org/imrd/directdoc.asp?DDFDocuments/t/G/TBTN24/NZL134.DOCX</v>
      </c>
      <c r="Q53" s="6" t="str">
        <f>HYPERLINK("https://docs.wto.org/imrd/directdoc.asp?DDFDocuments/u/G/TBTN24/NZL134.DOCX", "https://docs.wto.org/imrd/directdoc.asp?DDFDocuments/u/G/TBTN24/NZL134.DOCX")</f>
        <v>https://docs.wto.org/imrd/directdoc.asp?DDFDocuments/u/G/TBTN24/NZL134.DOCX</v>
      </c>
      <c r="R53" s="6" t="str">
        <f>HYPERLINK("https://docs.wto.org/imrd/directdoc.asp?DDFDocuments/v/G/TBTN24/NZL134.DOCX", "https://docs.wto.org/imrd/directdoc.asp?DDFDocuments/v/G/TBTN24/NZL134.DOCX")</f>
        <v>https://docs.wto.org/imrd/directdoc.asp?DDFDocuments/v/G/TBTN24/NZL134.DOCX</v>
      </c>
    </row>
    <row r="54" spans="1:18" ht="65.099999999999994" customHeight="1" x14ac:dyDescent="0.25">
      <c r="A54" s="10" t="s">
        <v>683</v>
      </c>
      <c r="B54" s="7">
        <v>45502</v>
      </c>
      <c r="C54" s="6" t="str">
        <f>HYPERLINK("https://eping.wto.org/en/Search?viewData= G/TBT/N/AUS/172"," G/TBT/N/AUS/172")</f>
        <v xml:space="preserve"> G/TBT/N/AUS/172</v>
      </c>
      <c r="D54" s="6" t="s">
        <v>96</v>
      </c>
      <c r="E54" s="8" t="s">
        <v>97</v>
      </c>
      <c r="F54" s="8" t="s">
        <v>98</v>
      </c>
      <c r="G54" s="8" t="s">
        <v>99</v>
      </c>
      <c r="H54" s="6" t="s">
        <v>21</v>
      </c>
      <c r="I54" s="6" t="s">
        <v>21</v>
      </c>
      <c r="J54" s="6" t="s">
        <v>100</v>
      </c>
      <c r="K54" s="6" t="s">
        <v>59</v>
      </c>
      <c r="L54" s="6"/>
      <c r="M54" s="7">
        <v>45563</v>
      </c>
      <c r="N54" s="6" t="s">
        <v>23</v>
      </c>
      <c r="O54" s="8" t="s">
        <v>101</v>
      </c>
      <c r="P54" s="6" t="str">
        <f>HYPERLINK("https://docs.wto.org/imrd/directdoc.asp?DDFDocuments/t/G/TBTN24/AUS172.DOCX", "https://docs.wto.org/imrd/directdoc.asp?DDFDocuments/t/G/TBTN24/AUS172.DOCX")</f>
        <v>https://docs.wto.org/imrd/directdoc.asp?DDFDocuments/t/G/TBTN24/AUS172.DOCX</v>
      </c>
      <c r="Q54" s="6" t="str">
        <f>HYPERLINK("https://docs.wto.org/imrd/directdoc.asp?DDFDocuments/u/G/TBTN24/AUS172.DOCX", "https://docs.wto.org/imrd/directdoc.asp?DDFDocuments/u/G/TBTN24/AUS172.DOCX")</f>
        <v>https://docs.wto.org/imrd/directdoc.asp?DDFDocuments/u/G/TBTN24/AUS172.DOCX</v>
      </c>
      <c r="R54" s="6" t="str">
        <f>HYPERLINK("https://docs.wto.org/imrd/directdoc.asp?DDFDocuments/v/G/TBTN24/AUS172.DOCX", "https://docs.wto.org/imrd/directdoc.asp?DDFDocuments/v/G/TBTN24/AUS172.DOCX")</f>
        <v>https://docs.wto.org/imrd/directdoc.asp?DDFDocuments/v/G/TBTN24/AUS172.DOCX</v>
      </c>
    </row>
    <row r="55" spans="1:18" ht="65.099999999999994" customHeight="1" x14ac:dyDescent="0.25">
      <c r="A55" s="10" t="s">
        <v>683</v>
      </c>
      <c r="B55" s="7">
        <v>45502</v>
      </c>
      <c r="C55" s="6" t="str">
        <f>HYPERLINK("https://eping.wto.org/en/Search?viewData= G/TBT/N/NZL/136"," G/TBT/N/NZL/136")</f>
        <v xml:space="preserve"> G/TBT/N/NZL/136</v>
      </c>
      <c r="D55" s="6" t="s">
        <v>102</v>
      </c>
      <c r="E55" s="8" t="s">
        <v>103</v>
      </c>
      <c r="F55" s="8" t="s">
        <v>104</v>
      </c>
      <c r="G55" s="8" t="s">
        <v>99</v>
      </c>
      <c r="H55" s="6" t="s">
        <v>21</v>
      </c>
      <c r="I55" s="6" t="s">
        <v>21</v>
      </c>
      <c r="J55" s="6" t="s">
        <v>105</v>
      </c>
      <c r="K55" s="6" t="s">
        <v>59</v>
      </c>
      <c r="L55" s="6"/>
      <c r="M55" s="7">
        <v>45563</v>
      </c>
      <c r="N55" s="6" t="s">
        <v>23</v>
      </c>
      <c r="O55" s="8" t="s">
        <v>106</v>
      </c>
      <c r="P55" s="6" t="str">
        <f>HYPERLINK("https://docs.wto.org/imrd/directdoc.asp?DDFDocuments/t/G/TBTN24/NZL136.DOCX", "https://docs.wto.org/imrd/directdoc.asp?DDFDocuments/t/G/TBTN24/NZL136.DOCX")</f>
        <v>https://docs.wto.org/imrd/directdoc.asp?DDFDocuments/t/G/TBTN24/NZL136.DOCX</v>
      </c>
      <c r="Q55" s="6" t="str">
        <f>HYPERLINK("https://docs.wto.org/imrd/directdoc.asp?DDFDocuments/u/G/TBTN24/NZL136.DOCX", "https://docs.wto.org/imrd/directdoc.asp?DDFDocuments/u/G/TBTN24/NZL136.DOCX")</f>
        <v>https://docs.wto.org/imrd/directdoc.asp?DDFDocuments/u/G/TBTN24/NZL136.DOCX</v>
      </c>
      <c r="R55" s="6" t="str">
        <f>HYPERLINK("https://docs.wto.org/imrd/directdoc.asp?DDFDocuments/v/G/TBTN24/NZL136.DOCX", "https://docs.wto.org/imrd/directdoc.asp?DDFDocuments/v/G/TBTN24/NZL136.DOCX")</f>
        <v>https://docs.wto.org/imrd/directdoc.asp?DDFDocuments/v/G/TBTN24/NZL136.DOCX</v>
      </c>
    </row>
    <row r="56" spans="1:18" ht="65.099999999999994" customHeight="1" x14ac:dyDescent="0.25">
      <c r="A56" s="10" t="s">
        <v>679</v>
      </c>
      <c r="B56" s="7">
        <v>45504</v>
      </c>
      <c r="C56" s="6" t="str">
        <f>HYPERLINK("https://eping.wto.org/en/Search?viewData= G/TBT/N/IND/334"," G/TBT/N/IND/334")</f>
        <v xml:space="preserve"> G/TBT/N/IND/334</v>
      </c>
      <c r="D56" s="6" t="s">
        <v>45</v>
      </c>
      <c r="E56" s="8" t="s">
        <v>61</v>
      </c>
      <c r="F56" s="8" t="s">
        <v>62</v>
      </c>
      <c r="G56" s="8" t="s">
        <v>63</v>
      </c>
      <c r="H56" s="6" t="s">
        <v>21</v>
      </c>
      <c r="I56" s="6" t="s">
        <v>21</v>
      </c>
      <c r="J56" s="6" t="s">
        <v>64</v>
      </c>
      <c r="K56" s="6" t="s">
        <v>21</v>
      </c>
      <c r="L56" s="6"/>
      <c r="M56" s="7">
        <v>45564</v>
      </c>
      <c r="N56" s="6" t="s">
        <v>23</v>
      </c>
      <c r="O56" s="8" t="s">
        <v>65</v>
      </c>
      <c r="P56" s="6" t="str">
        <f>HYPERLINK("https://docs.wto.org/imrd/directdoc.asp?DDFDocuments/t/G/TBTN24/IND334.DOCX", "https://docs.wto.org/imrd/directdoc.asp?DDFDocuments/t/G/TBTN24/IND334.DOCX")</f>
        <v>https://docs.wto.org/imrd/directdoc.asp?DDFDocuments/t/G/TBTN24/IND334.DOCX</v>
      </c>
      <c r="Q56" s="6" t="str">
        <f>HYPERLINK("https://docs.wto.org/imrd/directdoc.asp?DDFDocuments/u/G/TBTN24/IND334.DOCX", "https://docs.wto.org/imrd/directdoc.asp?DDFDocuments/u/G/TBTN24/IND334.DOCX")</f>
        <v>https://docs.wto.org/imrd/directdoc.asp?DDFDocuments/u/G/TBTN24/IND334.DOCX</v>
      </c>
      <c r="R56" s="6" t="str">
        <f>HYPERLINK("https://docs.wto.org/imrd/directdoc.asp?DDFDocuments/v/G/TBTN24/IND334.DOCX", "https://docs.wto.org/imrd/directdoc.asp?DDFDocuments/v/G/TBTN24/IND334.DOCX")</f>
        <v>https://docs.wto.org/imrd/directdoc.asp?DDFDocuments/v/G/TBTN24/IND334.DOCX</v>
      </c>
    </row>
    <row r="57" spans="1:18" ht="65.099999999999994" customHeight="1" x14ac:dyDescent="0.25">
      <c r="A57" s="10" t="s">
        <v>716</v>
      </c>
      <c r="B57" s="7">
        <v>45492</v>
      </c>
      <c r="C57" s="6" t="str">
        <f>HYPERLINK("https://eping.wto.org/en/Search?viewData= G/TBT/N/KEN/1641"," G/TBT/N/KEN/1641")</f>
        <v xml:space="preserve"> G/TBT/N/KEN/1641</v>
      </c>
      <c r="D57" s="6" t="s">
        <v>159</v>
      </c>
      <c r="E57" s="8" t="s">
        <v>289</v>
      </c>
      <c r="F57" s="8" t="s">
        <v>290</v>
      </c>
      <c r="G57" s="8" t="s">
        <v>291</v>
      </c>
      <c r="H57" s="6" t="s">
        <v>292</v>
      </c>
      <c r="I57" s="6" t="s">
        <v>293</v>
      </c>
      <c r="J57" s="6" t="s">
        <v>276</v>
      </c>
      <c r="K57" s="6" t="s">
        <v>21</v>
      </c>
      <c r="L57" s="6"/>
      <c r="M57" s="7">
        <v>45552</v>
      </c>
      <c r="N57" s="6" t="s">
        <v>23</v>
      </c>
      <c r="O57" s="8" t="s">
        <v>294</v>
      </c>
      <c r="P57" s="6" t="str">
        <f>HYPERLINK("https://docs.wto.org/imrd/directdoc.asp?DDFDocuments/t/G/TBTN24/KEN1641.DOCX", "https://docs.wto.org/imrd/directdoc.asp?DDFDocuments/t/G/TBTN24/KEN1641.DOCX")</f>
        <v>https://docs.wto.org/imrd/directdoc.asp?DDFDocuments/t/G/TBTN24/KEN1641.DOCX</v>
      </c>
      <c r="Q57" s="6" t="str">
        <f>HYPERLINK("https://docs.wto.org/imrd/directdoc.asp?DDFDocuments/u/G/TBTN24/KEN1641.DOCX", "https://docs.wto.org/imrd/directdoc.asp?DDFDocuments/u/G/TBTN24/KEN1641.DOCX")</f>
        <v>https://docs.wto.org/imrd/directdoc.asp?DDFDocuments/u/G/TBTN24/KEN1641.DOCX</v>
      </c>
      <c r="R57" s="6" t="str">
        <f>HYPERLINK("https://docs.wto.org/imrd/directdoc.asp?DDFDocuments/v/G/TBTN24/KEN1641.DOCX", "https://docs.wto.org/imrd/directdoc.asp?DDFDocuments/v/G/TBTN24/KEN1641.DOCX")</f>
        <v>https://docs.wto.org/imrd/directdoc.asp?DDFDocuments/v/G/TBTN24/KEN1641.DOCX</v>
      </c>
    </row>
    <row r="58" spans="1:18" ht="65.099999999999994" customHeight="1" x14ac:dyDescent="0.25">
      <c r="A58" s="10" t="s">
        <v>688</v>
      </c>
      <c r="B58" s="7">
        <v>45499</v>
      </c>
      <c r="C58" s="6" t="str">
        <f>HYPERLINK("https://eping.wto.org/en/Search?viewData= G/TBT/N/IND/331"," G/TBT/N/IND/331")</f>
        <v xml:space="preserve"> G/TBT/N/IND/331</v>
      </c>
      <c r="D58" s="6" t="s">
        <v>45</v>
      </c>
      <c r="E58" s="8" t="s">
        <v>140</v>
      </c>
      <c r="F58" s="8" t="s">
        <v>141</v>
      </c>
      <c r="G58" s="8" t="s">
        <v>142</v>
      </c>
      <c r="H58" s="6" t="s">
        <v>143</v>
      </c>
      <c r="I58" s="6" t="s">
        <v>21</v>
      </c>
      <c r="J58" s="6" t="s">
        <v>30</v>
      </c>
      <c r="K58" s="6" t="s">
        <v>21</v>
      </c>
      <c r="L58" s="6"/>
      <c r="M58" s="7">
        <v>45559</v>
      </c>
      <c r="N58" s="6" t="s">
        <v>23</v>
      </c>
      <c r="O58" s="6"/>
      <c r="P58" s="6" t="str">
        <f>HYPERLINK("https://docs.wto.org/imrd/directdoc.asp?DDFDocuments/t/G/TBTN24/IND331.DOCX", "https://docs.wto.org/imrd/directdoc.asp?DDFDocuments/t/G/TBTN24/IND331.DOCX")</f>
        <v>https://docs.wto.org/imrd/directdoc.asp?DDFDocuments/t/G/TBTN24/IND331.DOCX</v>
      </c>
      <c r="Q58" s="6" t="str">
        <f>HYPERLINK("https://docs.wto.org/imrd/directdoc.asp?DDFDocuments/u/G/TBTN24/IND331.DOCX", "https://docs.wto.org/imrd/directdoc.asp?DDFDocuments/u/G/TBTN24/IND331.DOCX")</f>
        <v>https://docs.wto.org/imrd/directdoc.asp?DDFDocuments/u/G/TBTN24/IND331.DOCX</v>
      </c>
      <c r="R58" s="6" t="str">
        <f>HYPERLINK("https://docs.wto.org/imrd/directdoc.asp?DDFDocuments/v/G/TBTN24/IND331.DOCX", "https://docs.wto.org/imrd/directdoc.asp?DDFDocuments/v/G/TBTN24/IND331.DOCX")</f>
        <v>https://docs.wto.org/imrd/directdoc.asp?DDFDocuments/v/G/TBTN24/IND331.DOCX</v>
      </c>
    </row>
    <row r="59" spans="1:18" ht="65.099999999999994" customHeight="1" x14ac:dyDescent="0.25">
      <c r="A59" s="10" t="s">
        <v>742</v>
      </c>
      <c r="B59" s="7">
        <v>45483</v>
      </c>
      <c r="C59" s="6" t="str">
        <f>HYPERLINK("https://eping.wto.org/en/Search?viewData= G/TBT/N/BRA/1553"," G/TBT/N/BRA/1553")</f>
        <v xml:space="preserve"> G/TBT/N/BRA/1553</v>
      </c>
      <c r="D59" s="6" t="s">
        <v>133</v>
      </c>
      <c r="E59" s="8" t="s">
        <v>459</v>
      </c>
      <c r="F59" s="8" t="s">
        <v>460</v>
      </c>
      <c r="G59" s="8" t="s">
        <v>461</v>
      </c>
      <c r="H59" s="6" t="s">
        <v>137</v>
      </c>
      <c r="I59" s="6" t="s">
        <v>462</v>
      </c>
      <c r="J59" s="6" t="s">
        <v>365</v>
      </c>
      <c r="K59" s="6" t="s">
        <v>21</v>
      </c>
      <c r="L59" s="6"/>
      <c r="M59" s="7" t="s">
        <v>21</v>
      </c>
      <c r="N59" s="6" t="s">
        <v>23</v>
      </c>
      <c r="O59" s="8" t="s">
        <v>463</v>
      </c>
      <c r="P59" s="6" t="str">
        <f>HYPERLINK("https://docs.wto.org/imrd/directdoc.asp?DDFDocuments/t/G/TBTN24/BRA1553.DOCX", "https://docs.wto.org/imrd/directdoc.asp?DDFDocuments/t/G/TBTN24/BRA1553.DOCX")</f>
        <v>https://docs.wto.org/imrd/directdoc.asp?DDFDocuments/t/G/TBTN24/BRA1553.DOCX</v>
      </c>
      <c r="Q59" s="6" t="str">
        <f>HYPERLINK("https://docs.wto.org/imrd/directdoc.asp?DDFDocuments/u/G/TBTN24/BRA1553.DOCX", "https://docs.wto.org/imrd/directdoc.asp?DDFDocuments/u/G/TBTN24/BRA1553.DOCX")</f>
        <v>https://docs.wto.org/imrd/directdoc.asp?DDFDocuments/u/G/TBTN24/BRA1553.DOCX</v>
      </c>
      <c r="R59" s="6" t="str">
        <f>HYPERLINK("https://docs.wto.org/imrd/directdoc.asp?DDFDocuments/v/G/TBTN24/BRA1553.DOCX", "https://docs.wto.org/imrd/directdoc.asp?DDFDocuments/v/G/TBTN24/BRA1553.DOCX")</f>
        <v>https://docs.wto.org/imrd/directdoc.asp?DDFDocuments/v/G/TBTN24/BRA1553.DOCX</v>
      </c>
    </row>
    <row r="60" spans="1:18" ht="65.099999999999994" customHeight="1" x14ac:dyDescent="0.25">
      <c r="A60" s="10" t="s">
        <v>671</v>
      </c>
      <c r="B60" s="7">
        <v>45504</v>
      </c>
      <c r="C60" s="6" t="str">
        <f>HYPERLINK("https://eping.wto.org/en/Search?viewData= G/TBT/N/USA/2133"," G/TBT/N/USA/2133")</f>
        <v xml:space="preserve"> G/TBT/N/USA/2133</v>
      </c>
      <c r="D60" s="6" t="s">
        <v>25</v>
      </c>
      <c r="E60" s="8" t="s">
        <v>26</v>
      </c>
      <c r="F60" s="8" t="s">
        <v>27</v>
      </c>
      <c r="G60" s="8" t="s">
        <v>28</v>
      </c>
      <c r="H60" s="6" t="s">
        <v>21</v>
      </c>
      <c r="I60" s="6" t="s">
        <v>29</v>
      </c>
      <c r="J60" s="6" t="s">
        <v>30</v>
      </c>
      <c r="K60" s="6" t="s">
        <v>21</v>
      </c>
      <c r="L60" s="6"/>
      <c r="M60" s="7">
        <v>45588</v>
      </c>
      <c r="N60" s="6" t="s">
        <v>23</v>
      </c>
      <c r="O60" s="8" t="s">
        <v>31</v>
      </c>
      <c r="P60" s="6" t="str">
        <f>HYPERLINK("https://docs.wto.org/imrd/directdoc.asp?DDFDocuments/t/G/TBTN24/USA2133.DOCX", "https://docs.wto.org/imrd/directdoc.asp?DDFDocuments/t/G/TBTN24/USA2133.DOCX")</f>
        <v>https://docs.wto.org/imrd/directdoc.asp?DDFDocuments/t/G/TBTN24/USA2133.DOCX</v>
      </c>
      <c r="Q60" s="6" t="str">
        <f>HYPERLINK("https://docs.wto.org/imrd/directdoc.asp?DDFDocuments/u/G/TBTN24/USA2133.DOCX", "https://docs.wto.org/imrd/directdoc.asp?DDFDocuments/u/G/TBTN24/USA2133.DOCX")</f>
        <v>https://docs.wto.org/imrd/directdoc.asp?DDFDocuments/u/G/TBTN24/USA2133.DOCX</v>
      </c>
      <c r="R60" s="6" t="str">
        <f>HYPERLINK("https://docs.wto.org/imrd/directdoc.asp?DDFDocuments/v/G/TBTN24/USA2133.DOCX", "https://docs.wto.org/imrd/directdoc.asp?DDFDocuments/v/G/TBTN24/USA2133.DOCX")</f>
        <v>https://docs.wto.org/imrd/directdoc.asp?DDFDocuments/v/G/TBTN24/USA2133.DOCX</v>
      </c>
    </row>
    <row r="61" spans="1:18" ht="65.099999999999994" customHeight="1" x14ac:dyDescent="0.25">
      <c r="A61" s="10" t="s">
        <v>764</v>
      </c>
      <c r="B61" s="7">
        <v>45475</v>
      </c>
      <c r="C61" s="6" t="str">
        <f>HYPERLINK("https://eping.wto.org/en/Search?viewData= G/TBT/N/ECU/545"," G/TBT/N/ECU/545")</f>
        <v xml:space="preserve"> G/TBT/N/ECU/545</v>
      </c>
      <c r="D61" s="6" t="s">
        <v>620</v>
      </c>
      <c r="E61" s="8" t="s">
        <v>621</v>
      </c>
      <c r="F61" s="8" t="s">
        <v>622</v>
      </c>
      <c r="G61" s="8" t="s">
        <v>623</v>
      </c>
      <c r="H61" s="6" t="s">
        <v>624</v>
      </c>
      <c r="I61" s="6" t="s">
        <v>625</v>
      </c>
      <c r="J61" s="6" t="s">
        <v>78</v>
      </c>
      <c r="K61" s="6" t="s">
        <v>21</v>
      </c>
      <c r="L61" s="6"/>
      <c r="M61" s="7">
        <v>45535</v>
      </c>
      <c r="N61" s="6" t="s">
        <v>23</v>
      </c>
      <c r="O61" s="8" t="s">
        <v>626</v>
      </c>
      <c r="P61" s="6" t="str">
        <f>HYPERLINK("https://docs.wto.org/imrd/directdoc.asp?DDFDocuments/t/G/TBTN24/ECU545.DOCX", "https://docs.wto.org/imrd/directdoc.asp?DDFDocuments/t/G/TBTN24/ECU545.DOCX")</f>
        <v>https://docs.wto.org/imrd/directdoc.asp?DDFDocuments/t/G/TBTN24/ECU545.DOCX</v>
      </c>
      <c r="Q61" s="6" t="str">
        <f>HYPERLINK("https://docs.wto.org/imrd/directdoc.asp?DDFDocuments/u/G/TBTN24/ECU545.DOCX", "https://docs.wto.org/imrd/directdoc.asp?DDFDocuments/u/G/TBTN24/ECU545.DOCX")</f>
        <v>https://docs.wto.org/imrd/directdoc.asp?DDFDocuments/u/G/TBTN24/ECU545.DOCX</v>
      </c>
      <c r="R61" s="6" t="str">
        <f>HYPERLINK("https://docs.wto.org/imrd/directdoc.asp?DDFDocuments/v/G/TBTN24/ECU545.DOCX", "https://docs.wto.org/imrd/directdoc.asp?DDFDocuments/v/G/TBTN24/ECU545.DOCX")</f>
        <v>https://docs.wto.org/imrd/directdoc.asp?DDFDocuments/v/G/TBTN24/ECU545.DOCX</v>
      </c>
    </row>
    <row r="62" spans="1:18" ht="65.099999999999994" customHeight="1" x14ac:dyDescent="0.25">
      <c r="A62" s="10" t="s">
        <v>686</v>
      </c>
      <c r="B62" s="7">
        <v>45499</v>
      </c>
      <c r="C62" s="6" t="str">
        <f>HYPERLINK("https://eping.wto.org/en/Search?viewData= G/TBT/N/ISR/1355"," G/TBT/N/ISR/1355")</f>
        <v xml:space="preserve"> G/TBT/N/ISR/1355</v>
      </c>
      <c r="D62" s="6" t="s">
        <v>119</v>
      </c>
      <c r="E62" s="8" t="s">
        <v>120</v>
      </c>
      <c r="F62" s="8" t="s">
        <v>121</v>
      </c>
      <c r="G62" s="8" t="s">
        <v>122</v>
      </c>
      <c r="H62" s="6" t="s">
        <v>123</v>
      </c>
      <c r="I62" s="6" t="s">
        <v>124</v>
      </c>
      <c r="J62" s="6" t="s">
        <v>125</v>
      </c>
      <c r="K62" s="6" t="s">
        <v>21</v>
      </c>
      <c r="L62" s="6"/>
      <c r="M62" s="7">
        <v>45559</v>
      </c>
      <c r="N62" s="6" t="s">
        <v>23</v>
      </c>
      <c r="O62" s="8" t="s">
        <v>126</v>
      </c>
      <c r="P62" s="6" t="str">
        <f>HYPERLINK("https://docs.wto.org/imrd/directdoc.asp?DDFDocuments/t/G/TBTN24/ISR1355.DOCX", "https://docs.wto.org/imrd/directdoc.asp?DDFDocuments/t/G/TBTN24/ISR1355.DOCX")</f>
        <v>https://docs.wto.org/imrd/directdoc.asp?DDFDocuments/t/G/TBTN24/ISR1355.DOCX</v>
      </c>
      <c r="Q62" s="6" t="str">
        <f>HYPERLINK("https://docs.wto.org/imrd/directdoc.asp?DDFDocuments/u/G/TBTN24/ISR1355.DOCX", "https://docs.wto.org/imrd/directdoc.asp?DDFDocuments/u/G/TBTN24/ISR1355.DOCX")</f>
        <v>https://docs.wto.org/imrd/directdoc.asp?DDFDocuments/u/G/TBTN24/ISR1355.DOCX</v>
      </c>
      <c r="R62" s="6" t="str">
        <f>HYPERLINK("https://docs.wto.org/imrd/directdoc.asp?DDFDocuments/v/G/TBTN24/ISR1355.DOCX", "https://docs.wto.org/imrd/directdoc.asp?DDFDocuments/v/G/TBTN24/ISR1355.DOCX")</f>
        <v>https://docs.wto.org/imrd/directdoc.asp?DDFDocuments/v/G/TBTN24/ISR1355.DOCX</v>
      </c>
    </row>
    <row r="63" spans="1:18" ht="65.099999999999994" customHeight="1" x14ac:dyDescent="0.25">
      <c r="A63" s="10" t="s">
        <v>694</v>
      </c>
      <c r="B63" s="7">
        <v>45499</v>
      </c>
      <c r="C63" s="6" t="str">
        <f>HYPERLINK("https://eping.wto.org/en/Search?viewData= G/TBT/N/KEN/1644"," G/TBT/N/KEN/1644")</f>
        <v xml:space="preserve"> G/TBT/N/KEN/1644</v>
      </c>
      <c r="D63" s="6" t="s">
        <v>159</v>
      </c>
      <c r="E63" s="8" t="s">
        <v>160</v>
      </c>
      <c r="F63" s="8" t="s">
        <v>161</v>
      </c>
      <c r="G63" s="8" t="s">
        <v>162</v>
      </c>
      <c r="H63" s="6" t="s">
        <v>163</v>
      </c>
      <c r="I63" s="6" t="s">
        <v>164</v>
      </c>
      <c r="J63" s="6" t="s">
        <v>165</v>
      </c>
      <c r="K63" s="6" t="s">
        <v>21</v>
      </c>
      <c r="L63" s="6"/>
      <c r="M63" s="7">
        <v>45559</v>
      </c>
      <c r="N63" s="6" t="s">
        <v>23</v>
      </c>
      <c r="O63" s="8" t="s">
        <v>166</v>
      </c>
      <c r="P63" s="6" t="str">
        <f>HYPERLINK("https://docs.wto.org/imrd/directdoc.asp?DDFDocuments/t/G/TBTN24/KEN1644.DOCX", "https://docs.wto.org/imrd/directdoc.asp?DDFDocuments/t/G/TBTN24/KEN1644.DOCX")</f>
        <v>https://docs.wto.org/imrd/directdoc.asp?DDFDocuments/t/G/TBTN24/KEN1644.DOCX</v>
      </c>
      <c r="Q63" s="6" t="str">
        <f>HYPERLINK("https://docs.wto.org/imrd/directdoc.asp?DDFDocuments/u/G/TBTN24/KEN1644.DOCX", "https://docs.wto.org/imrd/directdoc.asp?DDFDocuments/u/G/TBTN24/KEN1644.DOCX")</f>
        <v>https://docs.wto.org/imrd/directdoc.asp?DDFDocuments/u/G/TBTN24/KEN1644.DOCX</v>
      </c>
      <c r="R63" s="6" t="str">
        <f>HYPERLINK("https://docs.wto.org/imrd/directdoc.asp?DDFDocuments/v/G/TBTN24/KEN1644.DOCX", "https://docs.wto.org/imrd/directdoc.asp?DDFDocuments/v/G/TBTN24/KEN1644.DOCX")</f>
        <v>https://docs.wto.org/imrd/directdoc.asp?DDFDocuments/v/G/TBTN24/KEN1644.DOCX</v>
      </c>
    </row>
    <row r="64" spans="1:18" ht="65.099999999999994" customHeight="1" x14ac:dyDescent="0.25">
      <c r="A64" s="10" t="s">
        <v>762</v>
      </c>
      <c r="B64" s="7">
        <v>45475</v>
      </c>
      <c r="C64"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4" s="6" t="s">
        <v>382</v>
      </c>
      <c r="E64" s="8" t="s">
        <v>608</v>
      </c>
      <c r="F64" s="8" t="s">
        <v>609</v>
      </c>
      <c r="G64" s="8" t="s">
        <v>610</v>
      </c>
      <c r="H64" s="6" t="s">
        <v>611</v>
      </c>
      <c r="I64" s="6" t="s">
        <v>612</v>
      </c>
      <c r="J64" s="6" t="s">
        <v>372</v>
      </c>
      <c r="K64" s="6" t="s">
        <v>59</v>
      </c>
      <c r="L64" s="6"/>
      <c r="M64" s="7">
        <v>45535</v>
      </c>
      <c r="N64" s="6" t="s">
        <v>23</v>
      </c>
      <c r="O64" s="8" t="s">
        <v>613</v>
      </c>
      <c r="P64" s="6" t="str">
        <f>HYPERLINK("https://docs.wto.org/imrd/directdoc.asp?DDFDocuments/t/G/TBTN24/ARE614.DOCX", "https://docs.wto.org/imrd/directdoc.asp?DDFDocuments/t/G/TBTN24/ARE614.DOCX")</f>
        <v>https://docs.wto.org/imrd/directdoc.asp?DDFDocuments/t/G/TBTN24/ARE614.DOCX</v>
      </c>
      <c r="Q64" s="6" t="str">
        <f>HYPERLINK("https://docs.wto.org/imrd/directdoc.asp?DDFDocuments/u/G/TBTN24/ARE614.DOCX", "https://docs.wto.org/imrd/directdoc.asp?DDFDocuments/u/G/TBTN24/ARE614.DOCX")</f>
        <v>https://docs.wto.org/imrd/directdoc.asp?DDFDocuments/u/G/TBTN24/ARE614.DOCX</v>
      </c>
      <c r="R64" s="6" t="str">
        <f>HYPERLINK("https://docs.wto.org/imrd/directdoc.asp?DDFDocuments/v/G/TBTN24/ARE614.DOCX", "https://docs.wto.org/imrd/directdoc.asp?DDFDocuments/v/G/TBTN24/ARE614.DOCX")</f>
        <v>https://docs.wto.org/imrd/directdoc.asp?DDFDocuments/v/G/TBTN24/ARE614.DOCX</v>
      </c>
    </row>
    <row r="65" spans="1:18" ht="65.099999999999994" customHeight="1" x14ac:dyDescent="0.25">
      <c r="A65" s="10" t="s">
        <v>762</v>
      </c>
      <c r="B65" s="7">
        <v>45475</v>
      </c>
      <c r="C65"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5" s="6" t="s">
        <v>374</v>
      </c>
      <c r="E65" s="8" t="s">
        <v>608</v>
      </c>
      <c r="F65" s="8" t="s">
        <v>609</v>
      </c>
      <c r="G65" s="8" t="s">
        <v>610</v>
      </c>
      <c r="H65" s="6" t="s">
        <v>611</v>
      </c>
      <c r="I65" s="6" t="s">
        <v>612</v>
      </c>
      <c r="J65" s="6" t="s">
        <v>372</v>
      </c>
      <c r="K65" s="6" t="s">
        <v>59</v>
      </c>
      <c r="L65" s="6"/>
      <c r="M65" s="7">
        <v>45535</v>
      </c>
      <c r="N65" s="6" t="s">
        <v>23</v>
      </c>
      <c r="O65" s="8" t="s">
        <v>613</v>
      </c>
      <c r="P65" s="6" t="str">
        <f>HYPERLINK("https://docs.wto.org/imrd/directdoc.asp?DDFDocuments/t/G/TBTN24/ARE614.DOCX", "https://docs.wto.org/imrd/directdoc.asp?DDFDocuments/t/G/TBTN24/ARE614.DOCX")</f>
        <v>https://docs.wto.org/imrd/directdoc.asp?DDFDocuments/t/G/TBTN24/ARE614.DOCX</v>
      </c>
      <c r="Q65" s="6" t="str">
        <f>HYPERLINK("https://docs.wto.org/imrd/directdoc.asp?DDFDocuments/u/G/TBTN24/ARE614.DOCX", "https://docs.wto.org/imrd/directdoc.asp?DDFDocuments/u/G/TBTN24/ARE614.DOCX")</f>
        <v>https://docs.wto.org/imrd/directdoc.asp?DDFDocuments/u/G/TBTN24/ARE614.DOCX</v>
      </c>
      <c r="R65" s="6" t="str">
        <f>HYPERLINK("https://docs.wto.org/imrd/directdoc.asp?DDFDocuments/v/G/TBTN24/ARE614.DOCX", "https://docs.wto.org/imrd/directdoc.asp?DDFDocuments/v/G/TBTN24/ARE614.DOCX")</f>
        <v>https://docs.wto.org/imrd/directdoc.asp?DDFDocuments/v/G/TBTN24/ARE614.DOCX</v>
      </c>
    </row>
    <row r="66" spans="1:18" ht="65.099999999999994" customHeight="1" x14ac:dyDescent="0.25">
      <c r="A66" s="10" t="s">
        <v>762</v>
      </c>
      <c r="B66" s="7">
        <v>45475</v>
      </c>
      <c r="C66"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6" s="6" t="s">
        <v>367</v>
      </c>
      <c r="E66" s="8" t="s">
        <v>608</v>
      </c>
      <c r="F66" s="8" t="s">
        <v>609</v>
      </c>
      <c r="G66" s="8" t="s">
        <v>610</v>
      </c>
      <c r="H66" s="6" t="s">
        <v>611</v>
      </c>
      <c r="I66" s="6" t="s">
        <v>612</v>
      </c>
      <c r="J66" s="6" t="s">
        <v>372</v>
      </c>
      <c r="K66" s="6" t="s">
        <v>59</v>
      </c>
      <c r="L66" s="6"/>
      <c r="M66" s="7">
        <v>45535</v>
      </c>
      <c r="N66" s="6" t="s">
        <v>23</v>
      </c>
      <c r="O66" s="8" t="s">
        <v>613</v>
      </c>
      <c r="P66" s="6" t="str">
        <f>HYPERLINK("https://docs.wto.org/imrd/directdoc.asp?DDFDocuments/t/G/TBTN24/ARE614.DOCX", "https://docs.wto.org/imrd/directdoc.asp?DDFDocuments/t/G/TBTN24/ARE614.DOCX")</f>
        <v>https://docs.wto.org/imrd/directdoc.asp?DDFDocuments/t/G/TBTN24/ARE614.DOCX</v>
      </c>
      <c r="Q66" s="6" t="str">
        <f>HYPERLINK("https://docs.wto.org/imrd/directdoc.asp?DDFDocuments/u/G/TBTN24/ARE614.DOCX", "https://docs.wto.org/imrd/directdoc.asp?DDFDocuments/u/G/TBTN24/ARE614.DOCX")</f>
        <v>https://docs.wto.org/imrd/directdoc.asp?DDFDocuments/u/G/TBTN24/ARE614.DOCX</v>
      </c>
      <c r="R66" s="6" t="str">
        <f>HYPERLINK("https://docs.wto.org/imrd/directdoc.asp?DDFDocuments/v/G/TBTN24/ARE614.DOCX", "https://docs.wto.org/imrd/directdoc.asp?DDFDocuments/v/G/TBTN24/ARE614.DOCX")</f>
        <v>https://docs.wto.org/imrd/directdoc.asp?DDFDocuments/v/G/TBTN24/ARE614.DOCX</v>
      </c>
    </row>
    <row r="67" spans="1:18" ht="65.099999999999994" customHeight="1" x14ac:dyDescent="0.25">
      <c r="A67" s="10" t="s">
        <v>762</v>
      </c>
      <c r="B67" s="7">
        <v>45475</v>
      </c>
      <c r="C67"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7" s="6" t="s">
        <v>383</v>
      </c>
      <c r="E67" s="8" t="s">
        <v>608</v>
      </c>
      <c r="F67" s="8" t="s">
        <v>609</v>
      </c>
      <c r="G67" s="8" t="s">
        <v>610</v>
      </c>
      <c r="H67" s="6" t="s">
        <v>611</v>
      </c>
      <c r="I67" s="6" t="s">
        <v>612</v>
      </c>
      <c r="J67" s="6" t="s">
        <v>372</v>
      </c>
      <c r="K67" s="6" t="s">
        <v>59</v>
      </c>
      <c r="L67" s="6"/>
      <c r="M67" s="7">
        <v>45535</v>
      </c>
      <c r="N67" s="6" t="s">
        <v>23</v>
      </c>
      <c r="O67" s="8" t="s">
        <v>613</v>
      </c>
      <c r="P67" s="6" t="str">
        <f>HYPERLINK("https://docs.wto.org/imrd/directdoc.asp?DDFDocuments/t/G/TBTN24/ARE614.DOCX", "https://docs.wto.org/imrd/directdoc.asp?DDFDocuments/t/G/TBTN24/ARE614.DOCX")</f>
        <v>https://docs.wto.org/imrd/directdoc.asp?DDFDocuments/t/G/TBTN24/ARE614.DOCX</v>
      </c>
      <c r="Q67" s="6" t="str">
        <f>HYPERLINK("https://docs.wto.org/imrd/directdoc.asp?DDFDocuments/u/G/TBTN24/ARE614.DOCX", "https://docs.wto.org/imrd/directdoc.asp?DDFDocuments/u/G/TBTN24/ARE614.DOCX")</f>
        <v>https://docs.wto.org/imrd/directdoc.asp?DDFDocuments/u/G/TBTN24/ARE614.DOCX</v>
      </c>
      <c r="R67" s="6" t="str">
        <f>HYPERLINK("https://docs.wto.org/imrd/directdoc.asp?DDFDocuments/v/G/TBTN24/ARE614.DOCX", "https://docs.wto.org/imrd/directdoc.asp?DDFDocuments/v/G/TBTN24/ARE614.DOCX")</f>
        <v>https://docs.wto.org/imrd/directdoc.asp?DDFDocuments/v/G/TBTN24/ARE614.DOCX</v>
      </c>
    </row>
    <row r="68" spans="1:18" ht="65.099999999999994" customHeight="1" x14ac:dyDescent="0.25">
      <c r="A68" s="10" t="s">
        <v>762</v>
      </c>
      <c r="B68" s="7">
        <v>45475</v>
      </c>
      <c r="C68"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8" s="6" t="s">
        <v>384</v>
      </c>
      <c r="E68" s="8" t="s">
        <v>608</v>
      </c>
      <c r="F68" s="8" t="s">
        <v>609</v>
      </c>
      <c r="G68" s="8" t="s">
        <v>610</v>
      </c>
      <c r="H68" s="6" t="s">
        <v>611</v>
      </c>
      <c r="I68" s="6" t="s">
        <v>612</v>
      </c>
      <c r="J68" s="6" t="s">
        <v>372</v>
      </c>
      <c r="K68" s="6" t="s">
        <v>59</v>
      </c>
      <c r="L68" s="6"/>
      <c r="M68" s="7">
        <v>45535</v>
      </c>
      <c r="N68" s="6" t="s">
        <v>23</v>
      </c>
      <c r="O68" s="8" t="s">
        <v>613</v>
      </c>
      <c r="P68" s="6" t="str">
        <f>HYPERLINK("https://docs.wto.org/imrd/directdoc.asp?DDFDocuments/t/G/TBTN24/ARE614.DOCX", "https://docs.wto.org/imrd/directdoc.asp?DDFDocuments/t/G/TBTN24/ARE614.DOCX")</f>
        <v>https://docs.wto.org/imrd/directdoc.asp?DDFDocuments/t/G/TBTN24/ARE614.DOCX</v>
      </c>
      <c r="Q68" s="6" t="str">
        <f>HYPERLINK("https://docs.wto.org/imrd/directdoc.asp?DDFDocuments/u/G/TBTN24/ARE614.DOCX", "https://docs.wto.org/imrd/directdoc.asp?DDFDocuments/u/G/TBTN24/ARE614.DOCX")</f>
        <v>https://docs.wto.org/imrd/directdoc.asp?DDFDocuments/u/G/TBTN24/ARE614.DOCX</v>
      </c>
      <c r="R68" s="6" t="str">
        <f>HYPERLINK("https://docs.wto.org/imrd/directdoc.asp?DDFDocuments/v/G/TBTN24/ARE614.DOCX", "https://docs.wto.org/imrd/directdoc.asp?DDFDocuments/v/G/TBTN24/ARE614.DOCX")</f>
        <v>https://docs.wto.org/imrd/directdoc.asp?DDFDocuments/v/G/TBTN24/ARE614.DOCX</v>
      </c>
    </row>
    <row r="69" spans="1:18" ht="65.099999999999994" customHeight="1" x14ac:dyDescent="0.25">
      <c r="A69" s="10" t="s">
        <v>762</v>
      </c>
      <c r="B69" s="7">
        <v>45475</v>
      </c>
      <c r="C69" s="6" t="str">
        <f>HYPERLINK("https://eping.wto.org/en/Search?viewData= G/TBT/N/ARE/614, G/TBT/N/BHR/700, G/TBT/N/KWT/680, G/TBT/N/OMN/525, G/TBT/N/QAT/676, G/TBT/N/SAU/1337, G/TBT/N/YEM/282"," G/TBT/N/ARE/614, G/TBT/N/BHR/700, G/TBT/N/KWT/680, G/TBT/N/OMN/525, G/TBT/N/QAT/676, G/TBT/N/SAU/1337, G/TBT/N/YEM/282")</f>
        <v xml:space="preserve"> G/TBT/N/ARE/614, G/TBT/N/BHR/700, G/TBT/N/KWT/680, G/TBT/N/OMN/525, G/TBT/N/QAT/676, G/TBT/N/SAU/1337, G/TBT/N/YEM/282</v>
      </c>
      <c r="D69" s="6" t="s">
        <v>381</v>
      </c>
      <c r="E69" s="8" t="s">
        <v>608</v>
      </c>
      <c r="F69" s="8" t="s">
        <v>609</v>
      </c>
      <c r="G69" s="8" t="s">
        <v>610</v>
      </c>
      <c r="H69" s="6" t="s">
        <v>611</v>
      </c>
      <c r="I69" s="6" t="s">
        <v>612</v>
      </c>
      <c r="J69" s="6" t="s">
        <v>372</v>
      </c>
      <c r="K69" s="6" t="s">
        <v>59</v>
      </c>
      <c r="L69" s="6"/>
      <c r="M69" s="7">
        <v>45535</v>
      </c>
      <c r="N69" s="6" t="s">
        <v>23</v>
      </c>
      <c r="O69" s="8" t="s">
        <v>613</v>
      </c>
      <c r="P69" s="6" t="str">
        <f>HYPERLINK("https://docs.wto.org/imrd/directdoc.asp?DDFDocuments/t/G/TBTN24/ARE614.DOCX", "https://docs.wto.org/imrd/directdoc.asp?DDFDocuments/t/G/TBTN24/ARE614.DOCX")</f>
        <v>https://docs.wto.org/imrd/directdoc.asp?DDFDocuments/t/G/TBTN24/ARE614.DOCX</v>
      </c>
      <c r="Q69" s="6" t="str">
        <f>HYPERLINK("https://docs.wto.org/imrd/directdoc.asp?DDFDocuments/u/G/TBTN24/ARE614.DOCX", "https://docs.wto.org/imrd/directdoc.asp?DDFDocuments/u/G/TBTN24/ARE614.DOCX")</f>
        <v>https://docs.wto.org/imrd/directdoc.asp?DDFDocuments/u/G/TBTN24/ARE614.DOCX</v>
      </c>
      <c r="R69" s="6" t="str">
        <f>HYPERLINK("https://docs.wto.org/imrd/directdoc.asp?DDFDocuments/v/G/TBTN24/ARE614.DOCX", "https://docs.wto.org/imrd/directdoc.asp?DDFDocuments/v/G/TBTN24/ARE614.DOCX")</f>
        <v>https://docs.wto.org/imrd/directdoc.asp?DDFDocuments/v/G/TBTN24/ARE614.DOCX</v>
      </c>
    </row>
    <row r="70" spans="1:18" ht="65.099999999999994" customHeight="1" x14ac:dyDescent="0.25">
      <c r="A70" s="10" t="s">
        <v>696</v>
      </c>
      <c r="B70" s="7">
        <v>45498</v>
      </c>
      <c r="C70" s="6" t="str">
        <f>HYPERLINK("https://eping.wto.org/en/Search?viewData= G/TBT/N/NZL/135"," G/TBT/N/NZL/135")</f>
        <v xml:space="preserve"> G/TBT/N/NZL/135</v>
      </c>
      <c r="D70" s="6" t="s">
        <v>102</v>
      </c>
      <c r="E70" s="8" t="s">
        <v>174</v>
      </c>
      <c r="F70" s="8" t="s">
        <v>175</v>
      </c>
      <c r="G70" s="8" t="s">
        <v>176</v>
      </c>
      <c r="H70" s="6" t="s">
        <v>21</v>
      </c>
      <c r="I70" s="6" t="s">
        <v>177</v>
      </c>
      <c r="J70" s="6" t="s">
        <v>105</v>
      </c>
      <c r="K70" s="6" t="s">
        <v>21</v>
      </c>
      <c r="L70" s="6"/>
      <c r="M70" s="7">
        <v>45574</v>
      </c>
      <c r="N70" s="6" t="s">
        <v>23</v>
      </c>
      <c r="O70" s="8" t="s">
        <v>178</v>
      </c>
      <c r="P70" s="6" t="str">
        <f>HYPERLINK("https://docs.wto.org/imrd/directdoc.asp?DDFDocuments/t/G/TBTN24/NZL135.DOCX", "https://docs.wto.org/imrd/directdoc.asp?DDFDocuments/t/G/TBTN24/NZL135.DOCX")</f>
        <v>https://docs.wto.org/imrd/directdoc.asp?DDFDocuments/t/G/TBTN24/NZL135.DOCX</v>
      </c>
      <c r="Q70" s="6" t="str">
        <f>HYPERLINK("https://docs.wto.org/imrd/directdoc.asp?DDFDocuments/u/G/TBTN24/NZL135.DOCX", "https://docs.wto.org/imrd/directdoc.asp?DDFDocuments/u/G/TBTN24/NZL135.DOCX")</f>
        <v>https://docs.wto.org/imrd/directdoc.asp?DDFDocuments/u/G/TBTN24/NZL135.DOCX</v>
      </c>
      <c r="R70" s="6" t="str">
        <f>HYPERLINK("https://docs.wto.org/imrd/directdoc.asp?DDFDocuments/v/G/TBTN24/NZL135.DOCX", "https://docs.wto.org/imrd/directdoc.asp?DDFDocuments/v/G/TBTN24/NZL135.DOCX")</f>
        <v>https://docs.wto.org/imrd/directdoc.asp?DDFDocuments/v/G/TBTN24/NZL135.DOCX</v>
      </c>
    </row>
    <row r="71" spans="1:18" ht="65.099999999999994" customHeight="1" x14ac:dyDescent="0.25">
      <c r="A71" s="10" t="s">
        <v>673</v>
      </c>
      <c r="B71" s="7">
        <v>45504</v>
      </c>
      <c r="C71" s="6" t="str">
        <f>HYPERLINK("https://eping.wto.org/en/Search?viewData= G/TBT/N/IND/335"," G/TBT/N/IND/335")</f>
        <v xml:space="preserve"> G/TBT/N/IND/335</v>
      </c>
      <c r="D71" s="6" t="s">
        <v>45</v>
      </c>
      <c r="E71" s="8" t="s">
        <v>46</v>
      </c>
      <c r="F71" s="8" t="s">
        <v>47</v>
      </c>
      <c r="G71" s="8" t="s">
        <v>48</v>
      </c>
      <c r="H71" s="6" t="s">
        <v>21</v>
      </c>
      <c r="I71" s="6" t="s">
        <v>21</v>
      </c>
      <c r="J71" s="6" t="s">
        <v>49</v>
      </c>
      <c r="K71" s="6" t="s">
        <v>21</v>
      </c>
      <c r="L71" s="6"/>
      <c r="M71" s="7">
        <v>45564</v>
      </c>
      <c r="N71" s="6" t="s">
        <v>23</v>
      </c>
      <c r="O71" s="8" t="s">
        <v>50</v>
      </c>
      <c r="P71" s="6" t="str">
        <f>HYPERLINK("https://docs.wto.org/imrd/directdoc.asp?DDFDocuments/t/G/TBTN24/IND335.DOCX", "https://docs.wto.org/imrd/directdoc.asp?DDFDocuments/t/G/TBTN24/IND335.DOCX")</f>
        <v>https://docs.wto.org/imrd/directdoc.asp?DDFDocuments/t/G/TBTN24/IND335.DOCX</v>
      </c>
      <c r="Q71" s="6" t="str">
        <f>HYPERLINK("https://docs.wto.org/imrd/directdoc.asp?DDFDocuments/u/G/TBTN24/IND335.DOCX", "https://docs.wto.org/imrd/directdoc.asp?DDFDocuments/u/G/TBTN24/IND335.DOCX")</f>
        <v>https://docs.wto.org/imrd/directdoc.asp?DDFDocuments/u/G/TBTN24/IND335.DOCX</v>
      </c>
      <c r="R71" s="6" t="str">
        <f>HYPERLINK("https://docs.wto.org/imrd/directdoc.asp?DDFDocuments/v/G/TBTN24/IND335.DOCX", "https://docs.wto.org/imrd/directdoc.asp?DDFDocuments/v/G/TBTN24/IND335.DOCX")</f>
        <v>https://docs.wto.org/imrd/directdoc.asp?DDFDocuments/v/G/TBTN24/IND335.DOCX</v>
      </c>
    </row>
    <row r="72" spans="1:18" ht="65.099999999999994" customHeight="1" x14ac:dyDescent="0.25">
      <c r="A72" s="10" t="s">
        <v>756</v>
      </c>
      <c r="B72" s="7">
        <v>45477</v>
      </c>
      <c r="C72" s="6" t="str">
        <f>HYPERLINK("https://eping.wto.org/en/Search?viewData= G/TBT/N/UGA/1965"," G/TBT/N/UGA/1965")</f>
        <v xml:space="preserve"> G/TBT/N/UGA/1965</v>
      </c>
      <c r="D72" s="6" t="s">
        <v>473</v>
      </c>
      <c r="E72" s="8" t="s">
        <v>569</v>
      </c>
      <c r="F72" s="8" t="s">
        <v>570</v>
      </c>
      <c r="G72" s="8" t="s">
        <v>476</v>
      </c>
      <c r="H72" s="6" t="s">
        <v>477</v>
      </c>
      <c r="I72" s="6" t="s">
        <v>571</v>
      </c>
      <c r="J72" s="6" t="s">
        <v>479</v>
      </c>
      <c r="K72" s="6" t="s">
        <v>21</v>
      </c>
      <c r="L72" s="6"/>
      <c r="M72" s="7">
        <v>45537</v>
      </c>
      <c r="N72" s="6" t="s">
        <v>23</v>
      </c>
      <c r="O72" s="8" t="s">
        <v>572</v>
      </c>
      <c r="P72" s="6" t="str">
        <f>HYPERLINK("https://docs.wto.org/imrd/directdoc.asp?DDFDocuments/t/G/TBTN24/UGA1965.DOCX", "https://docs.wto.org/imrd/directdoc.asp?DDFDocuments/t/G/TBTN24/UGA1965.DOCX")</f>
        <v>https://docs.wto.org/imrd/directdoc.asp?DDFDocuments/t/G/TBTN24/UGA1965.DOCX</v>
      </c>
      <c r="Q72" s="6" t="str">
        <f>HYPERLINK("https://docs.wto.org/imrd/directdoc.asp?DDFDocuments/u/G/TBTN24/UGA1965.DOCX", "https://docs.wto.org/imrd/directdoc.asp?DDFDocuments/u/G/TBTN24/UGA1965.DOCX")</f>
        <v>https://docs.wto.org/imrd/directdoc.asp?DDFDocuments/u/G/TBTN24/UGA1965.DOCX</v>
      </c>
      <c r="R72" s="6" t="str">
        <f>HYPERLINK("https://docs.wto.org/imrd/directdoc.asp?DDFDocuments/v/G/TBTN24/UGA1965.DOCX", "https://docs.wto.org/imrd/directdoc.asp?DDFDocuments/v/G/TBTN24/UGA1965.DOCX")</f>
        <v>https://docs.wto.org/imrd/directdoc.asp?DDFDocuments/v/G/TBTN24/UGA1965.DOCX</v>
      </c>
    </row>
    <row r="73" spans="1:18" ht="65.099999999999994" customHeight="1" x14ac:dyDescent="0.25">
      <c r="A73" s="10" t="s">
        <v>756</v>
      </c>
      <c r="B73" s="7">
        <v>45477</v>
      </c>
      <c r="C73" s="6" t="str">
        <f>HYPERLINK("https://eping.wto.org/en/Search?viewData= G/TBT/N/UGA/1964"," G/TBT/N/UGA/1964")</f>
        <v xml:space="preserve"> G/TBT/N/UGA/1964</v>
      </c>
      <c r="D73" s="6" t="s">
        <v>473</v>
      </c>
      <c r="E73" s="8" t="s">
        <v>578</v>
      </c>
      <c r="F73" s="8" t="s">
        <v>579</v>
      </c>
      <c r="G73" s="8" t="s">
        <v>476</v>
      </c>
      <c r="H73" s="6" t="s">
        <v>477</v>
      </c>
      <c r="I73" s="6" t="s">
        <v>571</v>
      </c>
      <c r="J73" s="6" t="s">
        <v>479</v>
      </c>
      <c r="K73" s="6" t="s">
        <v>21</v>
      </c>
      <c r="L73" s="6"/>
      <c r="M73" s="7">
        <v>45537</v>
      </c>
      <c r="N73" s="6" t="s">
        <v>23</v>
      </c>
      <c r="O73" s="6"/>
      <c r="P73" s="6" t="str">
        <f>HYPERLINK("https://docs.wto.org/imrd/directdoc.asp?DDFDocuments/t/G/TBTN24/UGA1964.DOCX", "https://docs.wto.org/imrd/directdoc.asp?DDFDocuments/t/G/TBTN24/UGA1964.DOCX")</f>
        <v>https://docs.wto.org/imrd/directdoc.asp?DDFDocuments/t/G/TBTN24/UGA1964.DOCX</v>
      </c>
      <c r="Q73" s="6" t="str">
        <f>HYPERLINK("https://docs.wto.org/imrd/directdoc.asp?DDFDocuments/u/G/TBTN24/UGA1964.DOCX", "https://docs.wto.org/imrd/directdoc.asp?DDFDocuments/u/G/TBTN24/UGA1964.DOCX")</f>
        <v>https://docs.wto.org/imrd/directdoc.asp?DDFDocuments/u/G/TBTN24/UGA1964.DOCX</v>
      </c>
      <c r="R73" s="6" t="str">
        <f>HYPERLINK("https://docs.wto.org/imrd/directdoc.asp?DDFDocuments/v/G/TBTN24/UGA1964.DOCX", "https://docs.wto.org/imrd/directdoc.asp?DDFDocuments/v/G/TBTN24/UGA1964.DOCX")</f>
        <v>https://docs.wto.org/imrd/directdoc.asp?DDFDocuments/v/G/TBTN24/UGA1964.DOCX</v>
      </c>
    </row>
    <row r="74" spans="1:18" ht="65.099999999999994" customHeight="1" x14ac:dyDescent="0.25">
      <c r="A74" s="10" t="s">
        <v>756</v>
      </c>
      <c r="B74" s="7">
        <v>45476</v>
      </c>
      <c r="C74" s="6" t="str">
        <f>HYPERLINK("https://eping.wto.org/en/Search?viewData= G/TBT/N/UGA/1963"," G/TBT/N/UGA/1963")</f>
        <v xml:space="preserve"> G/TBT/N/UGA/1963</v>
      </c>
      <c r="D74" s="6" t="s">
        <v>473</v>
      </c>
      <c r="E74" s="8" t="s">
        <v>605</v>
      </c>
      <c r="F74" s="8" t="s">
        <v>606</v>
      </c>
      <c r="G74" s="8" t="s">
        <v>476</v>
      </c>
      <c r="H74" s="6" t="s">
        <v>477</v>
      </c>
      <c r="I74" s="6" t="s">
        <v>571</v>
      </c>
      <c r="J74" s="6" t="s">
        <v>479</v>
      </c>
      <c r="K74" s="6" t="s">
        <v>21</v>
      </c>
      <c r="L74" s="6"/>
      <c r="M74" s="7">
        <v>45536</v>
      </c>
      <c r="N74" s="6" t="s">
        <v>23</v>
      </c>
      <c r="O74" s="8" t="s">
        <v>607</v>
      </c>
      <c r="P74" s="6" t="str">
        <f>HYPERLINK("https://docs.wto.org/imrd/directdoc.asp?DDFDocuments/t/G/TBTN24/UGA1963.DOCX", "https://docs.wto.org/imrd/directdoc.asp?DDFDocuments/t/G/TBTN24/UGA1963.DOCX")</f>
        <v>https://docs.wto.org/imrd/directdoc.asp?DDFDocuments/t/G/TBTN24/UGA1963.DOCX</v>
      </c>
      <c r="Q74" s="6" t="str">
        <f>HYPERLINK("https://docs.wto.org/imrd/directdoc.asp?DDFDocuments/u/G/TBTN24/UGA1963.DOCX", "https://docs.wto.org/imrd/directdoc.asp?DDFDocuments/u/G/TBTN24/UGA1963.DOCX")</f>
        <v>https://docs.wto.org/imrd/directdoc.asp?DDFDocuments/u/G/TBTN24/UGA1963.DOCX</v>
      </c>
      <c r="R74" s="6" t="str">
        <f>HYPERLINK("https://docs.wto.org/imrd/directdoc.asp?DDFDocuments/v/G/TBTN24/UGA1963.DOCX", "https://docs.wto.org/imrd/directdoc.asp?DDFDocuments/v/G/TBTN24/UGA1963.DOCX")</f>
        <v>https://docs.wto.org/imrd/directdoc.asp?DDFDocuments/v/G/TBTN24/UGA1963.DOCX</v>
      </c>
    </row>
    <row r="75" spans="1:18" ht="65.099999999999994" customHeight="1" x14ac:dyDescent="0.25">
      <c r="A75" s="10" t="s">
        <v>727</v>
      </c>
      <c r="B75" s="7">
        <v>45489</v>
      </c>
      <c r="C75" s="6" t="str">
        <f>HYPERLINK("https://eping.wto.org/en/Search?viewData= G/TBT/N/BRA/1558"," G/TBT/N/BRA/1558")</f>
        <v xml:space="preserve"> G/TBT/N/BRA/1558</v>
      </c>
      <c r="D75" s="6" t="s">
        <v>133</v>
      </c>
      <c r="E75" s="8" t="s">
        <v>352</v>
      </c>
      <c r="F75" s="8" t="s">
        <v>353</v>
      </c>
      <c r="G75" s="8" t="s">
        <v>354</v>
      </c>
      <c r="H75" s="6" t="s">
        <v>21</v>
      </c>
      <c r="I75" s="6" t="s">
        <v>355</v>
      </c>
      <c r="J75" s="6" t="s">
        <v>105</v>
      </c>
      <c r="K75" s="6" t="s">
        <v>21</v>
      </c>
      <c r="L75" s="6"/>
      <c r="M75" s="7">
        <v>45545</v>
      </c>
      <c r="N75" s="6" t="s">
        <v>23</v>
      </c>
      <c r="O75" s="8" t="s">
        <v>356</v>
      </c>
      <c r="P75" s="6" t="str">
        <f>HYPERLINK("https://docs.wto.org/imrd/directdoc.asp?DDFDocuments/t/G/TBTN24/BRA1558.DOCX", "https://docs.wto.org/imrd/directdoc.asp?DDFDocuments/t/G/TBTN24/BRA1558.DOCX")</f>
        <v>https://docs.wto.org/imrd/directdoc.asp?DDFDocuments/t/G/TBTN24/BRA1558.DOCX</v>
      </c>
      <c r="Q75" s="6" t="str">
        <f>HYPERLINK("https://docs.wto.org/imrd/directdoc.asp?DDFDocuments/u/G/TBTN24/BRA1558.DOCX", "https://docs.wto.org/imrd/directdoc.asp?DDFDocuments/u/G/TBTN24/BRA1558.DOCX")</f>
        <v>https://docs.wto.org/imrd/directdoc.asp?DDFDocuments/u/G/TBTN24/BRA1558.DOCX</v>
      </c>
      <c r="R75" s="6" t="str">
        <f>HYPERLINK("https://docs.wto.org/imrd/directdoc.asp?DDFDocuments/v/G/TBTN24/BRA1558.DOCX", "https://docs.wto.org/imrd/directdoc.asp?DDFDocuments/v/G/TBTN24/BRA1558.DOCX")</f>
        <v>https://docs.wto.org/imrd/directdoc.asp?DDFDocuments/v/G/TBTN24/BRA1558.DOCX</v>
      </c>
    </row>
    <row r="76" spans="1:18" ht="65.099999999999994" customHeight="1" x14ac:dyDescent="0.25">
      <c r="A76" s="10" t="s">
        <v>685</v>
      </c>
      <c r="B76" s="7">
        <v>45499</v>
      </c>
      <c r="C76" s="6" t="str">
        <f>HYPERLINK("https://eping.wto.org/en/Search?viewData= G/TBT/N/IND/332"," G/TBT/N/IND/332")</f>
        <v xml:space="preserve"> G/TBT/N/IND/332</v>
      </c>
      <c r="D76" s="6" t="s">
        <v>45</v>
      </c>
      <c r="E76" s="8" t="s">
        <v>114</v>
      </c>
      <c r="F76" s="8" t="s">
        <v>115</v>
      </c>
      <c r="G76" s="8" t="s">
        <v>116</v>
      </c>
      <c r="H76" s="6" t="s">
        <v>117</v>
      </c>
      <c r="I76" s="6" t="s">
        <v>21</v>
      </c>
      <c r="J76" s="6" t="s">
        <v>30</v>
      </c>
      <c r="K76" s="6" t="s">
        <v>21</v>
      </c>
      <c r="L76" s="6"/>
      <c r="M76" s="7">
        <v>45559</v>
      </c>
      <c r="N76" s="6" t="s">
        <v>23</v>
      </c>
      <c r="O76" s="8" t="s">
        <v>118</v>
      </c>
      <c r="P76" s="6" t="str">
        <f>HYPERLINK("https://docs.wto.org/imrd/directdoc.asp?DDFDocuments/t/G/TBTN24/IND332.DOCX", "https://docs.wto.org/imrd/directdoc.asp?DDFDocuments/t/G/TBTN24/IND332.DOCX")</f>
        <v>https://docs.wto.org/imrd/directdoc.asp?DDFDocuments/t/G/TBTN24/IND332.DOCX</v>
      </c>
      <c r="Q76" s="6" t="str">
        <f>HYPERLINK("https://docs.wto.org/imrd/directdoc.asp?DDFDocuments/u/G/TBTN24/IND332.DOCX", "https://docs.wto.org/imrd/directdoc.asp?DDFDocuments/u/G/TBTN24/IND332.DOCX")</f>
        <v>https://docs.wto.org/imrd/directdoc.asp?DDFDocuments/u/G/TBTN24/IND332.DOCX</v>
      </c>
      <c r="R76" s="6" t="str">
        <f>HYPERLINK("https://docs.wto.org/imrd/directdoc.asp?DDFDocuments/v/G/TBTN24/IND332.DOCX", "https://docs.wto.org/imrd/directdoc.asp?DDFDocuments/v/G/TBTN24/IND332.DOCX")</f>
        <v>https://docs.wto.org/imrd/directdoc.asp?DDFDocuments/v/G/TBTN24/IND332.DOCX</v>
      </c>
    </row>
    <row r="77" spans="1:18" ht="65.099999999999994" customHeight="1" x14ac:dyDescent="0.25">
      <c r="A77" s="10" t="s">
        <v>735</v>
      </c>
      <c r="B77" s="7">
        <v>45485</v>
      </c>
      <c r="C77" s="6" t="str">
        <f>HYPERLINK("https://eping.wto.org/en/Search?viewData= G/TBT/N/BRA/1554"," G/TBT/N/BRA/1554")</f>
        <v xml:space="preserve"> G/TBT/N/BRA/1554</v>
      </c>
      <c r="D77" s="6" t="s">
        <v>133</v>
      </c>
      <c r="E77" s="8" t="s">
        <v>402</v>
      </c>
      <c r="F77" s="8" t="s">
        <v>403</v>
      </c>
      <c r="G77" s="8" t="s">
        <v>354</v>
      </c>
      <c r="H77" s="6" t="s">
        <v>404</v>
      </c>
      <c r="I77" s="6" t="s">
        <v>405</v>
      </c>
      <c r="J77" s="6" t="s">
        <v>37</v>
      </c>
      <c r="K77" s="6" t="s">
        <v>59</v>
      </c>
      <c r="L77" s="6"/>
      <c r="M77" s="7" t="s">
        <v>21</v>
      </c>
      <c r="N77" s="6" t="s">
        <v>23</v>
      </c>
      <c r="O77" s="8" t="s">
        <v>406</v>
      </c>
      <c r="P77" s="6" t="str">
        <f>HYPERLINK("https://docs.wto.org/imrd/directdoc.asp?DDFDocuments/t/G/TBTN24/BRA1554.DOCX", "https://docs.wto.org/imrd/directdoc.asp?DDFDocuments/t/G/TBTN24/BRA1554.DOCX")</f>
        <v>https://docs.wto.org/imrd/directdoc.asp?DDFDocuments/t/G/TBTN24/BRA1554.DOCX</v>
      </c>
      <c r="Q77" s="6" t="str">
        <f>HYPERLINK("https://docs.wto.org/imrd/directdoc.asp?DDFDocuments/u/G/TBTN24/BRA1554.DOCX", "https://docs.wto.org/imrd/directdoc.asp?DDFDocuments/u/G/TBTN24/BRA1554.DOCX")</f>
        <v>https://docs.wto.org/imrd/directdoc.asp?DDFDocuments/u/G/TBTN24/BRA1554.DOCX</v>
      </c>
      <c r="R77" s="6" t="str">
        <f>HYPERLINK("https://docs.wto.org/imrd/directdoc.asp?DDFDocuments/v/G/TBTN24/BRA1554.DOCX", "https://docs.wto.org/imrd/directdoc.asp?DDFDocuments/v/G/TBTN24/BRA1554.DOCX")</f>
        <v>https://docs.wto.org/imrd/directdoc.asp?DDFDocuments/v/G/TBTN24/BRA1554.DOCX</v>
      </c>
    </row>
    <row r="78" spans="1:18" ht="65.099999999999994" customHeight="1" x14ac:dyDescent="0.25">
      <c r="A78" s="10" t="s">
        <v>749</v>
      </c>
      <c r="B78" s="7">
        <v>45481</v>
      </c>
      <c r="C78" s="6" t="str">
        <f>HYPERLINK("https://eping.wto.org/en/Search?viewData= G/TBT/N/JPN/820"," G/TBT/N/JPN/820")</f>
        <v xml:space="preserve"> G/TBT/N/JPN/820</v>
      </c>
      <c r="D78" s="6" t="s">
        <v>32</v>
      </c>
      <c r="E78" s="8" t="s">
        <v>515</v>
      </c>
      <c r="F78" s="8" t="s">
        <v>516</v>
      </c>
      <c r="G78" s="8" t="s">
        <v>517</v>
      </c>
      <c r="H78" s="6" t="s">
        <v>21</v>
      </c>
      <c r="I78" s="6" t="s">
        <v>518</v>
      </c>
      <c r="J78" s="6" t="s">
        <v>519</v>
      </c>
      <c r="K78" s="6" t="s">
        <v>21</v>
      </c>
      <c r="L78" s="6"/>
      <c r="M78" s="7">
        <v>45541</v>
      </c>
      <c r="N78" s="6" t="s">
        <v>23</v>
      </c>
      <c r="O78" s="8" t="s">
        <v>520</v>
      </c>
      <c r="P78" s="6" t="str">
        <f>HYPERLINK("https://docs.wto.org/imrd/directdoc.asp?DDFDocuments/t/G/TBTN24/JPN820.DOCX", "https://docs.wto.org/imrd/directdoc.asp?DDFDocuments/t/G/TBTN24/JPN820.DOCX")</f>
        <v>https://docs.wto.org/imrd/directdoc.asp?DDFDocuments/t/G/TBTN24/JPN820.DOCX</v>
      </c>
      <c r="Q78" s="6" t="str">
        <f>HYPERLINK("https://docs.wto.org/imrd/directdoc.asp?DDFDocuments/u/G/TBTN24/JPN820.DOCX", "https://docs.wto.org/imrd/directdoc.asp?DDFDocuments/u/G/TBTN24/JPN820.DOCX")</f>
        <v>https://docs.wto.org/imrd/directdoc.asp?DDFDocuments/u/G/TBTN24/JPN820.DOCX</v>
      </c>
      <c r="R78" s="6" t="str">
        <f>HYPERLINK("https://docs.wto.org/imrd/directdoc.asp?DDFDocuments/v/G/TBTN24/JPN820.DOCX", "https://docs.wto.org/imrd/directdoc.asp?DDFDocuments/v/G/TBTN24/JPN820.DOCX")</f>
        <v>https://docs.wto.org/imrd/directdoc.asp?DDFDocuments/v/G/TBTN24/JPN820.DOCX</v>
      </c>
    </row>
    <row r="79" spans="1:18" ht="65.099999999999994" customHeight="1" x14ac:dyDescent="0.25">
      <c r="A79" s="10" t="s">
        <v>743</v>
      </c>
      <c r="B79" s="7">
        <v>45483</v>
      </c>
      <c r="C79" s="6" t="str">
        <f>HYPERLINK("https://eping.wto.org/en/Search?viewData= G/TBT/N/UGA/1966"," G/TBT/N/UGA/1966")</f>
        <v xml:space="preserve"> G/TBT/N/UGA/1966</v>
      </c>
      <c r="D79" s="6" t="s">
        <v>473</v>
      </c>
      <c r="E79" s="8" t="s">
        <v>474</v>
      </c>
      <c r="F79" s="8" t="s">
        <v>475</v>
      </c>
      <c r="G79" s="8" t="s">
        <v>476</v>
      </c>
      <c r="H79" s="6" t="s">
        <v>477</v>
      </c>
      <c r="I79" s="6" t="s">
        <v>478</v>
      </c>
      <c r="J79" s="6" t="s">
        <v>479</v>
      </c>
      <c r="K79" s="6" t="s">
        <v>21</v>
      </c>
      <c r="L79" s="6"/>
      <c r="M79" s="7">
        <v>45543</v>
      </c>
      <c r="N79" s="6" t="s">
        <v>23</v>
      </c>
      <c r="O79" s="6"/>
      <c r="P79" s="6" t="str">
        <f>HYPERLINK("https://docs.wto.org/imrd/directdoc.asp?DDFDocuments/t/G/TBTN24/UGA1966.DOCX", "https://docs.wto.org/imrd/directdoc.asp?DDFDocuments/t/G/TBTN24/UGA1966.DOCX")</f>
        <v>https://docs.wto.org/imrd/directdoc.asp?DDFDocuments/t/G/TBTN24/UGA1966.DOCX</v>
      </c>
      <c r="Q79" s="6" t="str">
        <f>HYPERLINK("https://docs.wto.org/imrd/directdoc.asp?DDFDocuments/u/G/TBTN24/UGA1966.DOCX", "https://docs.wto.org/imrd/directdoc.asp?DDFDocuments/u/G/TBTN24/UGA1966.DOCX")</f>
        <v>https://docs.wto.org/imrd/directdoc.asp?DDFDocuments/u/G/TBTN24/UGA1966.DOCX</v>
      </c>
      <c r="R79" s="6" t="str">
        <f>HYPERLINK("https://docs.wto.org/imrd/directdoc.asp?DDFDocuments/v/G/TBTN24/UGA1966.DOCX", "https://docs.wto.org/imrd/directdoc.asp?DDFDocuments/v/G/TBTN24/UGA1966.DOCX")</f>
        <v>https://docs.wto.org/imrd/directdoc.asp?DDFDocuments/v/G/TBTN24/UGA1966.DOCX</v>
      </c>
    </row>
    <row r="80" spans="1:18" ht="65.099999999999994" customHeight="1" x14ac:dyDescent="0.25">
      <c r="A80" s="10" t="s">
        <v>733</v>
      </c>
      <c r="B80" s="7">
        <v>45485</v>
      </c>
      <c r="C80" s="6" t="str">
        <f>HYPERLINK("https://eping.wto.org/en/Search?viewData= G/TBT/N/USA/2131"," G/TBT/N/USA/2131")</f>
        <v xml:space="preserve"> G/TBT/N/USA/2131</v>
      </c>
      <c r="D80" s="6" t="s">
        <v>25</v>
      </c>
      <c r="E80" s="8" t="s">
        <v>389</v>
      </c>
      <c r="F80" s="8" t="s">
        <v>390</v>
      </c>
      <c r="G80" s="8" t="s">
        <v>391</v>
      </c>
      <c r="H80" s="6" t="s">
        <v>21</v>
      </c>
      <c r="I80" s="6" t="s">
        <v>392</v>
      </c>
      <c r="J80" s="6" t="s">
        <v>393</v>
      </c>
      <c r="K80" s="6" t="s">
        <v>21</v>
      </c>
      <c r="L80" s="6"/>
      <c r="M80" s="7">
        <v>45544</v>
      </c>
      <c r="N80" s="6" t="s">
        <v>23</v>
      </c>
      <c r="O80" s="8" t="s">
        <v>394</v>
      </c>
      <c r="P80" s="6" t="str">
        <f>HYPERLINK("https://docs.wto.org/imrd/directdoc.asp?DDFDocuments/t/G/TBTN24/USA2131.DOCX", "https://docs.wto.org/imrd/directdoc.asp?DDFDocuments/t/G/TBTN24/USA2131.DOCX")</f>
        <v>https://docs.wto.org/imrd/directdoc.asp?DDFDocuments/t/G/TBTN24/USA2131.DOCX</v>
      </c>
      <c r="Q80" s="6" t="str">
        <f>HYPERLINK("https://docs.wto.org/imrd/directdoc.asp?DDFDocuments/u/G/TBTN24/USA2131.DOCX", "https://docs.wto.org/imrd/directdoc.asp?DDFDocuments/u/G/TBTN24/USA2131.DOCX")</f>
        <v>https://docs.wto.org/imrd/directdoc.asp?DDFDocuments/u/G/TBTN24/USA2131.DOCX</v>
      </c>
      <c r="R80" s="6" t="str">
        <f>HYPERLINK("https://docs.wto.org/imrd/directdoc.asp?DDFDocuments/v/G/TBTN24/USA2131.DOCX", "https://docs.wto.org/imrd/directdoc.asp?DDFDocuments/v/G/TBTN24/USA2131.DOCX")</f>
        <v>https://docs.wto.org/imrd/directdoc.asp?DDFDocuments/v/G/TBTN24/USA2131.DOCX</v>
      </c>
    </row>
    <row r="81" spans="1:18" ht="65.099999999999994" customHeight="1" x14ac:dyDescent="0.25">
      <c r="A81" s="10" t="s">
        <v>702</v>
      </c>
      <c r="B81" s="7">
        <v>45497</v>
      </c>
      <c r="C81" s="6" t="str">
        <f>HYPERLINK("https://eping.wto.org/en/Search?viewData= G/TBT/N/ISR/1352"," G/TBT/N/ISR/1352")</f>
        <v xml:space="preserve"> G/TBT/N/ISR/1352</v>
      </c>
      <c r="D81" s="6" t="s">
        <v>119</v>
      </c>
      <c r="E81" s="8" t="s">
        <v>210</v>
      </c>
      <c r="F81" s="8" t="s">
        <v>211</v>
      </c>
      <c r="G81" s="8" t="s">
        <v>212</v>
      </c>
      <c r="H81" s="6" t="s">
        <v>213</v>
      </c>
      <c r="I81" s="6" t="s">
        <v>207</v>
      </c>
      <c r="J81" s="6" t="s">
        <v>208</v>
      </c>
      <c r="K81" s="6" t="s">
        <v>21</v>
      </c>
      <c r="L81" s="6"/>
      <c r="M81" s="7">
        <v>45557</v>
      </c>
      <c r="N81" s="6" t="s">
        <v>23</v>
      </c>
      <c r="O81" s="8" t="s">
        <v>214</v>
      </c>
      <c r="P81" s="6" t="str">
        <f>HYPERLINK("https://docs.wto.org/imrd/directdoc.asp?DDFDocuments/t/G/TBTN24/ISR1352.DOCX", "https://docs.wto.org/imrd/directdoc.asp?DDFDocuments/t/G/TBTN24/ISR1352.DOCX")</f>
        <v>https://docs.wto.org/imrd/directdoc.asp?DDFDocuments/t/G/TBTN24/ISR1352.DOCX</v>
      </c>
      <c r="Q81" s="6" t="str">
        <f>HYPERLINK("https://docs.wto.org/imrd/directdoc.asp?DDFDocuments/u/G/TBTN24/ISR1352.DOCX", "https://docs.wto.org/imrd/directdoc.asp?DDFDocuments/u/G/TBTN24/ISR1352.DOCX")</f>
        <v>https://docs.wto.org/imrd/directdoc.asp?DDFDocuments/u/G/TBTN24/ISR1352.DOCX</v>
      </c>
      <c r="R81" s="6" t="str">
        <f>HYPERLINK("https://docs.wto.org/imrd/directdoc.asp?DDFDocuments/v/G/TBTN24/ISR1352.DOCX", "https://docs.wto.org/imrd/directdoc.asp?DDFDocuments/v/G/TBTN24/ISR1352.DOCX")</f>
        <v>https://docs.wto.org/imrd/directdoc.asp?DDFDocuments/v/G/TBTN24/ISR1352.DOCX</v>
      </c>
    </row>
    <row r="82" spans="1:18" ht="65.099999999999994" customHeight="1" x14ac:dyDescent="0.25">
      <c r="A82" s="10" t="s">
        <v>704</v>
      </c>
      <c r="B82" s="7">
        <v>45497</v>
      </c>
      <c r="C82" s="6" t="str">
        <f>HYPERLINK("https://eping.wto.org/en/Search?viewData= G/TBT/N/ISR/1351"," G/TBT/N/ISR/1351")</f>
        <v xml:space="preserve"> G/TBT/N/ISR/1351</v>
      </c>
      <c r="D82" s="6" t="s">
        <v>119</v>
      </c>
      <c r="E82" s="8" t="s">
        <v>221</v>
      </c>
      <c r="F82" s="8" t="s">
        <v>222</v>
      </c>
      <c r="G82" s="8" t="s">
        <v>223</v>
      </c>
      <c r="H82" s="6" t="s">
        <v>224</v>
      </c>
      <c r="I82" s="6" t="s">
        <v>207</v>
      </c>
      <c r="J82" s="6" t="s">
        <v>208</v>
      </c>
      <c r="K82" s="6" t="s">
        <v>21</v>
      </c>
      <c r="L82" s="6"/>
      <c r="M82" s="7">
        <v>45557</v>
      </c>
      <c r="N82" s="6" t="s">
        <v>23</v>
      </c>
      <c r="O82" s="8" t="s">
        <v>225</v>
      </c>
      <c r="P82" s="6" t="str">
        <f>HYPERLINK("https://docs.wto.org/imrd/directdoc.asp?DDFDocuments/t/G/TBTN24/ISR1351.DOCX", "https://docs.wto.org/imrd/directdoc.asp?DDFDocuments/t/G/TBTN24/ISR1351.DOCX")</f>
        <v>https://docs.wto.org/imrd/directdoc.asp?DDFDocuments/t/G/TBTN24/ISR1351.DOCX</v>
      </c>
      <c r="Q82" s="6" t="str">
        <f>HYPERLINK("https://docs.wto.org/imrd/directdoc.asp?DDFDocuments/u/G/TBTN24/ISR1351.DOCX", "https://docs.wto.org/imrd/directdoc.asp?DDFDocuments/u/G/TBTN24/ISR1351.DOCX")</f>
        <v>https://docs.wto.org/imrd/directdoc.asp?DDFDocuments/u/G/TBTN24/ISR1351.DOCX</v>
      </c>
      <c r="R82" s="6" t="str">
        <f>HYPERLINK("https://docs.wto.org/imrd/directdoc.asp?DDFDocuments/v/G/TBTN24/ISR1351.DOCX", "https://docs.wto.org/imrd/directdoc.asp?DDFDocuments/v/G/TBTN24/ISR1351.DOCX")</f>
        <v>https://docs.wto.org/imrd/directdoc.asp?DDFDocuments/v/G/TBTN24/ISR1351.DOCX</v>
      </c>
    </row>
    <row r="83" spans="1:18" ht="65.099999999999994" customHeight="1" x14ac:dyDescent="0.25">
      <c r="A83" s="10" t="s">
        <v>754</v>
      </c>
      <c r="B83" s="7">
        <v>45477</v>
      </c>
      <c r="C83" s="6" t="str">
        <f>HYPERLINK("https://eping.wto.org/en/Search?viewData= G/TBT/N/JPN/819"," G/TBT/N/JPN/819")</f>
        <v xml:space="preserve"> G/TBT/N/JPN/819</v>
      </c>
      <c r="D83" s="6" t="s">
        <v>32</v>
      </c>
      <c r="E83" s="8" t="s">
        <v>546</v>
      </c>
      <c r="F83" s="8" t="s">
        <v>547</v>
      </c>
      <c r="G83" s="8" t="s">
        <v>548</v>
      </c>
      <c r="H83" s="6" t="s">
        <v>549</v>
      </c>
      <c r="I83" s="6" t="s">
        <v>550</v>
      </c>
      <c r="J83" s="6" t="s">
        <v>105</v>
      </c>
      <c r="K83" s="6" t="s">
        <v>21</v>
      </c>
      <c r="L83" s="6"/>
      <c r="M83" s="7">
        <v>45537</v>
      </c>
      <c r="N83" s="6" t="s">
        <v>23</v>
      </c>
      <c r="O83" s="8" t="s">
        <v>551</v>
      </c>
      <c r="P83" s="6" t="str">
        <f>HYPERLINK("https://docs.wto.org/imrd/directdoc.asp?DDFDocuments/t/G/TBTN24/JPN819.DOCX", "https://docs.wto.org/imrd/directdoc.asp?DDFDocuments/t/G/TBTN24/JPN819.DOCX")</f>
        <v>https://docs.wto.org/imrd/directdoc.asp?DDFDocuments/t/G/TBTN24/JPN819.DOCX</v>
      </c>
      <c r="Q83" s="6" t="str">
        <f>HYPERLINK("https://docs.wto.org/imrd/directdoc.asp?DDFDocuments/u/G/TBTN24/JPN819.DOCX", "https://docs.wto.org/imrd/directdoc.asp?DDFDocuments/u/G/TBTN24/JPN819.DOCX")</f>
        <v>https://docs.wto.org/imrd/directdoc.asp?DDFDocuments/u/G/TBTN24/JPN819.DOCX</v>
      </c>
      <c r="R83" s="6" t="str">
        <f>HYPERLINK("https://docs.wto.org/imrd/directdoc.asp?DDFDocuments/v/G/TBTN24/JPN819.DOCX", "https://docs.wto.org/imrd/directdoc.asp?DDFDocuments/v/G/TBTN24/JPN819.DOCX")</f>
        <v>https://docs.wto.org/imrd/directdoc.asp?DDFDocuments/v/G/TBTN24/JPN819.DOCX</v>
      </c>
    </row>
    <row r="84" spans="1:18" ht="65.099999999999994" customHeight="1" x14ac:dyDescent="0.25">
      <c r="A84" s="10" t="s">
        <v>697</v>
      </c>
      <c r="B84" s="7">
        <v>45497</v>
      </c>
      <c r="C84" s="6" t="str">
        <f>HYPERLINK("https://eping.wto.org/en/Search?viewData= G/TBT/N/EU/1076"," G/TBT/N/EU/1076")</f>
        <v xml:space="preserve"> G/TBT/N/EU/1076</v>
      </c>
      <c r="D84" s="6" t="s">
        <v>66</v>
      </c>
      <c r="E84" s="8" t="s">
        <v>179</v>
      </c>
      <c r="F84" s="8" t="s">
        <v>180</v>
      </c>
      <c r="G84" s="8" t="s">
        <v>181</v>
      </c>
      <c r="H84" s="6" t="s">
        <v>21</v>
      </c>
      <c r="I84" s="6" t="s">
        <v>182</v>
      </c>
      <c r="J84" s="6" t="s">
        <v>71</v>
      </c>
      <c r="K84" s="6" t="s">
        <v>21</v>
      </c>
      <c r="L84" s="6"/>
      <c r="M84" s="7">
        <v>45557</v>
      </c>
      <c r="N84" s="6" t="s">
        <v>23</v>
      </c>
      <c r="O84" s="8" t="s">
        <v>183</v>
      </c>
      <c r="P84" s="6" t="str">
        <f>HYPERLINK("https://docs.wto.org/imrd/directdoc.asp?DDFDocuments/t/G/TBTN24/EU1076.DOCX", "https://docs.wto.org/imrd/directdoc.asp?DDFDocuments/t/G/TBTN24/EU1076.DOCX")</f>
        <v>https://docs.wto.org/imrd/directdoc.asp?DDFDocuments/t/G/TBTN24/EU1076.DOCX</v>
      </c>
      <c r="Q84" s="6" t="str">
        <f>HYPERLINK("https://docs.wto.org/imrd/directdoc.asp?DDFDocuments/u/G/TBTN24/EU1076.DOCX", "https://docs.wto.org/imrd/directdoc.asp?DDFDocuments/u/G/TBTN24/EU1076.DOCX")</f>
        <v>https://docs.wto.org/imrd/directdoc.asp?DDFDocuments/u/G/TBTN24/EU1076.DOCX</v>
      </c>
      <c r="R84" s="6" t="str">
        <f>HYPERLINK("https://docs.wto.org/imrd/directdoc.asp?DDFDocuments/v/G/TBTN24/EU1076.DOCX", "https://docs.wto.org/imrd/directdoc.asp?DDFDocuments/v/G/TBTN24/EU1076.DOCX")</f>
        <v>https://docs.wto.org/imrd/directdoc.asp?DDFDocuments/v/G/TBTN24/EU1076.DOCX</v>
      </c>
    </row>
    <row r="85" spans="1:18" ht="65.099999999999994" customHeight="1" x14ac:dyDescent="0.25">
      <c r="A85" s="10" t="s">
        <v>715</v>
      </c>
      <c r="B85" s="7">
        <v>45492</v>
      </c>
      <c r="C85" s="6" t="str">
        <f>HYPERLINK("https://eping.wto.org/en/Search?viewData= G/TBT/N/KEN/1640"," G/TBT/N/KEN/1640")</f>
        <v xml:space="preserve"> G/TBT/N/KEN/1640</v>
      </c>
      <c r="D85" s="6" t="s">
        <v>159</v>
      </c>
      <c r="E85" s="8" t="s">
        <v>283</v>
      </c>
      <c r="F85" s="8" t="s">
        <v>284</v>
      </c>
      <c r="G85" s="8" t="s">
        <v>285</v>
      </c>
      <c r="H85" s="6" t="s">
        <v>21</v>
      </c>
      <c r="I85" s="6" t="s">
        <v>286</v>
      </c>
      <c r="J85" s="6" t="s">
        <v>287</v>
      </c>
      <c r="K85" s="6" t="s">
        <v>59</v>
      </c>
      <c r="L85" s="6"/>
      <c r="M85" s="7">
        <v>45508</v>
      </c>
      <c r="N85" s="6" t="s">
        <v>23</v>
      </c>
      <c r="O85" s="8" t="s">
        <v>288</v>
      </c>
      <c r="P85" s="6" t="str">
        <f>HYPERLINK("https://docs.wto.org/imrd/directdoc.asp?DDFDocuments/t/G/TBTN24/KEN1640.DOCX", "https://docs.wto.org/imrd/directdoc.asp?DDFDocuments/t/G/TBTN24/KEN1640.DOCX")</f>
        <v>https://docs.wto.org/imrd/directdoc.asp?DDFDocuments/t/G/TBTN24/KEN1640.DOCX</v>
      </c>
      <c r="Q85" s="6" t="str">
        <f>HYPERLINK("https://docs.wto.org/imrd/directdoc.asp?DDFDocuments/u/G/TBTN24/KEN1640.DOCX", "https://docs.wto.org/imrd/directdoc.asp?DDFDocuments/u/G/TBTN24/KEN1640.DOCX")</f>
        <v>https://docs.wto.org/imrd/directdoc.asp?DDFDocuments/u/G/TBTN24/KEN1640.DOCX</v>
      </c>
      <c r="R85" s="6" t="str">
        <f>HYPERLINK("https://docs.wto.org/imrd/directdoc.asp?DDFDocuments/v/G/TBTN24/KEN1640.DOCX", "https://docs.wto.org/imrd/directdoc.asp?DDFDocuments/v/G/TBTN24/KEN1640.DOCX")</f>
        <v>https://docs.wto.org/imrd/directdoc.asp?DDFDocuments/v/G/TBTN24/KEN1640.DOCX</v>
      </c>
    </row>
    <row r="86" spans="1:18" ht="65.099999999999994" customHeight="1" x14ac:dyDescent="0.25">
      <c r="A86" s="10" t="s">
        <v>753</v>
      </c>
      <c r="B86" s="7">
        <v>45477</v>
      </c>
      <c r="C86" s="6" t="str">
        <f>HYPERLINK("https://eping.wto.org/en/Search?viewData= G/TBT/N/SWE/150"," G/TBT/N/SWE/150")</f>
        <v xml:space="preserve"> G/TBT/N/SWE/150</v>
      </c>
      <c r="D86" s="6" t="s">
        <v>425</v>
      </c>
      <c r="E86" s="8" t="s">
        <v>540</v>
      </c>
      <c r="F86" s="8" t="s">
        <v>541</v>
      </c>
      <c r="G86" s="8" t="s">
        <v>542</v>
      </c>
      <c r="H86" s="6" t="s">
        <v>21</v>
      </c>
      <c r="I86" s="6" t="s">
        <v>543</v>
      </c>
      <c r="J86" s="6" t="s">
        <v>544</v>
      </c>
      <c r="K86" s="6" t="s">
        <v>21</v>
      </c>
      <c r="L86" s="6"/>
      <c r="M86" s="7">
        <v>45568</v>
      </c>
      <c r="N86" s="6" t="s">
        <v>23</v>
      </c>
      <c r="O86" s="8" t="s">
        <v>545</v>
      </c>
      <c r="P86" s="6" t="str">
        <f>HYPERLINK("https://docs.wto.org/imrd/directdoc.asp?DDFDocuments/t/G/TBTN24/SWE150.DOCX", "https://docs.wto.org/imrd/directdoc.asp?DDFDocuments/t/G/TBTN24/SWE150.DOCX")</f>
        <v>https://docs.wto.org/imrd/directdoc.asp?DDFDocuments/t/G/TBTN24/SWE150.DOCX</v>
      </c>
      <c r="Q86" s="6" t="str">
        <f>HYPERLINK("https://docs.wto.org/imrd/directdoc.asp?DDFDocuments/u/G/TBTN24/SWE150.DOCX", "https://docs.wto.org/imrd/directdoc.asp?DDFDocuments/u/G/TBTN24/SWE150.DOCX")</f>
        <v>https://docs.wto.org/imrd/directdoc.asp?DDFDocuments/u/G/TBTN24/SWE150.DOCX</v>
      </c>
      <c r="R86" s="6" t="str">
        <f>HYPERLINK("https://docs.wto.org/imrd/directdoc.asp?DDFDocuments/v/G/TBTN24/SWE150.DOCX", "https://docs.wto.org/imrd/directdoc.asp?DDFDocuments/v/G/TBTN24/SWE150.DOCX")</f>
        <v>https://docs.wto.org/imrd/directdoc.asp?DDFDocuments/v/G/TBTN24/SWE150.DOCX</v>
      </c>
    </row>
    <row r="87" spans="1:18" ht="65.099999999999994" customHeight="1" x14ac:dyDescent="0.25">
      <c r="A87" s="10" t="s">
        <v>753</v>
      </c>
      <c r="B87" s="7">
        <v>45477</v>
      </c>
      <c r="C87" s="6" t="str">
        <f>HYPERLINK("https://eping.wto.org/en/Search?viewData= G/TBT/N/SWE/154"," G/TBT/N/SWE/154")</f>
        <v xml:space="preserve"> G/TBT/N/SWE/154</v>
      </c>
      <c r="D87" s="6" t="s">
        <v>425</v>
      </c>
      <c r="E87" s="8" t="s">
        <v>601</v>
      </c>
      <c r="F87" s="8" t="s">
        <v>602</v>
      </c>
      <c r="G87" s="8" t="s">
        <v>603</v>
      </c>
      <c r="H87" s="6" t="s">
        <v>21</v>
      </c>
      <c r="I87" s="6" t="s">
        <v>543</v>
      </c>
      <c r="J87" s="6" t="s">
        <v>393</v>
      </c>
      <c r="K87" s="6" t="s">
        <v>21</v>
      </c>
      <c r="L87" s="6"/>
      <c r="M87" s="7">
        <v>45568</v>
      </c>
      <c r="N87" s="6" t="s">
        <v>23</v>
      </c>
      <c r="O87" s="8" t="s">
        <v>604</v>
      </c>
      <c r="P87" s="6" t="str">
        <f>HYPERLINK("https://docs.wto.org/imrd/directdoc.asp?DDFDocuments/t/G/TBTN24/SWE154.DOCX", "https://docs.wto.org/imrd/directdoc.asp?DDFDocuments/t/G/TBTN24/SWE154.DOCX")</f>
        <v>https://docs.wto.org/imrd/directdoc.asp?DDFDocuments/t/G/TBTN24/SWE154.DOCX</v>
      </c>
      <c r="Q87" s="6" t="str">
        <f>HYPERLINK("https://docs.wto.org/imrd/directdoc.asp?DDFDocuments/u/G/TBTN24/SWE154.DOCX", "https://docs.wto.org/imrd/directdoc.asp?DDFDocuments/u/G/TBTN24/SWE154.DOCX")</f>
        <v>https://docs.wto.org/imrd/directdoc.asp?DDFDocuments/u/G/TBTN24/SWE154.DOCX</v>
      </c>
      <c r="R87" s="6" t="str">
        <f>HYPERLINK("https://docs.wto.org/imrd/directdoc.asp?DDFDocuments/v/G/TBTN24/SWE154.DOCX", "https://docs.wto.org/imrd/directdoc.asp?DDFDocuments/v/G/TBTN24/SWE154.DOCX")</f>
        <v>https://docs.wto.org/imrd/directdoc.asp?DDFDocuments/v/G/TBTN24/SWE154.DOCX</v>
      </c>
    </row>
    <row r="88" spans="1:18" ht="65.099999999999994" customHeight="1" x14ac:dyDescent="0.25">
      <c r="A88" s="10" t="s">
        <v>681</v>
      </c>
      <c r="B88" s="7">
        <v>45503</v>
      </c>
      <c r="C88" s="6" t="str">
        <f>HYPERLINK("https://eping.wto.org/en/Search?viewData= G/TBT/N/EU/1079"," G/TBT/N/EU/1079")</f>
        <v xml:space="preserve"> G/TBT/N/EU/1079</v>
      </c>
      <c r="D88" s="6" t="s">
        <v>66</v>
      </c>
      <c r="E88" s="8" t="s">
        <v>85</v>
      </c>
      <c r="F88" s="8" t="s">
        <v>86</v>
      </c>
      <c r="G88" s="8" t="s">
        <v>87</v>
      </c>
      <c r="H88" s="6" t="s">
        <v>21</v>
      </c>
      <c r="I88" s="6" t="s">
        <v>70</v>
      </c>
      <c r="J88" s="6" t="s">
        <v>37</v>
      </c>
      <c r="K88" s="6" t="s">
        <v>21</v>
      </c>
      <c r="L88" s="6"/>
      <c r="M88" s="7">
        <v>45563</v>
      </c>
      <c r="N88" s="6" t="s">
        <v>23</v>
      </c>
      <c r="O88" s="8" t="s">
        <v>88</v>
      </c>
      <c r="P88" s="6" t="str">
        <f>HYPERLINK("https://docs.wto.org/imrd/directdoc.asp?DDFDocuments/t/G/TBTN24/EU1079.DOCX", "https://docs.wto.org/imrd/directdoc.asp?DDFDocuments/t/G/TBTN24/EU1079.DOCX")</f>
        <v>https://docs.wto.org/imrd/directdoc.asp?DDFDocuments/t/G/TBTN24/EU1079.DOCX</v>
      </c>
      <c r="Q88" s="6" t="str">
        <f>HYPERLINK("https://docs.wto.org/imrd/directdoc.asp?DDFDocuments/u/G/TBTN24/EU1079.DOCX", "https://docs.wto.org/imrd/directdoc.asp?DDFDocuments/u/G/TBTN24/EU1079.DOCX")</f>
        <v>https://docs.wto.org/imrd/directdoc.asp?DDFDocuments/u/G/TBTN24/EU1079.DOCX</v>
      </c>
      <c r="R88" s="6" t="str">
        <f>HYPERLINK("https://docs.wto.org/imrd/directdoc.asp?DDFDocuments/v/G/TBTN24/EU1079.DOCX", "https://docs.wto.org/imrd/directdoc.asp?DDFDocuments/v/G/TBTN24/EU1079.DOCX")</f>
        <v>https://docs.wto.org/imrd/directdoc.asp?DDFDocuments/v/G/TBTN24/EU1079.DOCX</v>
      </c>
    </row>
    <row r="89" spans="1:18" ht="65.099999999999994" customHeight="1" x14ac:dyDescent="0.25">
      <c r="A89" s="10" t="s">
        <v>684</v>
      </c>
      <c r="B89" s="7">
        <v>45502</v>
      </c>
      <c r="C89" s="6" t="str">
        <f>HYPERLINK("https://eping.wto.org/en/Search?viewData= G/TBT/N/FRA/234"," G/TBT/N/FRA/234")</f>
        <v xml:space="preserve"> G/TBT/N/FRA/234</v>
      </c>
      <c r="D89" s="6" t="s">
        <v>107</v>
      </c>
      <c r="E89" s="8" t="s">
        <v>108</v>
      </c>
      <c r="F89" s="8" t="s">
        <v>109</v>
      </c>
      <c r="G89" s="8" t="s">
        <v>110</v>
      </c>
      <c r="H89" s="6" t="s">
        <v>111</v>
      </c>
      <c r="I89" s="6" t="s">
        <v>112</v>
      </c>
      <c r="J89" s="6" t="s">
        <v>37</v>
      </c>
      <c r="K89" s="6" t="s">
        <v>21</v>
      </c>
      <c r="L89" s="6"/>
      <c r="M89" s="7">
        <v>45562</v>
      </c>
      <c r="N89" s="6" t="s">
        <v>23</v>
      </c>
      <c r="O89" s="8" t="s">
        <v>113</v>
      </c>
      <c r="P89" s="6" t="str">
        <f>HYPERLINK("https://docs.wto.org/imrd/directdoc.asp?DDFDocuments/t/G/TBTN24/FRA234.DOCX", "https://docs.wto.org/imrd/directdoc.asp?DDFDocuments/t/G/TBTN24/FRA234.DOCX")</f>
        <v>https://docs.wto.org/imrd/directdoc.asp?DDFDocuments/t/G/TBTN24/FRA234.DOCX</v>
      </c>
      <c r="Q89" s="6" t="str">
        <f>HYPERLINK("https://docs.wto.org/imrd/directdoc.asp?DDFDocuments/u/G/TBTN24/FRA234.DOCX", "https://docs.wto.org/imrd/directdoc.asp?DDFDocuments/u/G/TBTN24/FRA234.DOCX")</f>
        <v>https://docs.wto.org/imrd/directdoc.asp?DDFDocuments/u/G/TBTN24/FRA234.DOCX</v>
      </c>
      <c r="R89" s="6" t="str">
        <f>HYPERLINK("https://docs.wto.org/imrd/directdoc.asp?DDFDocuments/v/G/TBTN24/FRA234.DOCX", "https://docs.wto.org/imrd/directdoc.asp?DDFDocuments/v/G/TBTN24/FRA234.DOCX")</f>
        <v>https://docs.wto.org/imrd/directdoc.asp?DDFDocuments/v/G/TBTN24/FRA234.DOCX</v>
      </c>
    </row>
    <row r="90" spans="1:18" ht="65.099999999999994" customHeight="1" x14ac:dyDescent="0.25">
      <c r="A90" s="10" t="s">
        <v>718</v>
      </c>
      <c r="B90" s="7">
        <v>45491</v>
      </c>
      <c r="C90" s="6" t="str">
        <f>HYPERLINK("https://eping.wto.org/en/Search?viewData= G/TBT/N/VNM/310"," G/TBT/N/VNM/310")</f>
        <v xml:space="preserve"> G/TBT/N/VNM/310</v>
      </c>
      <c r="D90" s="6" t="s">
        <v>300</v>
      </c>
      <c r="E90" s="8" t="s">
        <v>301</v>
      </c>
      <c r="F90" s="8" t="s">
        <v>302</v>
      </c>
      <c r="G90" s="8" t="s">
        <v>303</v>
      </c>
      <c r="H90" s="6" t="s">
        <v>21</v>
      </c>
      <c r="I90" s="6" t="s">
        <v>304</v>
      </c>
      <c r="J90" s="6" t="s">
        <v>37</v>
      </c>
      <c r="K90" s="6" t="s">
        <v>21</v>
      </c>
      <c r="L90" s="6"/>
      <c r="M90" s="7">
        <v>45551</v>
      </c>
      <c r="N90" s="6" t="s">
        <v>23</v>
      </c>
      <c r="O90" s="8" t="s">
        <v>305</v>
      </c>
      <c r="P90" s="6" t="str">
        <f>HYPERLINK("https://docs.wto.org/imrd/directdoc.asp?DDFDocuments/t/G/TBTN24/VNM310.DOCX", "https://docs.wto.org/imrd/directdoc.asp?DDFDocuments/t/G/TBTN24/VNM310.DOCX")</f>
        <v>https://docs.wto.org/imrd/directdoc.asp?DDFDocuments/t/G/TBTN24/VNM310.DOCX</v>
      </c>
      <c r="Q90" s="6" t="str">
        <f>HYPERLINK("https://docs.wto.org/imrd/directdoc.asp?DDFDocuments/u/G/TBTN24/VNM310.DOCX", "https://docs.wto.org/imrd/directdoc.asp?DDFDocuments/u/G/TBTN24/VNM310.DOCX")</f>
        <v>https://docs.wto.org/imrd/directdoc.asp?DDFDocuments/u/G/TBTN24/VNM310.DOCX</v>
      </c>
      <c r="R90" s="6" t="str">
        <f>HYPERLINK("https://docs.wto.org/imrd/directdoc.asp?DDFDocuments/v/G/TBTN24/VNM310.DOCX", "https://docs.wto.org/imrd/directdoc.asp?DDFDocuments/v/G/TBTN24/VNM310.DOCX")</f>
        <v>https://docs.wto.org/imrd/directdoc.asp?DDFDocuments/v/G/TBTN24/VNM310.DOCX</v>
      </c>
    </row>
    <row r="91" spans="1:18" ht="65.099999999999994" customHeight="1" x14ac:dyDescent="0.25">
      <c r="A91" s="10" t="s">
        <v>767</v>
      </c>
      <c r="B91" s="7">
        <v>45474</v>
      </c>
      <c r="C91" s="6" t="str">
        <f>HYPERLINK("https://eping.wto.org/en/Search?viewData= G/TBT/N/UGA/1962"," G/TBT/N/UGA/1962")</f>
        <v xml:space="preserve"> G/TBT/N/UGA/1962</v>
      </c>
      <c r="D91" s="6" t="s">
        <v>473</v>
      </c>
      <c r="E91" s="8" t="s">
        <v>637</v>
      </c>
      <c r="F91" s="8" t="s">
        <v>638</v>
      </c>
      <c r="G91" s="8" t="s">
        <v>639</v>
      </c>
      <c r="H91" s="6" t="s">
        <v>640</v>
      </c>
      <c r="I91" s="6" t="s">
        <v>641</v>
      </c>
      <c r="J91" s="6" t="s">
        <v>479</v>
      </c>
      <c r="K91" s="6" t="s">
        <v>21</v>
      </c>
      <c r="L91" s="6"/>
      <c r="M91" s="7">
        <v>45534</v>
      </c>
      <c r="N91" s="6" t="s">
        <v>23</v>
      </c>
      <c r="O91" s="6"/>
      <c r="P91" s="6" t="str">
        <f>HYPERLINK("https://docs.wto.org/imrd/directdoc.asp?DDFDocuments/t/G/TBTN24/UGA1962.DOCX", "https://docs.wto.org/imrd/directdoc.asp?DDFDocuments/t/G/TBTN24/UGA1962.DOCX")</f>
        <v>https://docs.wto.org/imrd/directdoc.asp?DDFDocuments/t/G/TBTN24/UGA1962.DOCX</v>
      </c>
      <c r="Q91" s="6" t="str">
        <f>HYPERLINK("https://docs.wto.org/imrd/directdoc.asp?DDFDocuments/u/G/TBTN24/UGA1962.DOCX", "https://docs.wto.org/imrd/directdoc.asp?DDFDocuments/u/G/TBTN24/UGA1962.DOCX")</f>
        <v>https://docs.wto.org/imrd/directdoc.asp?DDFDocuments/u/G/TBTN24/UGA1962.DOCX</v>
      </c>
      <c r="R91" s="6" t="str">
        <f>HYPERLINK("https://docs.wto.org/imrd/directdoc.asp?DDFDocuments/v/G/TBTN24/UGA1962.DOCX", "https://docs.wto.org/imrd/directdoc.asp?DDFDocuments/v/G/TBTN24/UGA1962.DOCX")</f>
        <v>https://docs.wto.org/imrd/directdoc.asp?DDFDocuments/v/G/TBTN24/UGA1962.DOCX</v>
      </c>
    </row>
    <row r="92" spans="1:18" ht="65.099999999999994" customHeight="1" x14ac:dyDescent="0.25">
      <c r="A92" s="10" t="s">
        <v>767</v>
      </c>
      <c r="B92" s="7">
        <v>45474</v>
      </c>
      <c r="C92" s="6" t="str">
        <f>HYPERLINK("https://eping.wto.org/en/Search?viewData= G/TBT/N/UGA/1960"," G/TBT/N/UGA/1960")</f>
        <v xml:space="preserve"> G/TBT/N/UGA/1960</v>
      </c>
      <c r="D92" s="6" t="s">
        <v>473</v>
      </c>
      <c r="E92" s="8" t="s">
        <v>647</v>
      </c>
      <c r="F92" s="8" t="s">
        <v>648</v>
      </c>
      <c r="G92" s="8" t="s">
        <v>639</v>
      </c>
      <c r="H92" s="6" t="s">
        <v>640</v>
      </c>
      <c r="I92" s="6" t="s">
        <v>641</v>
      </c>
      <c r="J92" s="6" t="s">
        <v>479</v>
      </c>
      <c r="K92" s="6" t="s">
        <v>21</v>
      </c>
      <c r="L92" s="6"/>
      <c r="M92" s="7">
        <v>45534</v>
      </c>
      <c r="N92" s="6" t="s">
        <v>23</v>
      </c>
      <c r="O92" s="6"/>
      <c r="P92" s="6" t="str">
        <f>HYPERLINK("https://docs.wto.org/imrd/directdoc.asp?DDFDocuments/t/G/TBTN24/UGA1960.DOCX", "https://docs.wto.org/imrd/directdoc.asp?DDFDocuments/t/G/TBTN24/UGA1960.DOCX")</f>
        <v>https://docs.wto.org/imrd/directdoc.asp?DDFDocuments/t/G/TBTN24/UGA1960.DOCX</v>
      </c>
      <c r="Q92" s="6" t="str">
        <f>HYPERLINK("https://docs.wto.org/imrd/directdoc.asp?DDFDocuments/u/G/TBTN24/UGA1960.DOCX", "https://docs.wto.org/imrd/directdoc.asp?DDFDocuments/u/G/TBTN24/UGA1960.DOCX")</f>
        <v>https://docs.wto.org/imrd/directdoc.asp?DDFDocuments/u/G/TBTN24/UGA1960.DOCX</v>
      </c>
      <c r="R92" s="6" t="str">
        <f>HYPERLINK("https://docs.wto.org/imrd/directdoc.asp?DDFDocuments/v/G/TBTN24/UGA1960.DOCX", "https://docs.wto.org/imrd/directdoc.asp?DDFDocuments/v/G/TBTN24/UGA1960.DOCX")</f>
        <v>https://docs.wto.org/imrd/directdoc.asp?DDFDocuments/v/G/TBTN24/UGA1960.DOCX</v>
      </c>
    </row>
    <row r="93" spans="1:18" ht="65.099999999999994" customHeight="1" x14ac:dyDescent="0.25">
      <c r="A93" s="10" t="s">
        <v>767</v>
      </c>
      <c r="B93" s="7">
        <v>45474</v>
      </c>
      <c r="C93" s="6" t="str">
        <f>HYPERLINK("https://eping.wto.org/en/Search?viewData= G/TBT/N/UGA/1958"," G/TBT/N/UGA/1958")</f>
        <v xml:space="preserve"> G/TBT/N/UGA/1958</v>
      </c>
      <c r="D93" s="6" t="s">
        <v>473</v>
      </c>
      <c r="E93" s="8" t="s">
        <v>655</v>
      </c>
      <c r="F93" s="8" t="s">
        <v>656</v>
      </c>
      <c r="G93" s="8" t="s">
        <v>639</v>
      </c>
      <c r="H93" s="6" t="s">
        <v>640</v>
      </c>
      <c r="I93" s="6" t="s">
        <v>641</v>
      </c>
      <c r="J93" s="6" t="s">
        <v>479</v>
      </c>
      <c r="K93" s="6" t="s">
        <v>21</v>
      </c>
      <c r="L93" s="6"/>
      <c r="M93" s="7">
        <v>45534</v>
      </c>
      <c r="N93" s="6" t="s">
        <v>23</v>
      </c>
      <c r="O93" s="6"/>
      <c r="P93" s="6" t="str">
        <f>HYPERLINK("https://docs.wto.org/imrd/directdoc.asp?DDFDocuments/t/G/TBTN24/UGA1958.DOCX", "https://docs.wto.org/imrd/directdoc.asp?DDFDocuments/t/G/TBTN24/UGA1958.DOCX")</f>
        <v>https://docs.wto.org/imrd/directdoc.asp?DDFDocuments/t/G/TBTN24/UGA1958.DOCX</v>
      </c>
      <c r="Q93" s="6" t="str">
        <f>HYPERLINK("https://docs.wto.org/imrd/directdoc.asp?DDFDocuments/u/G/TBTN24/UGA1958.DOCX", "https://docs.wto.org/imrd/directdoc.asp?DDFDocuments/u/G/TBTN24/UGA1958.DOCX")</f>
        <v>https://docs.wto.org/imrd/directdoc.asp?DDFDocuments/u/G/TBTN24/UGA1958.DOCX</v>
      </c>
      <c r="R93" s="6" t="str">
        <f>HYPERLINK("https://docs.wto.org/imrd/directdoc.asp?DDFDocuments/v/G/TBTN24/UGA1958.DOCX", "https://docs.wto.org/imrd/directdoc.asp?DDFDocuments/v/G/TBTN24/UGA1958.DOCX")</f>
        <v>https://docs.wto.org/imrd/directdoc.asp?DDFDocuments/v/G/TBTN24/UGA1958.DOCX</v>
      </c>
    </row>
    <row r="94" spans="1:18" ht="65.099999999999994" customHeight="1" x14ac:dyDescent="0.25">
      <c r="A94" s="10" t="s">
        <v>767</v>
      </c>
      <c r="B94" s="7">
        <v>45474</v>
      </c>
      <c r="C94" s="6" t="str">
        <f>HYPERLINK("https://eping.wto.org/en/Search?viewData= G/TBT/N/BRA/1552"," G/TBT/N/BRA/1552")</f>
        <v xml:space="preserve"> G/TBT/N/BRA/1552</v>
      </c>
      <c r="D94" s="6" t="s">
        <v>133</v>
      </c>
      <c r="E94" s="8" t="s">
        <v>657</v>
      </c>
      <c r="F94" s="8" t="s">
        <v>658</v>
      </c>
      <c r="G94" s="8" t="s">
        <v>659</v>
      </c>
      <c r="H94" s="6" t="s">
        <v>21</v>
      </c>
      <c r="I94" s="6" t="s">
        <v>21</v>
      </c>
      <c r="J94" s="6" t="s">
        <v>105</v>
      </c>
      <c r="K94" s="6" t="s">
        <v>21</v>
      </c>
      <c r="L94" s="6"/>
      <c r="M94" s="7" t="s">
        <v>21</v>
      </c>
      <c r="N94" s="6" t="s">
        <v>23</v>
      </c>
      <c r="O94" s="8" t="s">
        <v>660</v>
      </c>
      <c r="P94" s="6" t="str">
        <f>HYPERLINK("https://docs.wto.org/imrd/directdoc.asp?DDFDocuments/t/G/TBTN24/BRA1552.DOCX", "https://docs.wto.org/imrd/directdoc.asp?DDFDocuments/t/G/TBTN24/BRA1552.DOCX")</f>
        <v>https://docs.wto.org/imrd/directdoc.asp?DDFDocuments/t/G/TBTN24/BRA1552.DOCX</v>
      </c>
      <c r="Q94" s="6" t="str">
        <f>HYPERLINK("https://docs.wto.org/imrd/directdoc.asp?DDFDocuments/u/G/TBTN24/BRA1552.DOCX", "https://docs.wto.org/imrd/directdoc.asp?DDFDocuments/u/G/TBTN24/BRA1552.DOCX")</f>
        <v>https://docs.wto.org/imrd/directdoc.asp?DDFDocuments/u/G/TBTN24/BRA1552.DOCX</v>
      </c>
      <c r="R94" s="6" t="str">
        <f>HYPERLINK("https://docs.wto.org/imrd/directdoc.asp?DDFDocuments/v/G/TBTN24/BRA1552.DOCX", "https://docs.wto.org/imrd/directdoc.asp?DDFDocuments/v/G/TBTN24/BRA1552.DOCX")</f>
        <v>https://docs.wto.org/imrd/directdoc.asp?DDFDocuments/v/G/TBTN24/BRA1552.DOCX</v>
      </c>
    </row>
    <row r="95" spans="1:18" ht="65.099999999999994" customHeight="1" x14ac:dyDescent="0.25">
      <c r="A95" s="10" t="s">
        <v>767</v>
      </c>
      <c r="B95" s="7">
        <v>45474</v>
      </c>
      <c r="C95" s="6" t="str">
        <f>HYPERLINK("https://eping.wto.org/en/Search?viewData= G/TBT/N/UGA/1959"," G/TBT/N/UGA/1959")</f>
        <v xml:space="preserve"> G/TBT/N/UGA/1959</v>
      </c>
      <c r="D95" s="6" t="s">
        <v>473</v>
      </c>
      <c r="E95" s="8" t="s">
        <v>663</v>
      </c>
      <c r="F95" s="8" t="s">
        <v>664</v>
      </c>
      <c r="G95" s="8" t="s">
        <v>639</v>
      </c>
      <c r="H95" s="6" t="s">
        <v>640</v>
      </c>
      <c r="I95" s="6" t="s">
        <v>641</v>
      </c>
      <c r="J95" s="6" t="s">
        <v>479</v>
      </c>
      <c r="K95" s="6" t="s">
        <v>21</v>
      </c>
      <c r="L95" s="6"/>
      <c r="M95" s="7">
        <v>45534</v>
      </c>
      <c r="N95" s="6" t="s">
        <v>23</v>
      </c>
      <c r="O95" s="6"/>
      <c r="P95" s="6" t="str">
        <f>HYPERLINK("https://docs.wto.org/imrd/directdoc.asp?DDFDocuments/t/G/TBTN24/UGA1959.DOCX", "https://docs.wto.org/imrd/directdoc.asp?DDFDocuments/t/G/TBTN24/UGA1959.DOCX")</f>
        <v>https://docs.wto.org/imrd/directdoc.asp?DDFDocuments/t/G/TBTN24/UGA1959.DOCX</v>
      </c>
      <c r="Q95" s="6" t="str">
        <f>HYPERLINK("https://docs.wto.org/imrd/directdoc.asp?DDFDocuments/u/G/TBTN24/UGA1959.DOCX", "https://docs.wto.org/imrd/directdoc.asp?DDFDocuments/u/G/TBTN24/UGA1959.DOCX")</f>
        <v>https://docs.wto.org/imrd/directdoc.asp?DDFDocuments/u/G/TBTN24/UGA1959.DOCX</v>
      </c>
      <c r="R95" s="6" t="str">
        <f>HYPERLINK("https://docs.wto.org/imrd/directdoc.asp?DDFDocuments/v/G/TBTN24/UGA1959.DOCX", "https://docs.wto.org/imrd/directdoc.asp?DDFDocuments/v/G/TBTN24/UGA1959.DOCX")</f>
        <v>https://docs.wto.org/imrd/directdoc.asp?DDFDocuments/v/G/TBTN24/UGA1959.DOCX</v>
      </c>
    </row>
    <row r="96" spans="1:18" ht="65.099999999999994" customHeight="1" x14ac:dyDescent="0.25">
      <c r="A96" s="10" t="s">
        <v>767</v>
      </c>
      <c r="B96" s="7">
        <v>45474</v>
      </c>
      <c r="C96" s="6" t="str">
        <f>HYPERLINK("https://eping.wto.org/en/Search?viewData= G/TBT/N/JPN/818"," G/TBT/N/JPN/818")</f>
        <v xml:space="preserve"> G/TBT/N/JPN/818</v>
      </c>
      <c r="D96" s="6" t="s">
        <v>32</v>
      </c>
      <c r="E96" s="8" t="s">
        <v>665</v>
      </c>
      <c r="F96" s="8" t="s">
        <v>666</v>
      </c>
      <c r="G96" s="8" t="s">
        <v>667</v>
      </c>
      <c r="H96" s="6" t="s">
        <v>21</v>
      </c>
      <c r="I96" s="6" t="s">
        <v>70</v>
      </c>
      <c r="J96" s="6" t="s">
        <v>105</v>
      </c>
      <c r="K96" s="6" t="s">
        <v>232</v>
      </c>
      <c r="L96" s="6"/>
      <c r="M96" s="7">
        <v>45502</v>
      </c>
      <c r="N96" s="6" t="s">
        <v>23</v>
      </c>
      <c r="O96" s="8" t="s">
        <v>668</v>
      </c>
      <c r="P96" s="6" t="str">
        <f>HYPERLINK("https://docs.wto.org/imrd/directdoc.asp?DDFDocuments/t/G/TBTN24/JPN818.DOCX", "https://docs.wto.org/imrd/directdoc.asp?DDFDocuments/t/G/TBTN24/JPN818.DOCX")</f>
        <v>https://docs.wto.org/imrd/directdoc.asp?DDFDocuments/t/G/TBTN24/JPN818.DOCX</v>
      </c>
      <c r="Q96" s="6" t="str">
        <f>HYPERLINK("https://docs.wto.org/imrd/directdoc.asp?DDFDocuments/u/G/TBTN24/JPN818.DOCX", "https://docs.wto.org/imrd/directdoc.asp?DDFDocuments/u/G/TBTN24/JPN818.DOCX")</f>
        <v>https://docs.wto.org/imrd/directdoc.asp?DDFDocuments/u/G/TBTN24/JPN818.DOCX</v>
      </c>
      <c r="R96" s="6" t="str">
        <f>HYPERLINK("https://docs.wto.org/imrd/directdoc.asp?DDFDocuments/v/G/TBTN24/JPN818.DOCX", "https://docs.wto.org/imrd/directdoc.asp?DDFDocuments/v/G/TBTN24/JPN818.DOCX")</f>
        <v>https://docs.wto.org/imrd/directdoc.asp?DDFDocuments/v/G/TBTN24/JPN818.DOCX</v>
      </c>
    </row>
    <row r="97" spans="1:18" ht="65.099999999999994" customHeight="1" x14ac:dyDescent="0.25">
      <c r="A97" s="10" t="s">
        <v>750</v>
      </c>
      <c r="B97" s="7">
        <v>45481</v>
      </c>
      <c r="C97" s="6" t="str">
        <f>HYPERLINK("https://eping.wto.org/en/Search?viewData= G/TBT/N/SAU/1338"," G/TBT/N/SAU/1338")</f>
        <v xml:space="preserve"> G/TBT/N/SAU/1338</v>
      </c>
      <c r="D97" s="6" t="s">
        <v>383</v>
      </c>
      <c r="E97" s="8" t="s">
        <v>521</v>
      </c>
      <c r="F97" s="8" t="s">
        <v>522</v>
      </c>
      <c r="G97" s="8" t="s">
        <v>523</v>
      </c>
      <c r="H97" s="6" t="s">
        <v>524</v>
      </c>
      <c r="I97" s="6" t="s">
        <v>525</v>
      </c>
      <c r="J97" s="6" t="s">
        <v>526</v>
      </c>
      <c r="K97" s="6" t="s">
        <v>21</v>
      </c>
      <c r="L97" s="6"/>
      <c r="M97" s="7">
        <v>45541</v>
      </c>
      <c r="N97" s="6" t="s">
        <v>23</v>
      </c>
      <c r="O97" s="8" t="s">
        <v>527</v>
      </c>
      <c r="P97" s="6" t="str">
        <f>HYPERLINK("https://docs.wto.org/imrd/directdoc.asp?DDFDocuments/t/G/TBTN24/SAU1338.DOCX", "https://docs.wto.org/imrd/directdoc.asp?DDFDocuments/t/G/TBTN24/SAU1338.DOCX")</f>
        <v>https://docs.wto.org/imrd/directdoc.asp?DDFDocuments/t/G/TBTN24/SAU1338.DOCX</v>
      </c>
      <c r="Q97" s="6" t="str">
        <f>HYPERLINK("https://docs.wto.org/imrd/directdoc.asp?DDFDocuments/u/G/TBTN24/SAU1338.DOCX", "https://docs.wto.org/imrd/directdoc.asp?DDFDocuments/u/G/TBTN24/SAU1338.DOCX")</f>
        <v>https://docs.wto.org/imrd/directdoc.asp?DDFDocuments/u/G/TBTN24/SAU1338.DOCX</v>
      </c>
      <c r="R97" s="6" t="str">
        <f>HYPERLINK("https://docs.wto.org/imrd/directdoc.asp?DDFDocuments/v/G/TBTN24/SAU1338.DOCX", "https://docs.wto.org/imrd/directdoc.asp?DDFDocuments/v/G/TBTN24/SAU1338.DOCX")</f>
        <v>https://docs.wto.org/imrd/directdoc.asp?DDFDocuments/v/G/TBTN24/SAU1338.DOCX</v>
      </c>
    </row>
    <row r="98" spans="1:18" ht="65.099999999999994" customHeight="1" x14ac:dyDescent="0.25">
      <c r="A98" s="10" t="s">
        <v>720</v>
      </c>
      <c r="B98" s="7">
        <v>45491</v>
      </c>
      <c r="C98" s="6" t="str">
        <f>HYPERLINK("https://eping.wto.org/en/Search?viewData= G/TBT/N/JPN/823"," G/TBT/N/JPN/823")</f>
        <v xml:space="preserve"> G/TBT/N/JPN/823</v>
      </c>
      <c r="D98" s="6" t="s">
        <v>32</v>
      </c>
      <c r="E98" s="8" t="s">
        <v>311</v>
      </c>
      <c r="F98" s="8" t="s">
        <v>312</v>
      </c>
      <c r="G98" s="8" t="s">
        <v>313</v>
      </c>
      <c r="H98" s="6" t="s">
        <v>21</v>
      </c>
      <c r="I98" s="6" t="s">
        <v>70</v>
      </c>
      <c r="J98" s="6" t="s">
        <v>314</v>
      </c>
      <c r="K98" s="6" t="s">
        <v>21</v>
      </c>
      <c r="L98" s="6"/>
      <c r="M98" s="7">
        <v>45551</v>
      </c>
      <c r="N98" s="6" t="s">
        <v>23</v>
      </c>
      <c r="O98" s="8" t="s">
        <v>315</v>
      </c>
      <c r="P98" s="6" t="str">
        <f>HYPERLINK("https://docs.wto.org/imrd/directdoc.asp?DDFDocuments/t/G/TBTN24/JPN823.DOCX", "https://docs.wto.org/imrd/directdoc.asp?DDFDocuments/t/G/TBTN24/JPN823.DOCX")</f>
        <v>https://docs.wto.org/imrd/directdoc.asp?DDFDocuments/t/G/TBTN24/JPN823.DOCX</v>
      </c>
      <c r="Q98" s="6" t="str">
        <f>HYPERLINK("https://docs.wto.org/imrd/directdoc.asp?DDFDocuments/u/G/TBTN24/JPN823.DOCX", "https://docs.wto.org/imrd/directdoc.asp?DDFDocuments/u/G/TBTN24/JPN823.DOCX")</f>
        <v>https://docs.wto.org/imrd/directdoc.asp?DDFDocuments/u/G/TBTN24/JPN823.DOCX</v>
      </c>
      <c r="R98" s="6" t="str">
        <f>HYPERLINK("https://docs.wto.org/imrd/directdoc.asp?DDFDocuments/v/G/TBTN24/JPN823.DOCX", "https://docs.wto.org/imrd/directdoc.asp?DDFDocuments/v/G/TBTN24/JPN823.DOCX")</f>
        <v>https://docs.wto.org/imrd/directdoc.asp?DDFDocuments/v/G/TBTN24/JPN823.DOCX</v>
      </c>
    </row>
    <row r="99" spans="1:18" ht="65.099999999999994" customHeight="1" x14ac:dyDescent="0.25">
      <c r="A99" s="10" t="s">
        <v>724</v>
      </c>
      <c r="B99" s="7">
        <v>45490</v>
      </c>
      <c r="C99" s="6" t="str">
        <f>HYPERLINK("https://eping.wto.org/en/Search?viewData= G/TBT/N/JPN/821"," G/TBT/N/JPN/821")</f>
        <v xml:space="preserve"> G/TBT/N/JPN/821</v>
      </c>
      <c r="D99" s="6" t="s">
        <v>32</v>
      </c>
      <c r="E99" s="8" t="s">
        <v>334</v>
      </c>
      <c r="F99" s="8" t="s">
        <v>335</v>
      </c>
      <c r="G99" s="8" t="s">
        <v>336</v>
      </c>
      <c r="H99" s="6" t="s">
        <v>21</v>
      </c>
      <c r="I99" s="6" t="s">
        <v>337</v>
      </c>
      <c r="J99" s="6" t="s">
        <v>314</v>
      </c>
      <c r="K99" s="6" t="s">
        <v>21</v>
      </c>
      <c r="L99" s="6"/>
      <c r="M99" s="7">
        <v>45550</v>
      </c>
      <c r="N99" s="6" t="s">
        <v>23</v>
      </c>
      <c r="O99" s="8" t="s">
        <v>338</v>
      </c>
      <c r="P99" s="6" t="str">
        <f>HYPERLINK("https://docs.wto.org/imrd/directdoc.asp?DDFDocuments/t/G/TBTN24/JPN821.DOCX", "https://docs.wto.org/imrd/directdoc.asp?DDFDocuments/t/G/TBTN24/JPN821.DOCX")</f>
        <v>https://docs.wto.org/imrd/directdoc.asp?DDFDocuments/t/G/TBTN24/JPN821.DOCX</v>
      </c>
      <c r="Q99" s="6" t="str">
        <f>HYPERLINK("https://docs.wto.org/imrd/directdoc.asp?DDFDocuments/u/G/TBTN24/JPN821.DOCX", "https://docs.wto.org/imrd/directdoc.asp?DDFDocuments/u/G/TBTN24/JPN821.DOCX")</f>
        <v>https://docs.wto.org/imrd/directdoc.asp?DDFDocuments/u/G/TBTN24/JPN821.DOCX</v>
      </c>
      <c r="R99" s="6" t="str">
        <f>HYPERLINK("https://docs.wto.org/imrd/directdoc.asp?DDFDocuments/v/G/TBTN24/JPN821.DOCX", "https://docs.wto.org/imrd/directdoc.asp?DDFDocuments/v/G/TBTN24/JPN821.DOCX")</f>
        <v>https://docs.wto.org/imrd/directdoc.asp?DDFDocuments/v/G/TBTN24/JPN821.DOCX</v>
      </c>
    </row>
    <row r="100" spans="1:18" ht="65.099999999999994" customHeight="1" x14ac:dyDescent="0.25">
      <c r="A100" s="10" t="s">
        <v>731</v>
      </c>
      <c r="B100" s="7">
        <v>45488</v>
      </c>
      <c r="C100"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0" s="6" t="s">
        <v>374</v>
      </c>
      <c r="E100" s="8" t="s">
        <v>375</v>
      </c>
      <c r="F100" s="8" t="s">
        <v>376</v>
      </c>
      <c r="G100" s="8" t="s">
        <v>377</v>
      </c>
      <c r="H100" s="6" t="s">
        <v>378</v>
      </c>
      <c r="I100" s="6" t="s">
        <v>379</v>
      </c>
      <c r="J100" s="6" t="s">
        <v>372</v>
      </c>
      <c r="K100" s="6" t="s">
        <v>59</v>
      </c>
      <c r="L100" s="6"/>
      <c r="M100" s="7">
        <v>45548</v>
      </c>
      <c r="N100" s="6" t="s">
        <v>23</v>
      </c>
      <c r="O100" s="8" t="s">
        <v>380</v>
      </c>
      <c r="P100" s="6" t="str">
        <f>HYPERLINK("https://docs.wto.org/imrd/directdoc.asp?DDFDocuments/t/G/TBTN24/ARE615.DOCX", "https://docs.wto.org/imrd/directdoc.asp?DDFDocuments/t/G/TBTN24/ARE615.DOCX")</f>
        <v>https://docs.wto.org/imrd/directdoc.asp?DDFDocuments/t/G/TBTN24/ARE615.DOCX</v>
      </c>
      <c r="Q100" s="6" t="str">
        <f>HYPERLINK("https://docs.wto.org/imrd/directdoc.asp?DDFDocuments/u/G/TBTN24/ARE615.DOCX", "https://docs.wto.org/imrd/directdoc.asp?DDFDocuments/u/G/TBTN24/ARE615.DOCX")</f>
        <v>https://docs.wto.org/imrd/directdoc.asp?DDFDocuments/u/G/TBTN24/ARE615.DOCX</v>
      </c>
      <c r="R100" s="6" t="str">
        <f>HYPERLINK("https://docs.wto.org/imrd/directdoc.asp?DDFDocuments/v/G/TBTN24/ARE615.DOCX", "https://docs.wto.org/imrd/directdoc.asp?DDFDocuments/v/G/TBTN24/ARE615.DOCX")</f>
        <v>https://docs.wto.org/imrd/directdoc.asp?DDFDocuments/v/G/TBTN24/ARE615.DOCX</v>
      </c>
    </row>
    <row r="101" spans="1:18" ht="65.099999999999994" customHeight="1" x14ac:dyDescent="0.25">
      <c r="A101" s="10" t="s">
        <v>731</v>
      </c>
      <c r="B101" s="7">
        <v>45488</v>
      </c>
      <c r="C101"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1" s="6" t="s">
        <v>383</v>
      </c>
      <c r="E101" s="8" t="s">
        <v>375</v>
      </c>
      <c r="F101" s="8" t="s">
        <v>376</v>
      </c>
      <c r="G101" s="8" t="s">
        <v>377</v>
      </c>
      <c r="H101" s="6" t="s">
        <v>378</v>
      </c>
      <c r="I101" s="6" t="s">
        <v>379</v>
      </c>
      <c r="J101" s="6" t="s">
        <v>372</v>
      </c>
      <c r="K101" s="6" t="s">
        <v>59</v>
      </c>
      <c r="L101" s="6"/>
      <c r="M101" s="7">
        <v>45548</v>
      </c>
      <c r="N101" s="6" t="s">
        <v>23</v>
      </c>
      <c r="O101" s="8" t="s">
        <v>380</v>
      </c>
      <c r="P101" s="6" t="str">
        <f>HYPERLINK("https://docs.wto.org/imrd/directdoc.asp?DDFDocuments/t/G/TBTN24/ARE615.DOCX", "https://docs.wto.org/imrd/directdoc.asp?DDFDocuments/t/G/TBTN24/ARE615.DOCX")</f>
        <v>https://docs.wto.org/imrd/directdoc.asp?DDFDocuments/t/G/TBTN24/ARE615.DOCX</v>
      </c>
      <c r="Q101" s="6" t="str">
        <f>HYPERLINK("https://docs.wto.org/imrd/directdoc.asp?DDFDocuments/u/G/TBTN24/ARE615.DOCX", "https://docs.wto.org/imrd/directdoc.asp?DDFDocuments/u/G/TBTN24/ARE615.DOCX")</f>
        <v>https://docs.wto.org/imrd/directdoc.asp?DDFDocuments/u/G/TBTN24/ARE615.DOCX</v>
      </c>
      <c r="R101" s="6" t="str">
        <f>HYPERLINK("https://docs.wto.org/imrd/directdoc.asp?DDFDocuments/v/G/TBTN24/ARE615.DOCX", "https://docs.wto.org/imrd/directdoc.asp?DDFDocuments/v/G/TBTN24/ARE615.DOCX")</f>
        <v>https://docs.wto.org/imrd/directdoc.asp?DDFDocuments/v/G/TBTN24/ARE615.DOCX</v>
      </c>
    </row>
    <row r="102" spans="1:18" ht="65.099999999999994" customHeight="1" x14ac:dyDescent="0.25">
      <c r="A102" s="10" t="s">
        <v>731</v>
      </c>
      <c r="B102" s="7">
        <v>45488</v>
      </c>
      <c r="C102"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2" s="6" t="s">
        <v>127</v>
      </c>
      <c r="E102" s="8" t="s">
        <v>375</v>
      </c>
      <c r="F102" s="8" t="s">
        <v>376</v>
      </c>
      <c r="G102" s="8" t="s">
        <v>377</v>
      </c>
      <c r="H102" s="6" t="s">
        <v>378</v>
      </c>
      <c r="I102" s="6" t="s">
        <v>379</v>
      </c>
      <c r="J102" s="6" t="s">
        <v>372</v>
      </c>
      <c r="K102" s="6" t="s">
        <v>59</v>
      </c>
      <c r="L102" s="6"/>
      <c r="M102" s="7">
        <v>45548</v>
      </c>
      <c r="N102" s="6" t="s">
        <v>23</v>
      </c>
      <c r="O102" s="8" t="s">
        <v>380</v>
      </c>
      <c r="P102" s="6" t="str">
        <f>HYPERLINK("https://docs.wto.org/imrd/directdoc.asp?DDFDocuments/t/G/TBTN24/ARE615.DOCX", "https://docs.wto.org/imrd/directdoc.asp?DDFDocuments/t/G/TBTN24/ARE615.DOCX")</f>
        <v>https://docs.wto.org/imrd/directdoc.asp?DDFDocuments/t/G/TBTN24/ARE615.DOCX</v>
      </c>
      <c r="Q102" s="6" t="str">
        <f>HYPERLINK("https://docs.wto.org/imrd/directdoc.asp?DDFDocuments/u/G/TBTN24/ARE615.DOCX", "https://docs.wto.org/imrd/directdoc.asp?DDFDocuments/u/G/TBTN24/ARE615.DOCX")</f>
        <v>https://docs.wto.org/imrd/directdoc.asp?DDFDocuments/u/G/TBTN24/ARE615.DOCX</v>
      </c>
      <c r="R102" s="6" t="str">
        <f>HYPERLINK("https://docs.wto.org/imrd/directdoc.asp?DDFDocuments/v/G/TBTN24/ARE615.DOCX", "https://docs.wto.org/imrd/directdoc.asp?DDFDocuments/v/G/TBTN24/ARE615.DOCX")</f>
        <v>https://docs.wto.org/imrd/directdoc.asp?DDFDocuments/v/G/TBTN24/ARE615.DOCX</v>
      </c>
    </row>
    <row r="103" spans="1:18" ht="65.099999999999994" customHeight="1" x14ac:dyDescent="0.25">
      <c r="A103" s="10" t="s">
        <v>731</v>
      </c>
      <c r="B103" s="7">
        <v>45488</v>
      </c>
      <c r="C103"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3" s="6" t="s">
        <v>381</v>
      </c>
      <c r="E103" s="8" t="s">
        <v>375</v>
      </c>
      <c r="F103" s="8" t="s">
        <v>376</v>
      </c>
      <c r="G103" s="8" t="s">
        <v>377</v>
      </c>
      <c r="H103" s="6" t="s">
        <v>378</v>
      </c>
      <c r="I103" s="6" t="s">
        <v>379</v>
      </c>
      <c r="J103" s="6" t="s">
        <v>372</v>
      </c>
      <c r="K103" s="6" t="s">
        <v>59</v>
      </c>
      <c r="L103" s="6"/>
      <c r="M103" s="7">
        <v>45548</v>
      </c>
      <c r="N103" s="6" t="s">
        <v>23</v>
      </c>
      <c r="O103" s="8" t="s">
        <v>380</v>
      </c>
      <c r="P103" s="6" t="str">
        <f>HYPERLINK("https://docs.wto.org/imrd/directdoc.asp?DDFDocuments/t/G/TBTN24/ARE615.DOCX", "https://docs.wto.org/imrd/directdoc.asp?DDFDocuments/t/G/TBTN24/ARE615.DOCX")</f>
        <v>https://docs.wto.org/imrd/directdoc.asp?DDFDocuments/t/G/TBTN24/ARE615.DOCX</v>
      </c>
      <c r="Q103" s="6" t="str">
        <f>HYPERLINK("https://docs.wto.org/imrd/directdoc.asp?DDFDocuments/u/G/TBTN24/ARE615.DOCX", "https://docs.wto.org/imrd/directdoc.asp?DDFDocuments/u/G/TBTN24/ARE615.DOCX")</f>
        <v>https://docs.wto.org/imrd/directdoc.asp?DDFDocuments/u/G/TBTN24/ARE615.DOCX</v>
      </c>
      <c r="R103" s="6" t="str">
        <f>HYPERLINK("https://docs.wto.org/imrd/directdoc.asp?DDFDocuments/v/G/TBTN24/ARE615.DOCX", "https://docs.wto.org/imrd/directdoc.asp?DDFDocuments/v/G/TBTN24/ARE615.DOCX")</f>
        <v>https://docs.wto.org/imrd/directdoc.asp?DDFDocuments/v/G/TBTN24/ARE615.DOCX</v>
      </c>
    </row>
    <row r="104" spans="1:18" ht="65.099999999999994" customHeight="1" x14ac:dyDescent="0.25">
      <c r="A104" s="10" t="s">
        <v>731</v>
      </c>
      <c r="B104" s="7">
        <v>45488</v>
      </c>
      <c r="C104"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4" s="6" t="s">
        <v>382</v>
      </c>
      <c r="E104" s="8" t="s">
        <v>375</v>
      </c>
      <c r="F104" s="8" t="s">
        <v>376</v>
      </c>
      <c r="G104" s="8" t="s">
        <v>377</v>
      </c>
      <c r="H104" s="6" t="s">
        <v>378</v>
      </c>
      <c r="I104" s="6" t="s">
        <v>379</v>
      </c>
      <c r="J104" s="6" t="s">
        <v>372</v>
      </c>
      <c r="K104" s="6" t="s">
        <v>59</v>
      </c>
      <c r="L104" s="6"/>
      <c r="M104" s="7">
        <v>45548</v>
      </c>
      <c r="N104" s="6" t="s">
        <v>23</v>
      </c>
      <c r="O104" s="8" t="s">
        <v>380</v>
      </c>
      <c r="P104" s="6" t="str">
        <f>HYPERLINK("https://docs.wto.org/imrd/directdoc.asp?DDFDocuments/t/G/TBTN24/ARE615.DOCX", "https://docs.wto.org/imrd/directdoc.asp?DDFDocuments/t/G/TBTN24/ARE615.DOCX")</f>
        <v>https://docs.wto.org/imrd/directdoc.asp?DDFDocuments/t/G/TBTN24/ARE615.DOCX</v>
      </c>
      <c r="Q104" s="6" t="str">
        <f>HYPERLINK("https://docs.wto.org/imrd/directdoc.asp?DDFDocuments/u/G/TBTN24/ARE615.DOCX", "https://docs.wto.org/imrd/directdoc.asp?DDFDocuments/u/G/TBTN24/ARE615.DOCX")</f>
        <v>https://docs.wto.org/imrd/directdoc.asp?DDFDocuments/u/G/TBTN24/ARE615.DOCX</v>
      </c>
      <c r="R104" s="6" t="str">
        <f>HYPERLINK("https://docs.wto.org/imrd/directdoc.asp?DDFDocuments/v/G/TBTN24/ARE615.DOCX", "https://docs.wto.org/imrd/directdoc.asp?DDFDocuments/v/G/TBTN24/ARE615.DOCX")</f>
        <v>https://docs.wto.org/imrd/directdoc.asp?DDFDocuments/v/G/TBTN24/ARE615.DOCX</v>
      </c>
    </row>
    <row r="105" spans="1:18" ht="65.099999999999994" customHeight="1" x14ac:dyDescent="0.25">
      <c r="A105" s="10" t="s">
        <v>731</v>
      </c>
      <c r="B105" s="7">
        <v>45488</v>
      </c>
      <c r="C105"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5" s="6" t="s">
        <v>367</v>
      </c>
      <c r="E105" s="8" t="s">
        <v>375</v>
      </c>
      <c r="F105" s="8" t="s">
        <v>376</v>
      </c>
      <c r="G105" s="8" t="s">
        <v>377</v>
      </c>
      <c r="H105" s="6" t="s">
        <v>378</v>
      </c>
      <c r="I105" s="6" t="s">
        <v>379</v>
      </c>
      <c r="J105" s="6" t="s">
        <v>372</v>
      </c>
      <c r="K105" s="6" t="s">
        <v>59</v>
      </c>
      <c r="L105" s="6"/>
      <c r="M105" s="7">
        <v>45548</v>
      </c>
      <c r="N105" s="6" t="s">
        <v>23</v>
      </c>
      <c r="O105" s="8" t="s">
        <v>380</v>
      </c>
      <c r="P105" s="6" t="str">
        <f>HYPERLINK("https://docs.wto.org/imrd/directdoc.asp?DDFDocuments/t/G/TBTN24/ARE615.DOCX", "https://docs.wto.org/imrd/directdoc.asp?DDFDocuments/t/G/TBTN24/ARE615.DOCX")</f>
        <v>https://docs.wto.org/imrd/directdoc.asp?DDFDocuments/t/G/TBTN24/ARE615.DOCX</v>
      </c>
      <c r="Q105" s="6" t="str">
        <f>HYPERLINK("https://docs.wto.org/imrd/directdoc.asp?DDFDocuments/u/G/TBTN24/ARE615.DOCX", "https://docs.wto.org/imrd/directdoc.asp?DDFDocuments/u/G/TBTN24/ARE615.DOCX")</f>
        <v>https://docs.wto.org/imrd/directdoc.asp?DDFDocuments/u/G/TBTN24/ARE615.DOCX</v>
      </c>
      <c r="R105" s="6" t="str">
        <f>HYPERLINK("https://docs.wto.org/imrd/directdoc.asp?DDFDocuments/v/G/TBTN24/ARE615.DOCX", "https://docs.wto.org/imrd/directdoc.asp?DDFDocuments/v/G/TBTN24/ARE615.DOCX")</f>
        <v>https://docs.wto.org/imrd/directdoc.asp?DDFDocuments/v/G/TBTN24/ARE615.DOCX</v>
      </c>
    </row>
    <row r="106" spans="1:18" ht="65.099999999999994" customHeight="1" x14ac:dyDescent="0.25">
      <c r="A106" s="10" t="s">
        <v>731</v>
      </c>
      <c r="B106" s="7">
        <v>45488</v>
      </c>
      <c r="C106" s="6" t="str">
        <f>HYPERLINK("https://eping.wto.org/en/Search?viewData= G/TBT/N/ARE/615, G/TBT/N/BHR/701, G/TBT/N/KWT/681, G/TBT/N/OMN/526, G/TBT/N/QAT/677, G/TBT/N/SAU/1339, G/TBT/N/YEM/283"," G/TBT/N/ARE/615, G/TBT/N/BHR/701, G/TBT/N/KWT/681, G/TBT/N/OMN/526, G/TBT/N/QAT/677, G/TBT/N/SAU/1339, G/TBT/N/YEM/283")</f>
        <v xml:space="preserve"> G/TBT/N/ARE/615, G/TBT/N/BHR/701, G/TBT/N/KWT/681, G/TBT/N/OMN/526, G/TBT/N/QAT/677, G/TBT/N/SAU/1339, G/TBT/N/YEM/283</v>
      </c>
      <c r="D106" s="6" t="s">
        <v>384</v>
      </c>
      <c r="E106" s="8" t="s">
        <v>375</v>
      </c>
      <c r="F106" s="8" t="s">
        <v>376</v>
      </c>
      <c r="G106" s="8" t="s">
        <v>377</v>
      </c>
      <c r="H106" s="6" t="s">
        <v>378</v>
      </c>
      <c r="I106" s="6" t="s">
        <v>379</v>
      </c>
      <c r="J106" s="6" t="s">
        <v>372</v>
      </c>
      <c r="K106" s="6" t="s">
        <v>59</v>
      </c>
      <c r="L106" s="6"/>
      <c r="M106" s="7">
        <v>45548</v>
      </c>
      <c r="N106" s="6" t="s">
        <v>23</v>
      </c>
      <c r="O106" s="8" t="s">
        <v>380</v>
      </c>
      <c r="P106" s="6" t="str">
        <f>HYPERLINK("https://docs.wto.org/imrd/directdoc.asp?DDFDocuments/t/G/TBTN24/ARE615.DOCX", "https://docs.wto.org/imrd/directdoc.asp?DDFDocuments/t/G/TBTN24/ARE615.DOCX")</f>
        <v>https://docs.wto.org/imrd/directdoc.asp?DDFDocuments/t/G/TBTN24/ARE615.DOCX</v>
      </c>
      <c r="Q106" s="6" t="str">
        <f>HYPERLINK("https://docs.wto.org/imrd/directdoc.asp?DDFDocuments/u/G/TBTN24/ARE615.DOCX", "https://docs.wto.org/imrd/directdoc.asp?DDFDocuments/u/G/TBTN24/ARE615.DOCX")</f>
        <v>https://docs.wto.org/imrd/directdoc.asp?DDFDocuments/u/G/TBTN24/ARE615.DOCX</v>
      </c>
      <c r="R106" s="6" t="str">
        <f>HYPERLINK("https://docs.wto.org/imrd/directdoc.asp?DDFDocuments/v/G/TBTN24/ARE615.DOCX", "https://docs.wto.org/imrd/directdoc.asp?DDFDocuments/v/G/TBTN24/ARE615.DOCX")</f>
        <v>https://docs.wto.org/imrd/directdoc.asp?DDFDocuments/v/G/TBTN24/ARE615.DOCX</v>
      </c>
    </row>
    <row r="107" spans="1:18" ht="65.099999999999994" customHeight="1" x14ac:dyDescent="0.25">
      <c r="A107" s="10" t="s">
        <v>748</v>
      </c>
      <c r="B107" s="7">
        <v>45481</v>
      </c>
      <c r="C107" s="6" t="str">
        <f>HYPERLINK("https://eping.wto.org/en/Search?viewData= G/TBT/N/USA/2130"," G/TBT/N/USA/2130")</f>
        <v xml:space="preserve"> G/TBT/N/USA/2130</v>
      </c>
      <c r="D107" s="6" t="s">
        <v>25</v>
      </c>
      <c r="E107" s="8" t="s">
        <v>509</v>
      </c>
      <c r="F107" s="8" t="s">
        <v>510</v>
      </c>
      <c r="G107" s="8" t="s">
        <v>511</v>
      </c>
      <c r="H107" s="6" t="s">
        <v>21</v>
      </c>
      <c r="I107" s="6" t="s">
        <v>512</v>
      </c>
      <c r="J107" s="6" t="s">
        <v>513</v>
      </c>
      <c r="K107" s="6" t="s">
        <v>21</v>
      </c>
      <c r="L107" s="6"/>
      <c r="M107" s="7">
        <v>45568</v>
      </c>
      <c r="N107" s="6" t="s">
        <v>23</v>
      </c>
      <c r="O107" s="8" t="s">
        <v>514</v>
      </c>
      <c r="P107" s="6" t="str">
        <f>HYPERLINK("https://docs.wto.org/imrd/directdoc.asp?DDFDocuments/t/G/TBTN24/USA2130.DOCX", "https://docs.wto.org/imrd/directdoc.asp?DDFDocuments/t/G/TBTN24/USA2130.DOCX")</f>
        <v>https://docs.wto.org/imrd/directdoc.asp?DDFDocuments/t/G/TBTN24/USA2130.DOCX</v>
      </c>
      <c r="Q107" s="6" t="str">
        <f>HYPERLINK("https://docs.wto.org/imrd/directdoc.asp?DDFDocuments/u/G/TBTN24/USA2130.DOCX", "https://docs.wto.org/imrd/directdoc.asp?DDFDocuments/u/G/TBTN24/USA2130.DOCX")</f>
        <v>https://docs.wto.org/imrd/directdoc.asp?DDFDocuments/u/G/TBTN24/USA2130.DOCX</v>
      </c>
      <c r="R107" s="6" t="str">
        <f>HYPERLINK("https://docs.wto.org/imrd/directdoc.asp?DDFDocuments/v/G/TBTN24/USA2130.DOCX", "https://docs.wto.org/imrd/directdoc.asp?DDFDocuments/v/G/TBTN24/USA2130.DOCX")</f>
        <v>https://docs.wto.org/imrd/directdoc.asp?DDFDocuments/v/G/TBTN24/USA2130.DOCX</v>
      </c>
    </row>
    <row r="108" spans="1:18" ht="65.099999999999994" customHeight="1" x14ac:dyDescent="0.25">
      <c r="A108" s="10" t="s">
        <v>670</v>
      </c>
      <c r="B108" s="7">
        <v>45504</v>
      </c>
      <c r="C108" s="6" t="str">
        <f>HYPERLINK("https://eping.wto.org/en/Search?viewData= G/TBT/N/KOR/1220"," G/TBT/N/KOR/1220")</f>
        <v xml:space="preserve"> G/TBT/N/KOR/1220</v>
      </c>
      <c r="D108" s="6" t="s">
        <v>17</v>
      </c>
      <c r="E108" s="8" t="s">
        <v>18</v>
      </c>
      <c r="F108" s="8" t="s">
        <v>19</v>
      </c>
      <c r="G108" s="8" t="s">
        <v>20</v>
      </c>
      <c r="H108" s="6" t="s">
        <v>21</v>
      </c>
      <c r="I108" s="6" t="s">
        <v>21</v>
      </c>
      <c r="J108" s="6" t="s">
        <v>22</v>
      </c>
      <c r="K108" s="6" t="s">
        <v>21</v>
      </c>
      <c r="L108" s="6"/>
      <c r="M108" s="7">
        <v>45564</v>
      </c>
      <c r="N108" s="6" t="s">
        <v>23</v>
      </c>
      <c r="O108" s="8" t="s">
        <v>24</v>
      </c>
      <c r="P108" s="6" t="str">
        <f>HYPERLINK("https://docs.wto.org/imrd/directdoc.asp?DDFDocuments/t/G/TBTN24/KOR1220.DOCX", "https://docs.wto.org/imrd/directdoc.asp?DDFDocuments/t/G/TBTN24/KOR1220.DOCX")</f>
        <v>https://docs.wto.org/imrd/directdoc.asp?DDFDocuments/t/G/TBTN24/KOR1220.DOCX</v>
      </c>
      <c r="Q108" s="6" t="str">
        <f>HYPERLINK("https://docs.wto.org/imrd/directdoc.asp?DDFDocuments/u/G/TBTN24/KOR1220.DOCX", "https://docs.wto.org/imrd/directdoc.asp?DDFDocuments/u/G/TBTN24/KOR1220.DOCX")</f>
        <v>https://docs.wto.org/imrd/directdoc.asp?DDFDocuments/u/G/TBTN24/KOR1220.DOCX</v>
      </c>
      <c r="R108" s="6" t="str">
        <f>HYPERLINK("https://docs.wto.org/imrd/directdoc.asp?DDFDocuments/v/G/TBTN24/KOR1220.DOCX", "https://docs.wto.org/imrd/directdoc.asp?DDFDocuments/v/G/TBTN24/KOR1220.DOCX")</f>
        <v>https://docs.wto.org/imrd/directdoc.asp?DDFDocuments/v/G/TBTN24/KOR1220.DOCX</v>
      </c>
    </row>
    <row r="109" spans="1:18" ht="65.099999999999994" customHeight="1" x14ac:dyDescent="0.25">
      <c r="A109" s="10" t="s">
        <v>740</v>
      </c>
      <c r="B109" s="7">
        <v>45483</v>
      </c>
      <c r="C109" s="6" t="str">
        <f>HYPERLINK("https://eping.wto.org/en/Search?viewData= G/TBT/N/THA/740"," G/TBT/N/THA/740")</f>
        <v xml:space="preserve"> G/TBT/N/THA/740</v>
      </c>
      <c r="D109" s="6" t="s">
        <v>195</v>
      </c>
      <c r="E109" s="8" t="s">
        <v>437</v>
      </c>
      <c r="F109" s="8" t="s">
        <v>438</v>
      </c>
      <c r="G109" s="8" t="s">
        <v>439</v>
      </c>
      <c r="H109" s="6" t="s">
        <v>21</v>
      </c>
      <c r="I109" s="6" t="s">
        <v>70</v>
      </c>
      <c r="J109" s="6" t="s">
        <v>105</v>
      </c>
      <c r="K109" s="6" t="s">
        <v>21</v>
      </c>
      <c r="L109" s="6"/>
      <c r="M109" s="7" t="s">
        <v>21</v>
      </c>
      <c r="N109" s="6" t="s">
        <v>23</v>
      </c>
      <c r="O109" s="8" t="s">
        <v>440</v>
      </c>
      <c r="P109" s="6" t="str">
        <f>HYPERLINK("https://docs.wto.org/imrd/directdoc.asp?DDFDocuments/t/G/TBTN24/THA470.DOCX", "https://docs.wto.org/imrd/directdoc.asp?DDFDocuments/t/G/TBTN24/THA470.DOCX")</f>
        <v>https://docs.wto.org/imrd/directdoc.asp?DDFDocuments/t/G/TBTN24/THA470.DOCX</v>
      </c>
      <c r="Q109" s="6" t="str">
        <f>HYPERLINK("https://docs.wto.org/imrd/directdoc.asp?DDFDocuments/u/G/TBTN24/THA470.DOCX", "https://docs.wto.org/imrd/directdoc.asp?DDFDocuments/u/G/TBTN24/THA470.DOCX")</f>
        <v>https://docs.wto.org/imrd/directdoc.asp?DDFDocuments/u/G/TBTN24/THA470.DOCX</v>
      </c>
      <c r="R109" s="6" t="str">
        <f>HYPERLINK("https://docs.wto.org/imrd/directdoc.asp?DDFDocuments/v/G/TBTN24/THA470.DOCX", "https://docs.wto.org/imrd/directdoc.asp?DDFDocuments/v/G/TBTN24/THA470.DOCX")</f>
        <v>https://docs.wto.org/imrd/directdoc.asp?DDFDocuments/v/G/TBTN24/THA470.DOCX</v>
      </c>
    </row>
    <row r="110" spans="1:18" ht="65.099999999999994" customHeight="1" x14ac:dyDescent="0.25">
      <c r="A110" s="10" t="s">
        <v>740</v>
      </c>
      <c r="B110" s="7">
        <v>45483</v>
      </c>
      <c r="C110" s="6" t="str">
        <f>HYPERLINK("https://eping.wto.org/en/Search?viewData= G/TBT/N/UKR/303"," G/TBT/N/UKR/303")</f>
        <v xml:space="preserve"> G/TBT/N/UKR/303</v>
      </c>
      <c r="D110" s="6" t="s">
        <v>444</v>
      </c>
      <c r="E110" s="8" t="s">
        <v>445</v>
      </c>
      <c r="F110" s="8" t="s">
        <v>446</v>
      </c>
      <c r="G110" s="8" t="s">
        <v>447</v>
      </c>
      <c r="H110" s="6" t="s">
        <v>21</v>
      </c>
      <c r="I110" s="6" t="s">
        <v>70</v>
      </c>
      <c r="J110" s="6" t="s">
        <v>448</v>
      </c>
      <c r="K110" s="6" t="s">
        <v>21</v>
      </c>
      <c r="L110" s="6"/>
      <c r="M110" s="7">
        <v>45543</v>
      </c>
      <c r="N110" s="6" t="s">
        <v>23</v>
      </c>
      <c r="O110" s="8" t="s">
        <v>449</v>
      </c>
      <c r="P110" s="6" t="str">
        <f>HYPERLINK("https://docs.wto.org/imrd/directdoc.asp?DDFDocuments/t/G/TBTN24/UKR303.DOCX", "https://docs.wto.org/imrd/directdoc.asp?DDFDocuments/t/G/TBTN24/UKR303.DOCX")</f>
        <v>https://docs.wto.org/imrd/directdoc.asp?DDFDocuments/t/G/TBTN24/UKR303.DOCX</v>
      </c>
      <c r="Q110" s="6" t="str">
        <f>HYPERLINK("https://docs.wto.org/imrd/directdoc.asp?DDFDocuments/u/G/TBTN24/UKR303.DOCX", "https://docs.wto.org/imrd/directdoc.asp?DDFDocuments/u/G/TBTN24/UKR303.DOCX")</f>
        <v>https://docs.wto.org/imrd/directdoc.asp?DDFDocuments/u/G/TBTN24/UKR303.DOCX</v>
      </c>
      <c r="R110" s="6" t="str">
        <f>HYPERLINK("https://docs.wto.org/imrd/directdoc.asp?DDFDocuments/v/G/TBTN24/UKR303.DOCX", "https://docs.wto.org/imrd/directdoc.asp?DDFDocuments/v/G/TBTN24/UKR303.DOCX")</f>
        <v>https://docs.wto.org/imrd/directdoc.asp?DDFDocuments/v/G/TBTN24/UKR303.DOCX</v>
      </c>
    </row>
    <row r="111" spans="1:18" ht="65.099999999999994" customHeight="1" x14ac:dyDescent="0.25">
      <c r="A111" s="10" t="s">
        <v>740</v>
      </c>
      <c r="B111" s="7">
        <v>45483</v>
      </c>
      <c r="C111" s="6" t="str">
        <f>HYPERLINK("https://eping.wto.org/en/Search?viewData= G/TBT/N/THA/741"," G/TBT/N/THA/741")</f>
        <v xml:space="preserve"> G/TBT/N/THA/741</v>
      </c>
      <c r="D111" s="6" t="s">
        <v>195</v>
      </c>
      <c r="E111" s="8" t="s">
        <v>464</v>
      </c>
      <c r="F111" s="8" t="s">
        <v>465</v>
      </c>
      <c r="G111" s="8" t="s">
        <v>439</v>
      </c>
      <c r="H111" s="6" t="s">
        <v>21</v>
      </c>
      <c r="I111" s="6" t="s">
        <v>70</v>
      </c>
      <c r="J111" s="6" t="s">
        <v>105</v>
      </c>
      <c r="K111" s="6" t="s">
        <v>21</v>
      </c>
      <c r="L111" s="6"/>
      <c r="M111" s="7">
        <v>45543</v>
      </c>
      <c r="N111" s="6" t="s">
        <v>23</v>
      </c>
      <c r="O111" s="8" t="s">
        <v>466</v>
      </c>
      <c r="P111" s="6" t="str">
        <f>HYPERLINK("https://docs.wto.org/imrd/directdoc.asp?DDFDocuments/t/G/TBTN24/THA741.DOCX", "https://docs.wto.org/imrd/directdoc.asp?DDFDocuments/t/G/TBTN24/THA741.DOCX")</f>
        <v>https://docs.wto.org/imrd/directdoc.asp?DDFDocuments/t/G/TBTN24/THA741.DOCX</v>
      </c>
      <c r="Q111" s="6" t="str">
        <f>HYPERLINK("https://docs.wto.org/imrd/directdoc.asp?DDFDocuments/u/G/TBTN24/THA741.DOCX", "https://docs.wto.org/imrd/directdoc.asp?DDFDocuments/u/G/TBTN24/THA741.DOCX")</f>
        <v>https://docs.wto.org/imrd/directdoc.asp?DDFDocuments/u/G/TBTN24/THA741.DOCX</v>
      </c>
      <c r="R111" s="6" t="str">
        <f>HYPERLINK("https://docs.wto.org/imrd/directdoc.asp?DDFDocuments/v/G/TBTN24/THA741.DOCX", "https://docs.wto.org/imrd/directdoc.asp?DDFDocuments/v/G/TBTN24/THA741.DOCX")</f>
        <v>https://docs.wto.org/imrd/directdoc.asp?DDFDocuments/v/G/TBTN24/THA741.DOCX</v>
      </c>
    </row>
    <row r="112" spans="1:18" ht="65.099999999999994" customHeight="1" x14ac:dyDescent="0.25">
      <c r="A112" s="10" t="s">
        <v>740</v>
      </c>
      <c r="B112" s="7">
        <v>45483</v>
      </c>
      <c r="C112" s="6" t="str">
        <f>HYPERLINK("https://eping.wto.org/en/Search?viewData= G/TBT/N/THA/742"," G/TBT/N/THA/742")</f>
        <v xml:space="preserve"> G/TBT/N/THA/742</v>
      </c>
      <c r="D112" s="6" t="s">
        <v>195</v>
      </c>
      <c r="E112" s="8" t="s">
        <v>467</v>
      </c>
      <c r="F112" s="8" t="s">
        <v>468</v>
      </c>
      <c r="G112" s="8" t="s">
        <v>439</v>
      </c>
      <c r="H112" s="6" t="s">
        <v>21</v>
      </c>
      <c r="I112" s="6" t="s">
        <v>70</v>
      </c>
      <c r="J112" s="6" t="s">
        <v>105</v>
      </c>
      <c r="K112" s="6" t="s">
        <v>21</v>
      </c>
      <c r="L112" s="6"/>
      <c r="M112" s="7">
        <v>45543</v>
      </c>
      <c r="N112" s="6" t="s">
        <v>23</v>
      </c>
      <c r="O112" s="8" t="s">
        <v>469</v>
      </c>
      <c r="P112" s="6" t="str">
        <f>HYPERLINK("https://docs.wto.org/imrd/directdoc.asp?DDFDocuments/t/G/TBTN24/THA742.DOCX", "https://docs.wto.org/imrd/directdoc.asp?DDFDocuments/t/G/TBTN24/THA742.DOCX")</f>
        <v>https://docs.wto.org/imrd/directdoc.asp?DDFDocuments/t/G/TBTN24/THA742.DOCX</v>
      </c>
      <c r="Q112" s="6" t="str">
        <f>HYPERLINK("https://docs.wto.org/imrd/directdoc.asp?DDFDocuments/u/G/TBTN24/THA742.DOCX", "https://docs.wto.org/imrd/directdoc.asp?DDFDocuments/u/G/TBTN24/THA742.DOCX")</f>
        <v>https://docs.wto.org/imrd/directdoc.asp?DDFDocuments/u/G/TBTN24/THA742.DOCX</v>
      </c>
      <c r="R112" s="6" t="str">
        <f>HYPERLINK("https://docs.wto.org/imrd/directdoc.asp?DDFDocuments/v/G/TBTN24/THA742.DOCX", "https://docs.wto.org/imrd/directdoc.asp?DDFDocuments/v/G/TBTN24/THA742.DOCX")</f>
        <v>https://docs.wto.org/imrd/directdoc.asp?DDFDocuments/v/G/TBTN24/THA742.DOCX</v>
      </c>
    </row>
    <row r="113" spans="1:18" ht="65.099999999999994" customHeight="1" x14ac:dyDescent="0.25">
      <c r="A113" s="10" t="s">
        <v>713</v>
      </c>
      <c r="B113" s="7">
        <v>45495</v>
      </c>
      <c r="C113" s="6" t="str">
        <f>HYPERLINK("https://eping.wto.org/en/Search?viewData= G/TBT/N/KEN/1642"," G/TBT/N/KEN/1642")</f>
        <v xml:space="preserve"> G/TBT/N/KEN/1642</v>
      </c>
      <c r="D113" s="6" t="s">
        <v>159</v>
      </c>
      <c r="E113" s="8" t="s">
        <v>272</v>
      </c>
      <c r="F113" s="8" t="s">
        <v>273</v>
      </c>
      <c r="G113" s="8" t="s">
        <v>274</v>
      </c>
      <c r="H113" s="6" t="s">
        <v>21</v>
      </c>
      <c r="I113" s="6" t="s">
        <v>275</v>
      </c>
      <c r="J113" s="6" t="s">
        <v>276</v>
      </c>
      <c r="K113" s="6" t="s">
        <v>21</v>
      </c>
      <c r="L113" s="6"/>
      <c r="M113" s="7">
        <v>45555</v>
      </c>
      <c r="N113" s="6" t="s">
        <v>23</v>
      </c>
      <c r="O113" s="8" t="s">
        <v>277</v>
      </c>
      <c r="P113" s="6" t="str">
        <f>HYPERLINK("https://docs.wto.org/imrd/directdoc.asp?DDFDocuments/t/G/TBTN24/KEN1642.DOCX", "https://docs.wto.org/imrd/directdoc.asp?DDFDocuments/t/G/TBTN24/KEN1642.DOCX")</f>
        <v>https://docs.wto.org/imrd/directdoc.asp?DDFDocuments/t/G/TBTN24/KEN1642.DOCX</v>
      </c>
      <c r="Q113" s="6" t="str">
        <f>HYPERLINK("https://docs.wto.org/imrd/directdoc.asp?DDFDocuments/u/G/TBTN24/KEN1642.DOCX", "https://docs.wto.org/imrd/directdoc.asp?DDFDocuments/u/G/TBTN24/KEN1642.DOCX")</f>
        <v>https://docs.wto.org/imrd/directdoc.asp?DDFDocuments/u/G/TBTN24/KEN1642.DOCX</v>
      </c>
      <c r="R113" s="6" t="str">
        <f>HYPERLINK("https://docs.wto.org/imrd/directdoc.asp?DDFDocuments/v/G/TBTN24/KEN1642.DOCX", "https://docs.wto.org/imrd/directdoc.asp?DDFDocuments/v/G/TBTN24/KEN1642.DOCX")</f>
        <v>https://docs.wto.org/imrd/directdoc.asp?DDFDocuments/v/G/TBTN24/KEN1642.DOCX</v>
      </c>
    </row>
    <row r="114" spans="1:18" ht="65.099999999999994" customHeight="1" x14ac:dyDescent="0.25">
      <c r="A114" s="10" t="s">
        <v>763</v>
      </c>
      <c r="B114" s="7">
        <v>45475</v>
      </c>
      <c r="C114" s="6" t="str">
        <f>HYPERLINK("https://eping.wto.org/en/Search?viewData= G/TBT/N/USA/2128"," G/TBT/N/USA/2128")</f>
        <v xml:space="preserve"> G/TBT/N/USA/2128</v>
      </c>
      <c r="D114" s="6" t="s">
        <v>25</v>
      </c>
      <c r="E114" s="8" t="s">
        <v>614</v>
      </c>
      <c r="F114" s="8" t="s">
        <v>615</v>
      </c>
      <c r="G114" s="8" t="s">
        <v>616</v>
      </c>
      <c r="H114" s="6" t="s">
        <v>21</v>
      </c>
      <c r="I114" s="6" t="s">
        <v>617</v>
      </c>
      <c r="J114" s="6" t="s">
        <v>618</v>
      </c>
      <c r="K114" s="6" t="s">
        <v>21</v>
      </c>
      <c r="L114" s="6"/>
      <c r="M114" s="7">
        <v>45534</v>
      </c>
      <c r="N114" s="6" t="s">
        <v>23</v>
      </c>
      <c r="O114" s="8" t="s">
        <v>619</v>
      </c>
      <c r="P114" s="6" t="str">
        <f>HYPERLINK("https://docs.wto.org/imrd/directdoc.asp?DDFDocuments/t/G/TBTN24/USA2128.DOCX", "https://docs.wto.org/imrd/directdoc.asp?DDFDocuments/t/G/TBTN24/USA2128.DOCX")</f>
        <v>https://docs.wto.org/imrd/directdoc.asp?DDFDocuments/t/G/TBTN24/USA2128.DOCX</v>
      </c>
      <c r="Q114" s="6" t="str">
        <f>HYPERLINK("https://docs.wto.org/imrd/directdoc.asp?DDFDocuments/u/G/TBTN24/USA2128.DOCX", "https://docs.wto.org/imrd/directdoc.asp?DDFDocuments/u/G/TBTN24/USA2128.DOCX")</f>
        <v>https://docs.wto.org/imrd/directdoc.asp?DDFDocuments/u/G/TBTN24/USA2128.DOCX</v>
      </c>
      <c r="R114" s="6" t="str">
        <f>HYPERLINK("https://docs.wto.org/imrd/directdoc.asp?DDFDocuments/v/G/TBTN24/USA2128.DOCX", "https://docs.wto.org/imrd/directdoc.asp?DDFDocuments/v/G/TBTN24/USA2128.DOCX")</f>
        <v>https://docs.wto.org/imrd/directdoc.asp?DDFDocuments/v/G/TBTN24/USA2128.DOCX</v>
      </c>
    </row>
    <row r="115" spans="1:18" ht="65.099999999999994" customHeight="1" x14ac:dyDescent="0.25">
      <c r="A115" s="10" t="s">
        <v>710</v>
      </c>
      <c r="B115" s="7">
        <v>45496</v>
      </c>
      <c r="C115" s="6" t="str">
        <f>HYPERLINK("https://eping.wto.org/en/Search?viewData= G/TBT/N/URY/94"," G/TBT/N/URY/94")</f>
        <v xml:space="preserve"> G/TBT/N/URY/94</v>
      </c>
      <c r="D115" s="6" t="s">
        <v>226</v>
      </c>
      <c r="E115" s="8" t="s">
        <v>257</v>
      </c>
      <c r="F115" s="8" t="s">
        <v>258</v>
      </c>
      <c r="G115" s="8" t="s">
        <v>259</v>
      </c>
      <c r="H115" s="6" t="s">
        <v>260</v>
      </c>
      <c r="I115" s="6" t="s">
        <v>230</v>
      </c>
      <c r="J115" s="6" t="s">
        <v>261</v>
      </c>
      <c r="K115" s="6" t="s">
        <v>232</v>
      </c>
      <c r="L115" s="6"/>
      <c r="M115" s="7">
        <v>45556</v>
      </c>
      <c r="N115" s="6" t="s">
        <v>23</v>
      </c>
      <c r="O115" s="8" t="s">
        <v>262</v>
      </c>
      <c r="P115" s="6" t="str">
        <f>HYPERLINK("https://docs.wto.org/imrd/directdoc.asp?DDFDocuments/t/G/TBTN24/URY94.DOCX", "https://docs.wto.org/imrd/directdoc.asp?DDFDocuments/t/G/TBTN24/URY94.DOCX")</f>
        <v>https://docs.wto.org/imrd/directdoc.asp?DDFDocuments/t/G/TBTN24/URY94.DOCX</v>
      </c>
      <c r="Q115" s="6" t="str">
        <f>HYPERLINK("https://docs.wto.org/imrd/directdoc.asp?DDFDocuments/u/G/TBTN24/URY94.DOCX", "https://docs.wto.org/imrd/directdoc.asp?DDFDocuments/u/G/TBTN24/URY94.DOCX")</f>
        <v>https://docs.wto.org/imrd/directdoc.asp?DDFDocuments/u/G/TBTN24/URY94.DOCX</v>
      </c>
      <c r="R115" s="6" t="str">
        <f>HYPERLINK("https://docs.wto.org/imrd/directdoc.asp?DDFDocuments/v/G/TBTN24/URY94.DOCX", "https://docs.wto.org/imrd/directdoc.asp?DDFDocuments/v/G/TBTN24/URY94.DOCX")</f>
        <v>https://docs.wto.org/imrd/directdoc.asp?DDFDocuments/v/G/TBTN24/URY94.DOCX</v>
      </c>
    </row>
    <row r="116" spans="1:18" ht="65.099999999999994" customHeight="1" x14ac:dyDescent="0.25">
      <c r="A116" s="10" t="s">
        <v>682</v>
      </c>
      <c r="B116" s="7">
        <v>45502</v>
      </c>
      <c r="C116" s="6" t="str">
        <f>HYPERLINK("https://eping.wto.org/en/Search?viewData= G/TBT/N/KHM/23"," G/TBT/N/KHM/23")</f>
        <v xml:space="preserve"> G/TBT/N/KHM/23</v>
      </c>
      <c r="D116" s="6" t="s">
        <v>89</v>
      </c>
      <c r="E116" s="8" t="s">
        <v>90</v>
      </c>
      <c r="F116" s="8" t="s">
        <v>91</v>
      </c>
      <c r="G116" s="8" t="s">
        <v>92</v>
      </c>
      <c r="H116" s="6" t="s">
        <v>93</v>
      </c>
      <c r="I116" s="6" t="s">
        <v>94</v>
      </c>
      <c r="J116" s="6" t="s">
        <v>37</v>
      </c>
      <c r="K116" s="6" t="s">
        <v>21</v>
      </c>
      <c r="L116" s="6"/>
      <c r="M116" s="7">
        <v>45533</v>
      </c>
      <c r="N116" s="6" t="s">
        <v>23</v>
      </c>
      <c r="O116" s="8" t="s">
        <v>95</v>
      </c>
      <c r="P116" s="6" t="str">
        <f>HYPERLINK("https://docs.wto.org/imrd/directdoc.asp?DDFDocuments/t/G/TBTN24/KHM23.DOCX", "https://docs.wto.org/imrd/directdoc.asp?DDFDocuments/t/G/TBTN24/KHM23.DOCX")</f>
        <v>https://docs.wto.org/imrd/directdoc.asp?DDFDocuments/t/G/TBTN24/KHM23.DOCX</v>
      </c>
      <c r="Q116" s="6" t="str">
        <f>HYPERLINK("https://docs.wto.org/imrd/directdoc.asp?DDFDocuments/u/G/TBTN24/KHM23.DOCX", "https://docs.wto.org/imrd/directdoc.asp?DDFDocuments/u/G/TBTN24/KHM23.DOCX")</f>
        <v>https://docs.wto.org/imrd/directdoc.asp?DDFDocuments/u/G/TBTN24/KHM23.DOCX</v>
      </c>
      <c r="R116" s="6" t="str">
        <f>HYPERLINK("https://docs.wto.org/imrd/directdoc.asp?DDFDocuments/v/G/TBTN24/KHM23.DOCX", "https://docs.wto.org/imrd/directdoc.asp?DDFDocuments/v/G/TBTN24/KHM23.DOCX")</f>
        <v>https://docs.wto.org/imrd/directdoc.asp?DDFDocuments/v/G/TBTN24/KHM23.DOCX</v>
      </c>
    </row>
    <row r="117" spans="1:18" ht="65.099999999999994" customHeight="1" x14ac:dyDescent="0.25">
      <c r="A117" s="10" t="s">
        <v>701</v>
      </c>
      <c r="B117" s="7">
        <v>45497</v>
      </c>
      <c r="C117" s="6" t="str">
        <f>HYPERLINK("https://eping.wto.org/en/Search?viewData= G/TBT/N/ISR/1353"," G/TBT/N/ISR/1353")</f>
        <v xml:space="preserve"> G/TBT/N/ISR/1353</v>
      </c>
      <c r="D117" s="6" t="s">
        <v>119</v>
      </c>
      <c r="E117" s="8" t="s">
        <v>203</v>
      </c>
      <c r="F117" s="8" t="s">
        <v>204</v>
      </c>
      <c r="G117" s="8" t="s">
        <v>205</v>
      </c>
      <c r="H117" s="6" t="s">
        <v>206</v>
      </c>
      <c r="I117" s="6" t="s">
        <v>207</v>
      </c>
      <c r="J117" s="6" t="s">
        <v>208</v>
      </c>
      <c r="K117" s="6" t="s">
        <v>21</v>
      </c>
      <c r="L117" s="6"/>
      <c r="M117" s="7">
        <v>45557</v>
      </c>
      <c r="N117" s="6" t="s">
        <v>23</v>
      </c>
      <c r="O117" s="8" t="s">
        <v>209</v>
      </c>
      <c r="P117" s="6" t="str">
        <f>HYPERLINK("https://docs.wto.org/imrd/directdoc.asp?DDFDocuments/t/G/TBTN24/ISR1353.DOCX", "https://docs.wto.org/imrd/directdoc.asp?DDFDocuments/t/G/TBTN24/ISR1353.DOCX")</f>
        <v>https://docs.wto.org/imrd/directdoc.asp?DDFDocuments/t/G/TBTN24/ISR1353.DOCX</v>
      </c>
      <c r="Q117" s="6" t="str">
        <f>HYPERLINK("https://docs.wto.org/imrd/directdoc.asp?DDFDocuments/u/G/TBTN24/ISR1353.DOCX", "https://docs.wto.org/imrd/directdoc.asp?DDFDocuments/u/G/TBTN24/ISR1353.DOCX")</f>
        <v>https://docs.wto.org/imrd/directdoc.asp?DDFDocuments/u/G/TBTN24/ISR1353.DOCX</v>
      </c>
      <c r="R117" s="6" t="str">
        <f>HYPERLINK("https://docs.wto.org/imrd/directdoc.asp?DDFDocuments/v/G/TBTN24/ISR1353.DOCX", "https://docs.wto.org/imrd/directdoc.asp?DDFDocuments/v/G/TBTN24/ISR1353.DOCX")</f>
        <v>https://docs.wto.org/imrd/directdoc.asp?DDFDocuments/v/G/TBTN24/ISR1353.DOCX</v>
      </c>
    </row>
    <row r="118" spans="1:18" ht="65.099999999999994" customHeight="1" x14ac:dyDescent="0.25">
      <c r="A118" s="10" t="s">
        <v>736</v>
      </c>
      <c r="B118" s="7">
        <v>45484</v>
      </c>
      <c r="C118" s="6" t="str">
        <f>HYPERLINK("https://eping.wto.org/en/Search?viewData= G/TBT/N/MEX/533"," G/TBT/N/MEX/533")</f>
        <v xml:space="preserve"> G/TBT/N/MEX/533</v>
      </c>
      <c r="D118" s="6" t="s">
        <v>407</v>
      </c>
      <c r="E118" s="8" t="s">
        <v>408</v>
      </c>
      <c r="F118" s="8" t="s">
        <v>409</v>
      </c>
      <c r="G118" s="8" t="s">
        <v>410</v>
      </c>
      <c r="H118" s="6" t="s">
        <v>21</v>
      </c>
      <c r="I118" s="6" t="s">
        <v>411</v>
      </c>
      <c r="J118" s="6" t="s">
        <v>412</v>
      </c>
      <c r="K118" s="6" t="s">
        <v>21</v>
      </c>
      <c r="L118" s="6"/>
      <c r="M118" s="7">
        <v>45544</v>
      </c>
      <c r="N118" s="6" t="s">
        <v>23</v>
      </c>
      <c r="O118" s="8" t="s">
        <v>413</v>
      </c>
      <c r="P118" s="6" t="str">
        <f>HYPERLINK("https://docs.wto.org/imrd/directdoc.asp?DDFDocuments/t/G/TBTN24/MEX533.DOCX", "https://docs.wto.org/imrd/directdoc.asp?DDFDocuments/t/G/TBTN24/MEX533.DOCX")</f>
        <v>https://docs.wto.org/imrd/directdoc.asp?DDFDocuments/t/G/TBTN24/MEX533.DOCX</v>
      </c>
      <c r="Q118" s="6" t="str">
        <f>HYPERLINK("https://docs.wto.org/imrd/directdoc.asp?DDFDocuments/u/G/TBTN24/MEX533.DOCX", "https://docs.wto.org/imrd/directdoc.asp?DDFDocuments/u/G/TBTN24/MEX533.DOCX")</f>
        <v>https://docs.wto.org/imrd/directdoc.asp?DDFDocuments/u/G/TBTN24/MEX533.DOCX</v>
      </c>
      <c r="R118" s="6" t="str">
        <f>HYPERLINK("https://docs.wto.org/imrd/directdoc.asp?DDFDocuments/v/G/TBTN24/MEX533.DOCX", "https://docs.wto.org/imrd/directdoc.asp?DDFDocuments/v/G/TBTN24/MEX533.DOCX")</f>
        <v>https://docs.wto.org/imrd/directdoc.asp?DDFDocuments/v/G/TBTN24/MEX533.DOCX</v>
      </c>
    </row>
    <row r="119" spans="1:18" ht="65.099999999999994" customHeight="1" x14ac:dyDescent="0.25">
      <c r="A119" s="11" t="s">
        <v>709</v>
      </c>
      <c r="B119" s="7">
        <v>45496</v>
      </c>
      <c r="C119" s="6" t="str">
        <f>HYPERLINK("https://eping.wto.org/en/Search?viewData= G/TBT/N/GBR/92"," G/TBT/N/GBR/92")</f>
        <v xml:space="preserve"> G/TBT/N/GBR/92</v>
      </c>
      <c r="D119" s="6" t="s">
        <v>250</v>
      </c>
      <c r="E119" s="8" t="s">
        <v>251</v>
      </c>
      <c r="F119" s="8" t="s">
        <v>252</v>
      </c>
      <c r="G119" s="8" t="s">
        <v>253</v>
      </c>
      <c r="H119" s="6" t="s">
        <v>254</v>
      </c>
      <c r="I119" s="6" t="s">
        <v>255</v>
      </c>
      <c r="J119" s="6" t="s">
        <v>71</v>
      </c>
      <c r="K119" s="6" t="s">
        <v>21</v>
      </c>
      <c r="L119" s="6"/>
      <c r="M119" s="7">
        <v>45556</v>
      </c>
      <c r="N119" s="6" t="s">
        <v>23</v>
      </c>
      <c r="O119" s="8" t="s">
        <v>256</v>
      </c>
      <c r="P119" s="6" t="str">
        <f>HYPERLINK("https://docs.wto.org/imrd/directdoc.asp?DDFDocuments/t/G/TBTN24/GBR92.DOCX", "https://docs.wto.org/imrd/directdoc.asp?DDFDocuments/t/G/TBTN24/GBR92.DOCX")</f>
        <v>https://docs.wto.org/imrd/directdoc.asp?DDFDocuments/t/G/TBTN24/GBR92.DOCX</v>
      </c>
      <c r="Q119" s="6"/>
      <c r="R119" s="6"/>
    </row>
    <row r="120" spans="1:18" ht="65.099999999999994" customHeight="1" x14ac:dyDescent="0.25">
      <c r="A120" s="10" t="s">
        <v>676</v>
      </c>
      <c r="B120" s="7">
        <v>45503</v>
      </c>
      <c r="C120" s="6" t="str">
        <f>HYPERLINK("https://eping.wto.org/en/Search?viewData= G/TBT/N/TTO/144"," G/TBT/N/TTO/144")</f>
        <v xml:space="preserve"> G/TBT/N/TTO/144</v>
      </c>
      <c r="D120" s="6" t="s">
        <v>73</v>
      </c>
      <c r="E120" s="8" t="s">
        <v>74</v>
      </c>
      <c r="F120" s="8" t="s">
        <v>75</v>
      </c>
      <c r="G120" s="8" t="s">
        <v>76</v>
      </c>
      <c r="H120" s="6" t="s">
        <v>21</v>
      </c>
      <c r="I120" s="6" t="s">
        <v>77</v>
      </c>
      <c r="J120" s="6" t="s">
        <v>78</v>
      </c>
      <c r="K120" s="6" t="s">
        <v>21</v>
      </c>
      <c r="L120" s="6"/>
      <c r="M120" s="7">
        <v>45563</v>
      </c>
      <c r="N120" s="6" t="s">
        <v>23</v>
      </c>
      <c r="O120" s="8" t="s">
        <v>79</v>
      </c>
      <c r="P120" s="6" t="str">
        <f>HYPERLINK("https://docs.wto.org/imrd/directdoc.asp?DDFDocuments/t/G/TBTN24/TTO144.DOCX", "https://docs.wto.org/imrd/directdoc.asp?DDFDocuments/t/G/TBTN24/TTO144.DOCX")</f>
        <v>https://docs.wto.org/imrd/directdoc.asp?DDFDocuments/t/G/TBTN24/TTO144.DOCX</v>
      </c>
      <c r="Q120" s="6" t="str">
        <f>HYPERLINK("https://docs.wto.org/imrd/directdoc.asp?DDFDocuments/u/G/TBTN24/TTO144.DOCX", "https://docs.wto.org/imrd/directdoc.asp?DDFDocuments/u/G/TBTN24/TTO144.DOCX")</f>
        <v>https://docs.wto.org/imrd/directdoc.asp?DDFDocuments/u/G/TBTN24/TTO144.DOCX</v>
      </c>
      <c r="R120" s="6" t="str">
        <f>HYPERLINK("https://docs.wto.org/imrd/directdoc.asp?DDFDocuments/v/G/TBTN24/TTO144.DOCX", "https://docs.wto.org/imrd/directdoc.asp?DDFDocuments/v/G/TBTN24/TTO144.DOCX")</f>
        <v>https://docs.wto.org/imrd/directdoc.asp?DDFDocuments/v/G/TBTN24/TTO144.DOCX</v>
      </c>
    </row>
    <row r="121" spans="1:18" ht="65.099999999999994" customHeight="1" x14ac:dyDescent="0.25">
      <c r="A121" s="10" t="s">
        <v>706</v>
      </c>
      <c r="B121" s="7">
        <v>45496</v>
      </c>
      <c r="C121" s="6" t="str">
        <f>HYPERLINK("https://eping.wto.org/en/Search?viewData= G/TBT/N/CHL/692"," G/TBT/N/CHL/692")</f>
        <v xml:space="preserve"> G/TBT/N/CHL/692</v>
      </c>
      <c r="D121" s="6" t="s">
        <v>234</v>
      </c>
      <c r="E121" s="8" t="s">
        <v>235</v>
      </c>
      <c r="F121" s="8" t="s">
        <v>236</v>
      </c>
      <c r="G121" s="8" t="s">
        <v>237</v>
      </c>
      <c r="H121" s="6" t="s">
        <v>21</v>
      </c>
      <c r="I121" s="6" t="s">
        <v>238</v>
      </c>
      <c r="J121" s="6" t="s">
        <v>37</v>
      </c>
      <c r="K121" s="6" t="s">
        <v>21</v>
      </c>
      <c r="L121" s="6"/>
      <c r="M121" s="7">
        <v>45556</v>
      </c>
      <c r="N121" s="6" t="s">
        <v>23</v>
      </c>
      <c r="O121" s="8" t="s">
        <v>239</v>
      </c>
      <c r="P121" s="6" t="str">
        <f>HYPERLINK("https://docs.wto.org/imrd/directdoc.asp?DDFDocuments/t/G/TBTN24/CHL692.DOCX", "https://docs.wto.org/imrd/directdoc.asp?DDFDocuments/t/G/TBTN24/CHL692.DOCX")</f>
        <v>https://docs.wto.org/imrd/directdoc.asp?DDFDocuments/t/G/TBTN24/CHL692.DOCX</v>
      </c>
      <c r="Q121" s="6" t="str">
        <f>HYPERLINK("https://docs.wto.org/imrd/directdoc.asp?DDFDocuments/u/G/TBTN24/CHL692.DOCX", "https://docs.wto.org/imrd/directdoc.asp?DDFDocuments/u/G/TBTN24/CHL692.DOCX")</f>
        <v>https://docs.wto.org/imrd/directdoc.asp?DDFDocuments/u/G/TBTN24/CHL692.DOCX</v>
      </c>
      <c r="R121" s="6" t="str">
        <f>HYPERLINK("https://docs.wto.org/imrd/directdoc.asp?DDFDocuments/v/G/TBTN24/CHL692.DOCX", "https://docs.wto.org/imrd/directdoc.asp?DDFDocuments/v/G/TBTN24/CHL692.DOCX")</f>
        <v>https://docs.wto.org/imrd/directdoc.asp?DDFDocuments/v/G/TBTN24/CHL692.DOCX</v>
      </c>
    </row>
    <row r="122" spans="1:18" ht="65.099999999999994" customHeight="1" x14ac:dyDescent="0.25">
      <c r="A122" s="10" t="s">
        <v>672</v>
      </c>
      <c r="B122" s="7">
        <v>45504</v>
      </c>
      <c r="C122" s="6" t="str">
        <f>HYPERLINK("https://eping.wto.org/en/Search?viewData= G/TBT/N/TPKM/544"," G/TBT/N/TPKM/544")</f>
        <v xml:space="preserve"> G/TBT/N/TPKM/544</v>
      </c>
      <c r="D122" s="6" t="s">
        <v>39</v>
      </c>
      <c r="E122" s="8" t="s">
        <v>40</v>
      </c>
      <c r="F122" s="8" t="s">
        <v>41</v>
      </c>
      <c r="G122" s="8" t="s">
        <v>42</v>
      </c>
      <c r="H122" s="6" t="s">
        <v>43</v>
      </c>
      <c r="I122" s="6" t="s">
        <v>21</v>
      </c>
      <c r="J122" s="6" t="s">
        <v>30</v>
      </c>
      <c r="K122" s="6" t="s">
        <v>21</v>
      </c>
      <c r="L122" s="6"/>
      <c r="M122" s="7">
        <v>45564</v>
      </c>
      <c r="N122" s="6" t="s">
        <v>23</v>
      </c>
      <c r="O122" s="8" t="s">
        <v>44</v>
      </c>
      <c r="P122" s="6" t="str">
        <f>HYPERLINK("https://docs.wto.org/imrd/directdoc.asp?DDFDocuments/t/G/TBTN24/TPKM544.DOCX", "https://docs.wto.org/imrd/directdoc.asp?DDFDocuments/t/G/TBTN24/TPKM544.DOCX")</f>
        <v>https://docs.wto.org/imrd/directdoc.asp?DDFDocuments/t/G/TBTN24/TPKM544.DOCX</v>
      </c>
      <c r="Q122" s="6" t="str">
        <f>HYPERLINK("https://docs.wto.org/imrd/directdoc.asp?DDFDocuments/u/G/TBTN24/TPKM544.DOCX", "https://docs.wto.org/imrd/directdoc.asp?DDFDocuments/u/G/TBTN24/TPKM544.DOCX")</f>
        <v>https://docs.wto.org/imrd/directdoc.asp?DDFDocuments/u/G/TBTN24/TPKM544.DOCX</v>
      </c>
      <c r="R122" s="6" t="str">
        <f>HYPERLINK("https://docs.wto.org/imrd/directdoc.asp?DDFDocuments/v/G/TBTN24/TPKM544.DOCX", "https://docs.wto.org/imrd/directdoc.asp?DDFDocuments/v/G/TBTN24/TPKM544.DOCX")</f>
        <v>https://docs.wto.org/imrd/directdoc.asp?DDFDocuments/v/G/TBTN24/TPKM544.DOCX</v>
      </c>
    </row>
    <row r="123" spans="1:18" ht="65.099999999999994" customHeight="1" x14ac:dyDescent="0.25">
      <c r="A123" s="10" t="s">
        <v>744</v>
      </c>
      <c r="B123" s="7">
        <v>45483</v>
      </c>
      <c r="C123" s="6" t="str">
        <f>HYPERLINK("https://eping.wto.org/en/Search?viewData= G/TBT/N/CHL/691"," G/TBT/N/CHL/691")</f>
        <v xml:space="preserve"> G/TBT/N/CHL/691</v>
      </c>
      <c r="D123" s="6" t="s">
        <v>234</v>
      </c>
      <c r="E123" s="8" t="s">
        <v>484</v>
      </c>
      <c r="F123" s="8" t="s">
        <v>485</v>
      </c>
      <c r="G123" s="8" t="s">
        <v>486</v>
      </c>
      <c r="H123" s="6" t="s">
        <v>487</v>
      </c>
      <c r="I123" s="6" t="s">
        <v>264</v>
      </c>
      <c r="J123" s="6" t="s">
        <v>37</v>
      </c>
      <c r="K123" s="6" t="s">
        <v>59</v>
      </c>
      <c r="L123" s="6"/>
      <c r="M123" s="7">
        <v>45543</v>
      </c>
      <c r="N123" s="6" t="s">
        <v>23</v>
      </c>
      <c r="O123" s="8" t="s">
        <v>488</v>
      </c>
      <c r="P123" s="6" t="str">
        <f>HYPERLINK("https://docs.wto.org/imrd/directdoc.asp?DDFDocuments/t/G/TBTN24/CHL691.DOCX", "https://docs.wto.org/imrd/directdoc.asp?DDFDocuments/t/G/TBTN24/CHL691.DOCX")</f>
        <v>https://docs.wto.org/imrd/directdoc.asp?DDFDocuments/t/G/TBTN24/CHL691.DOCX</v>
      </c>
      <c r="Q123" s="6" t="str">
        <f>HYPERLINK("https://docs.wto.org/imrd/directdoc.asp?DDFDocuments/u/G/TBTN24/CHL691.DOCX", "https://docs.wto.org/imrd/directdoc.asp?DDFDocuments/u/G/TBTN24/CHL691.DOCX")</f>
        <v>https://docs.wto.org/imrd/directdoc.asp?DDFDocuments/u/G/TBTN24/CHL691.DOCX</v>
      </c>
      <c r="R123" s="6" t="str">
        <f>HYPERLINK("https://docs.wto.org/imrd/directdoc.asp?DDFDocuments/v/G/TBTN24/CHL691.DOCX", "https://docs.wto.org/imrd/directdoc.asp?DDFDocuments/v/G/TBTN24/CHL691.DOCX")</f>
        <v>https://docs.wto.org/imrd/directdoc.asp?DDFDocuments/v/G/TBTN24/CHL691.DOCX</v>
      </c>
    </row>
    <row r="124" spans="1:18" ht="65.099999999999994" customHeight="1" x14ac:dyDescent="0.25">
      <c r="A124" s="10" t="s">
        <v>719</v>
      </c>
      <c r="B124" s="7">
        <v>45491</v>
      </c>
      <c r="C124" s="6" t="str">
        <f>HYPERLINK("https://eping.wto.org/en/Search?viewData= G/TBT/N/BRA/1559"," G/TBT/N/BRA/1559")</f>
        <v xml:space="preserve"> G/TBT/N/BRA/1559</v>
      </c>
      <c r="D124" s="6" t="s">
        <v>133</v>
      </c>
      <c r="E124" s="8" t="s">
        <v>306</v>
      </c>
      <c r="F124" s="8" t="s">
        <v>307</v>
      </c>
      <c r="G124" s="8" t="s">
        <v>308</v>
      </c>
      <c r="H124" s="6" t="s">
        <v>21</v>
      </c>
      <c r="I124" s="6" t="s">
        <v>309</v>
      </c>
      <c r="J124" s="6" t="s">
        <v>37</v>
      </c>
      <c r="K124" s="6" t="s">
        <v>232</v>
      </c>
      <c r="L124" s="6"/>
      <c r="M124" s="7">
        <v>45551</v>
      </c>
      <c r="N124" s="6" t="s">
        <v>23</v>
      </c>
      <c r="O124" s="8" t="s">
        <v>310</v>
      </c>
      <c r="P124" s="6" t="str">
        <f>HYPERLINK("https://docs.wto.org/imrd/directdoc.asp?DDFDocuments/t/G/TBTN24/BRA1559.DOCX", "https://docs.wto.org/imrd/directdoc.asp?DDFDocuments/t/G/TBTN24/BRA1559.DOCX")</f>
        <v>https://docs.wto.org/imrd/directdoc.asp?DDFDocuments/t/G/TBTN24/BRA1559.DOCX</v>
      </c>
      <c r="Q124" s="6" t="str">
        <f>HYPERLINK("https://docs.wto.org/imrd/directdoc.asp?DDFDocuments/u/G/TBTN24/BRA1559.DOCX", "https://docs.wto.org/imrd/directdoc.asp?DDFDocuments/u/G/TBTN24/BRA1559.DOCX")</f>
        <v>https://docs.wto.org/imrd/directdoc.asp?DDFDocuments/u/G/TBTN24/BRA1559.DOCX</v>
      </c>
      <c r="R124" s="6" t="str">
        <f>HYPERLINK("https://docs.wto.org/imrd/directdoc.asp?DDFDocuments/v/G/TBTN24/BRA1559.DOCX", "https://docs.wto.org/imrd/directdoc.asp?DDFDocuments/v/G/TBTN24/BRA1559.DOCX")</f>
        <v>https://docs.wto.org/imrd/directdoc.asp?DDFDocuments/v/G/TBTN24/BRA1559.DOCX</v>
      </c>
    </row>
    <row r="125" spans="1:18" ht="65.099999999999994" customHeight="1" x14ac:dyDescent="0.25">
      <c r="A125" s="10" t="s">
        <v>725</v>
      </c>
      <c r="B125" s="7">
        <v>45490</v>
      </c>
      <c r="C125" s="6" t="str">
        <f>HYPERLINK("https://eping.wto.org/en/Search?viewData= G/TBT/N/USA/2132"," G/TBT/N/USA/2132")</f>
        <v xml:space="preserve"> G/TBT/N/USA/2132</v>
      </c>
      <c r="D125" s="6" t="s">
        <v>25</v>
      </c>
      <c r="E125" s="8" t="s">
        <v>339</v>
      </c>
      <c r="F125" s="8" t="s">
        <v>340</v>
      </c>
      <c r="G125" s="8" t="s">
        <v>341</v>
      </c>
      <c r="H125" s="6" t="s">
        <v>21</v>
      </c>
      <c r="I125" s="6" t="s">
        <v>342</v>
      </c>
      <c r="J125" s="6" t="s">
        <v>343</v>
      </c>
      <c r="K125" s="6" t="s">
        <v>21</v>
      </c>
      <c r="L125" s="6"/>
      <c r="M125" s="7">
        <v>45551</v>
      </c>
      <c r="N125" s="6" t="s">
        <v>23</v>
      </c>
      <c r="O125" s="8" t="s">
        <v>344</v>
      </c>
      <c r="P125" s="6" t="str">
        <f>HYPERLINK("https://docs.wto.org/imrd/directdoc.asp?DDFDocuments/t/G/TBTN24/USA2132.DOCX", "https://docs.wto.org/imrd/directdoc.asp?DDFDocuments/t/G/TBTN24/USA2132.DOCX")</f>
        <v>https://docs.wto.org/imrd/directdoc.asp?DDFDocuments/t/G/TBTN24/USA2132.DOCX</v>
      </c>
      <c r="Q125" s="6" t="str">
        <f>HYPERLINK("https://docs.wto.org/imrd/directdoc.asp?DDFDocuments/u/G/TBTN24/USA2132.DOCX", "https://docs.wto.org/imrd/directdoc.asp?DDFDocuments/u/G/TBTN24/USA2132.DOCX")</f>
        <v>https://docs.wto.org/imrd/directdoc.asp?DDFDocuments/u/G/TBTN24/USA2132.DOCX</v>
      </c>
      <c r="R125" s="6" t="str">
        <f>HYPERLINK("https://docs.wto.org/imrd/directdoc.asp?DDFDocuments/v/G/TBTN24/USA2132.DOCX", "https://docs.wto.org/imrd/directdoc.asp?DDFDocuments/v/G/TBTN24/USA2132.DOCX")</f>
        <v>https://docs.wto.org/imrd/directdoc.asp?DDFDocuments/v/G/TBTN24/USA2132.DOCX</v>
      </c>
    </row>
    <row r="126" spans="1:18" ht="65.099999999999994" customHeight="1" x14ac:dyDescent="0.25">
      <c r="A126" s="10" t="s">
        <v>680</v>
      </c>
      <c r="B126" s="7">
        <v>45504</v>
      </c>
      <c r="C126" s="6" t="str">
        <f>HYPERLINK("https://eping.wto.org/en/Search?viewData= G/TBT/N/IND/336"," G/TBT/N/IND/336")</f>
        <v xml:space="preserve"> G/TBT/N/IND/336</v>
      </c>
      <c r="D126" s="6" t="s">
        <v>45</v>
      </c>
      <c r="E126" s="8" t="s">
        <v>51</v>
      </c>
      <c r="F126" s="8" t="s">
        <v>52</v>
      </c>
      <c r="G126" s="8" t="s">
        <v>53</v>
      </c>
      <c r="H126" s="6" t="s">
        <v>21</v>
      </c>
      <c r="I126" s="6" t="s">
        <v>21</v>
      </c>
      <c r="J126" s="6" t="s">
        <v>49</v>
      </c>
      <c r="K126" s="6" t="s">
        <v>21</v>
      </c>
      <c r="L126" s="6"/>
      <c r="M126" s="7">
        <v>45564</v>
      </c>
      <c r="N126" s="6" t="s">
        <v>23</v>
      </c>
      <c r="O126" s="8" t="s">
        <v>54</v>
      </c>
      <c r="P126" s="6" t="str">
        <f>HYPERLINK("https://docs.wto.org/imrd/directdoc.asp?DDFDocuments/t/G/TBTN24/IND336.DOCX", "https://docs.wto.org/imrd/directdoc.asp?DDFDocuments/t/G/TBTN24/IND336.DOCX")</f>
        <v>https://docs.wto.org/imrd/directdoc.asp?DDFDocuments/t/G/TBTN24/IND336.DOCX</v>
      </c>
      <c r="Q126" s="6" t="str">
        <f>HYPERLINK("https://docs.wto.org/imrd/directdoc.asp?DDFDocuments/u/G/TBTN24/IND336.DOCX", "https://docs.wto.org/imrd/directdoc.asp?DDFDocuments/u/G/TBTN24/IND336.DOCX")</f>
        <v>https://docs.wto.org/imrd/directdoc.asp?DDFDocuments/u/G/TBTN24/IND336.DOCX</v>
      </c>
      <c r="R126" s="6" t="str">
        <f>HYPERLINK("https://docs.wto.org/imrd/directdoc.asp?DDFDocuments/v/G/TBTN24/IND336.DOCX", "https://docs.wto.org/imrd/directdoc.asp?DDFDocuments/v/G/TBTN24/IND336.DOCX")</f>
        <v>https://docs.wto.org/imrd/directdoc.asp?DDFDocuments/v/G/TBTN24/IND336.DOCX</v>
      </c>
    </row>
    <row r="127" spans="1:18" ht="65.099999999999994" customHeight="1" x14ac:dyDescent="0.25">
      <c r="A127" s="10" t="s">
        <v>714</v>
      </c>
      <c r="B127" s="7">
        <v>45495</v>
      </c>
      <c r="C127" s="6" t="str">
        <f>HYPERLINK("https://eping.wto.org/en/Search?viewData= G/TBT/N/KEN/1643"," G/TBT/N/KEN/1643")</f>
        <v xml:space="preserve"> G/TBT/N/KEN/1643</v>
      </c>
      <c r="D127" s="6" t="s">
        <v>159</v>
      </c>
      <c r="E127" s="8" t="s">
        <v>278</v>
      </c>
      <c r="F127" s="8" t="s">
        <v>279</v>
      </c>
      <c r="G127" s="8" t="s">
        <v>280</v>
      </c>
      <c r="H127" s="6" t="s">
        <v>21</v>
      </c>
      <c r="I127" s="6" t="s">
        <v>281</v>
      </c>
      <c r="J127" s="6" t="s">
        <v>276</v>
      </c>
      <c r="K127" s="6" t="s">
        <v>21</v>
      </c>
      <c r="L127" s="6"/>
      <c r="M127" s="7">
        <v>45555</v>
      </c>
      <c r="N127" s="6" t="s">
        <v>23</v>
      </c>
      <c r="O127" s="8" t="s">
        <v>282</v>
      </c>
      <c r="P127" s="6" t="str">
        <f>HYPERLINK("https://docs.wto.org/imrd/directdoc.asp?DDFDocuments/t/G/TBTN24/KEN1643.DOCX", "https://docs.wto.org/imrd/directdoc.asp?DDFDocuments/t/G/TBTN24/KEN1643.DOCX")</f>
        <v>https://docs.wto.org/imrd/directdoc.asp?DDFDocuments/t/G/TBTN24/KEN1643.DOCX</v>
      </c>
      <c r="Q127" s="6" t="str">
        <f>HYPERLINK("https://docs.wto.org/imrd/directdoc.asp?DDFDocuments/u/G/TBTN24/KEN1643.DOCX", "https://docs.wto.org/imrd/directdoc.asp?DDFDocuments/u/G/TBTN24/KEN1643.DOCX")</f>
        <v>https://docs.wto.org/imrd/directdoc.asp?DDFDocuments/u/G/TBTN24/KEN1643.DOCX</v>
      </c>
      <c r="R127" s="6" t="str">
        <f>HYPERLINK("https://docs.wto.org/imrd/directdoc.asp?DDFDocuments/v/G/TBTN24/KEN1643.DOCX", "https://docs.wto.org/imrd/directdoc.asp?DDFDocuments/v/G/TBTN24/KEN1643.DOCX")</f>
        <v>https://docs.wto.org/imrd/directdoc.asp?DDFDocuments/v/G/TBTN24/KEN1643.DOCX</v>
      </c>
    </row>
    <row r="128" spans="1:18" ht="65.099999999999994" customHeight="1" x14ac:dyDescent="0.25">
      <c r="A128" s="10" t="s">
        <v>728</v>
      </c>
      <c r="B128" s="7">
        <v>45489</v>
      </c>
      <c r="C128" s="6" t="str">
        <f>HYPERLINK("https://eping.wto.org/en/Search?viewData= G/TBT/N/BRA/1557"," G/TBT/N/BRA/1557")</f>
        <v xml:space="preserve"> G/TBT/N/BRA/1557</v>
      </c>
      <c r="D128" s="6" t="s">
        <v>133</v>
      </c>
      <c r="E128" s="8" t="s">
        <v>357</v>
      </c>
      <c r="F128" s="8" t="s">
        <v>358</v>
      </c>
      <c r="G128" s="8" t="s">
        <v>347</v>
      </c>
      <c r="H128" s="6" t="s">
        <v>348</v>
      </c>
      <c r="I128" s="6" t="s">
        <v>349</v>
      </c>
      <c r="J128" s="6" t="s">
        <v>350</v>
      </c>
      <c r="K128" s="6" t="s">
        <v>21</v>
      </c>
      <c r="L128" s="6"/>
      <c r="M128" s="7">
        <v>45497</v>
      </c>
      <c r="N128" s="6" t="s">
        <v>23</v>
      </c>
      <c r="O128" s="8" t="s">
        <v>359</v>
      </c>
      <c r="P128" s="6" t="str">
        <f>HYPERLINK("https://docs.wto.org/imrd/directdoc.asp?DDFDocuments/t/G/TBTN24/BRA1557.DOCX", "https://docs.wto.org/imrd/directdoc.asp?DDFDocuments/t/G/TBTN24/BRA1557.DOCX")</f>
        <v>https://docs.wto.org/imrd/directdoc.asp?DDFDocuments/t/G/TBTN24/BRA1557.DOCX</v>
      </c>
      <c r="Q128" s="6" t="str">
        <f>HYPERLINK("https://docs.wto.org/imrd/directdoc.asp?DDFDocuments/u/G/TBTN24/BRA1557.DOCX", "https://docs.wto.org/imrd/directdoc.asp?DDFDocuments/u/G/TBTN24/BRA1557.DOCX")</f>
        <v>https://docs.wto.org/imrd/directdoc.asp?DDFDocuments/u/G/TBTN24/BRA1557.DOCX</v>
      </c>
      <c r="R128" s="6" t="str">
        <f>HYPERLINK("https://docs.wto.org/imrd/directdoc.asp?DDFDocuments/v/G/TBTN24/BRA1557.DOCX", "https://docs.wto.org/imrd/directdoc.asp?DDFDocuments/v/G/TBTN24/BRA1557.DOCX")</f>
        <v>https://docs.wto.org/imrd/directdoc.asp?DDFDocuments/v/G/TBTN24/BRA1557.DOCX</v>
      </c>
    </row>
    <row r="129" spans="1:18" ht="65.099999999999994" customHeight="1" x14ac:dyDescent="0.25">
      <c r="A129" s="10" t="s">
        <v>726</v>
      </c>
      <c r="B129" s="7">
        <v>45489</v>
      </c>
      <c r="C129" s="6" t="str">
        <f>HYPERLINK("https://eping.wto.org/en/Search?viewData= G/TBT/N/BRA/1556"," G/TBT/N/BRA/1556")</f>
        <v xml:space="preserve"> G/TBT/N/BRA/1556</v>
      </c>
      <c r="D129" s="6" t="s">
        <v>133</v>
      </c>
      <c r="E129" s="8" t="s">
        <v>345</v>
      </c>
      <c r="F129" s="8" t="s">
        <v>346</v>
      </c>
      <c r="G129" s="8" t="s">
        <v>347</v>
      </c>
      <c r="H129" s="6" t="s">
        <v>348</v>
      </c>
      <c r="I129" s="6" t="s">
        <v>349</v>
      </c>
      <c r="J129" s="6" t="s">
        <v>350</v>
      </c>
      <c r="K129" s="6" t="s">
        <v>21</v>
      </c>
      <c r="L129" s="6"/>
      <c r="M129" s="7">
        <v>45554</v>
      </c>
      <c r="N129" s="6" t="s">
        <v>23</v>
      </c>
      <c r="O129" s="8" t="s">
        <v>351</v>
      </c>
      <c r="P129" s="6" t="str">
        <f>HYPERLINK("https://docs.wto.org/imrd/directdoc.asp?DDFDocuments/t/G/TBTN24/BRA1556.DOCX", "https://docs.wto.org/imrd/directdoc.asp?DDFDocuments/t/G/TBTN24/BRA1556.DOCX")</f>
        <v>https://docs.wto.org/imrd/directdoc.asp?DDFDocuments/t/G/TBTN24/BRA1556.DOCX</v>
      </c>
      <c r="Q129" s="6" t="str">
        <f>HYPERLINK("https://docs.wto.org/imrd/directdoc.asp?DDFDocuments/u/G/TBTN24/BRA1556.DOCX", "https://docs.wto.org/imrd/directdoc.asp?DDFDocuments/u/G/TBTN24/BRA1556.DOCX")</f>
        <v>https://docs.wto.org/imrd/directdoc.asp?DDFDocuments/u/G/TBTN24/BRA1556.DOCX</v>
      </c>
      <c r="R129" s="6" t="str">
        <f>HYPERLINK("https://docs.wto.org/imrd/directdoc.asp?DDFDocuments/v/G/TBTN24/BRA1556.DOCX", "https://docs.wto.org/imrd/directdoc.asp?DDFDocuments/v/G/TBTN24/BRA1556.DOCX")</f>
        <v>https://docs.wto.org/imrd/directdoc.asp?DDFDocuments/v/G/TBTN24/BRA1556.DOCX</v>
      </c>
    </row>
    <row r="130" spans="1:18" ht="65.099999999999994" customHeight="1" x14ac:dyDescent="0.25">
      <c r="A130" s="10" t="s">
        <v>677</v>
      </c>
      <c r="B130" s="7">
        <v>45503</v>
      </c>
      <c r="C130" s="6" t="str">
        <f>HYPERLINK("https://eping.wto.org/en/Search?viewData= G/TBT/N/TTO/143"," G/TBT/N/TTO/143")</f>
        <v xml:space="preserve"> G/TBT/N/TTO/143</v>
      </c>
      <c r="D130" s="6" t="s">
        <v>73</v>
      </c>
      <c r="E130" s="8" t="s">
        <v>80</v>
      </c>
      <c r="F130" s="8" t="s">
        <v>81</v>
      </c>
      <c r="G130" s="8" t="s">
        <v>82</v>
      </c>
      <c r="H130" s="6" t="s">
        <v>21</v>
      </c>
      <c r="I130" s="6" t="s">
        <v>83</v>
      </c>
      <c r="J130" s="6" t="s">
        <v>37</v>
      </c>
      <c r="K130" s="6" t="s">
        <v>21</v>
      </c>
      <c r="L130" s="6"/>
      <c r="M130" s="7">
        <v>45563</v>
      </c>
      <c r="N130" s="6" t="s">
        <v>23</v>
      </c>
      <c r="O130" s="8" t="s">
        <v>84</v>
      </c>
      <c r="P130" s="6" t="str">
        <f>HYPERLINK("https://docs.wto.org/imrd/directdoc.asp?DDFDocuments/t/G/TBTN24/TTO143.DOCX", "https://docs.wto.org/imrd/directdoc.asp?DDFDocuments/t/G/TBTN24/TTO143.DOCX")</f>
        <v>https://docs.wto.org/imrd/directdoc.asp?DDFDocuments/t/G/TBTN24/TTO143.DOCX</v>
      </c>
      <c r="Q130" s="6" t="str">
        <f>HYPERLINK("https://docs.wto.org/imrd/directdoc.asp?DDFDocuments/u/G/TBTN24/TTO143.DOCX", "https://docs.wto.org/imrd/directdoc.asp?DDFDocuments/u/G/TBTN24/TTO143.DOCX")</f>
        <v>https://docs.wto.org/imrd/directdoc.asp?DDFDocuments/u/G/TBTN24/TTO143.DOCX</v>
      </c>
      <c r="R130" s="6" t="str">
        <f>HYPERLINK("https://docs.wto.org/imrd/directdoc.asp?DDFDocuments/v/G/TBTN24/TTO143.DOCX", "https://docs.wto.org/imrd/directdoc.asp?DDFDocuments/v/G/TBTN24/TTO143.DOCX")</f>
        <v>https://docs.wto.org/imrd/directdoc.asp?DDFDocuments/v/G/TBTN24/TTO143.DOCX</v>
      </c>
    </row>
    <row r="131" spans="1:18" ht="65.099999999999994" customHeight="1" x14ac:dyDescent="0.25">
      <c r="A131" s="10" t="s">
        <v>737</v>
      </c>
      <c r="B131" s="7">
        <v>45484</v>
      </c>
      <c r="C131" s="6" t="str">
        <f>HYPERLINK("https://eping.wto.org/en/Search?viewData= G/TBT/N/GBR/91"," G/TBT/N/GBR/91")</f>
        <v xml:space="preserve"> G/TBT/N/GBR/91</v>
      </c>
      <c r="D131" s="6" t="s">
        <v>250</v>
      </c>
      <c r="E131" s="8" t="s">
        <v>418</v>
      </c>
      <c r="F131" s="8" t="s">
        <v>419</v>
      </c>
      <c r="G131" s="8" t="s">
        <v>420</v>
      </c>
      <c r="H131" s="6" t="s">
        <v>421</v>
      </c>
      <c r="I131" s="6" t="s">
        <v>422</v>
      </c>
      <c r="J131" s="6" t="s">
        <v>423</v>
      </c>
      <c r="K131" s="6" t="s">
        <v>21</v>
      </c>
      <c r="L131" s="6"/>
      <c r="M131" s="7">
        <v>45544</v>
      </c>
      <c r="N131" s="6" t="s">
        <v>23</v>
      </c>
      <c r="O131" s="8" t="s">
        <v>424</v>
      </c>
      <c r="P131" s="6" t="str">
        <f>HYPERLINK("https://docs.wto.org/imrd/directdoc.asp?DDFDocuments/t/G/TBTN24/GBR91.DOCX", "https://docs.wto.org/imrd/directdoc.asp?DDFDocuments/t/G/TBTN24/GBR91.DOCX")</f>
        <v>https://docs.wto.org/imrd/directdoc.asp?DDFDocuments/t/G/TBTN24/GBR91.DOCX</v>
      </c>
      <c r="Q131" s="6" t="str">
        <f>HYPERLINK("https://docs.wto.org/imrd/directdoc.asp?DDFDocuments/u/G/TBTN24/GBR91.DOCX", "https://docs.wto.org/imrd/directdoc.asp?DDFDocuments/u/G/TBTN24/GBR91.DOCX")</f>
        <v>https://docs.wto.org/imrd/directdoc.asp?DDFDocuments/u/G/TBTN24/GBR91.DOCX</v>
      </c>
      <c r="R131" s="6" t="str">
        <f>HYPERLINK("https://docs.wto.org/imrd/directdoc.asp?DDFDocuments/v/G/TBTN24/GBR91.DOCX", "https://docs.wto.org/imrd/directdoc.asp?DDFDocuments/v/G/TBTN24/GBR91.DOCX")</f>
        <v>https://docs.wto.org/imrd/directdoc.asp?DDFDocuments/v/G/TBTN24/GBR91.DOCX</v>
      </c>
    </row>
    <row r="132" spans="1:18" ht="65.099999999999994" customHeight="1" x14ac:dyDescent="0.25">
      <c r="A132" s="10" t="s">
        <v>739</v>
      </c>
      <c r="B132" s="7">
        <v>45483</v>
      </c>
      <c r="C132" s="6" t="str">
        <f>HYPERLINK("https://eping.wto.org/en/Search?viewData= G/TBT/N/MEX/532"," G/TBT/N/MEX/532")</f>
        <v xml:space="preserve"> G/TBT/N/MEX/532</v>
      </c>
      <c r="D132" s="6" t="s">
        <v>407</v>
      </c>
      <c r="E132" s="8" t="s">
        <v>432</v>
      </c>
      <c r="F132" s="8" t="s">
        <v>433</v>
      </c>
      <c r="G132" s="8" t="s">
        <v>434</v>
      </c>
      <c r="H132" s="6" t="s">
        <v>21</v>
      </c>
      <c r="I132" s="6" t="s">
        <v>435</v>
      </c>
      <c r="J132" s="6" t="s">
        <v>423</v>
      </c>
      <c r="K132" s="6" t="s">
        <v>21</v>
      </c>
      <c r="L132" s="6"/>
      <c r="M132" s="7">
        <v>45543</v>
      </c>
      <c r="N132" s="6" t="s">
        <v>23</v>
      </c>
      <c r="O132" s="8" t="s">
        <v>436</v>
      </c>
      <c r="P132" s="6" t="str">
        <f>HYPERLINK("https://docs.wto.org/imrd/directdoc.asp?DDFDocuments/t/G/TBTN24/MEX532.DOCX", "https://docs.wto.org/imrd/directdoc.asp?DDFDocuments/t/G/TBTN24/MEX532.DOCX")</f>
        <v>https://docs.wto.org/imrd/directdoc.asp?DDFDocuments/t/G/TBTN24/MEX532.DOCX</v>
      </c>
      <c r="Q132" s="6" t="str">
        <f>HYPERLINK("https://docs.wto.org/imrd/directdoc.asp?DDFDocuments/u/G/TBTN24/MEX532.DOCX", "https://docs.wto.org/imrd/directdoc.asp?DDFDocuments/u/G/TBTN24/MEX532.DOCX")</f>
        <v>https://docs.wto.org/imrd/directdoc.asp?DDFDocuments/u/G/TBTN24/MEX532.DOCX</v>
      </c>
      <c r="R132" s="6" t="str">
        <f>HYPERLINK("https://docs.wto.org/imrd/directdoc.asp?DDFDocuments/v/G/TBTN24/MEX532.DOCX", "https://docs.wto.org/imrd/directdoc.asp?DDFDocuments/v/G/TBTN24/MEX532.DOCX")</f>
        <v>https://docs.wto.org/imrd/directdoc.asp?DDFDocuments/v/G/TBTN24/MEX532.DOCX</v>
      </c>
    </row>
    <row r="133" spans="1:18" ht="65.099999999999994" customHeight="1" x14ac:dyDescent="0.25">
      <c r="A133" s="10" t="s">
        <v>675</v>
      </c>
      <c r="B133" s="7">
        <v>45503</v>
      </c>
      <c r="C133" s="6" t="str">
        <f>HYPERLINK("https://eping.wto.org/en/Search?viewData= G/TBT/N/EU/1078"," G/TBT/N/EU/1078")</f>
        <v xml:space="preserve"> G/TBT/N/EU/1078</v>
      </c>
      <c r="D133" s="6" t="s">
        <v>66</v>
      </c>
      <c r="E133" s="8" t="s">
        <v>67</v>
      </c>
      <c r="F133" s="8" t="s">
        <v>68</v>
      </c>
      <c r="G133" s="8" t="s">
        <v>69</v>
      </c>
      <c r="H133" s="6" t="s">
        <v>21</v>
      </c>
      <c r="I133" s="6" t="s">
        <v>70</v>
      </c>
      <c r="J133" s="6" t="s">
        <v>71</v>
      </c>
      <c r="K133" s="6" t="s">
        <v>21</v>
      </c>
      <c r="L133" s="6"/>
      <c r="M133" s="7">
        <v>45563</v>
      </c>
      <c r="N133" s="6" t="s">
        <v>23</v>
      </c>
      <c r="O133" s="8" t="s">
        <v>72</v>
      </c>
      <c r="P133" s="6" t="str">
        <f>HYPERLINK("https://docs.wto.org/imrd/directdoc.asp?DDFDocuments/t/G/TBTN24/EU1078.DOCX", "https://docs.wto.org/imrd/directdoc.asp?DDFDocuments/t/G/TBTN24/EU1078.DOCX")</f>
        <v>https://docs.wto.org/imrd/directdoc.asp?DDFDocuments/t/G/TBTN24/EU1078.DOCX</v>
      </c>
      <c r="Q133" s="6" t="str">
        <f>HYPERLINK("https://docs.wto.org/imrd/directdoc.asp?DDFDocuments/u/G/TBTN24/EU1078.DOCX", "https://docs.wto.org/imrd/directdoc.asp?DDFDocuments/u/G/TBTN24/EU1078.DOCX")</f>
        <v>https://docs.wto.org/imrd/directdoc.asp?DDFDocuments/u/G/TBTN24/EU1078.DOCX</v>
      </c>
      <c r="R133" s="6" t="str">
        <f>HYPERLINK("https://docs.wto.org/imrd/directdoc.asp?DDFDocuments/v/G/TBTN24/EU1078.DOCX", "https://docs.wto.org/imrd/directdoc.asp?DDFDocuments/v/G/TBTN24/EU1078.DOCX")</f>
        <v>https://docs.wto.org/imrd/directdoc.asp?DDFDocuments/v/G/TBTN24/EU1078.DOCX</v>
      </c>
    </row>
    <row r="134" spans="1:18" ht="65.099999999999994" customHeight="1" x14ac:dyDescent="0.25">
      <c r="A134" s="10" t="s">
        <v>721</v>
      </c>
      <c r="B134" s="7">
        <v>45490</v>
      </c>
      <c r="C134" s="6" t="str">
        <f>HYPERLINK("https://eping.wto.org/en/Search?viewData= G/TBT/N/JPN/822"," G/TBT/N/JPN/822")</f>
        <v xml:space="preserve"> G/TBT/N/JPN/822</v>
      </c>
      <c r="D134" s="6" t="s">
        <v>32</v>
      </c>
      <c r="E134" s="8" t="s">
        <v>316</v>
      </c>
      <c r="F134" s="8" t="s">
        <v>317</v>
      </c>
      <c r="G134" s="8" t="s">
        <v>318</v>
      </c>
      <c r="H134" s="6" t="s">
        <v>21</v>
      </c>
      <c r="I134" s="6" t="s">
        <v>319</v>
      </c>
      <c r="J134" s="6" t="s">
        <v>105</v>
      </c>
      <c r="K134" s="6" t="s">
        <v>232</v>
      </c>
      <c r="L134" s="6"/>
      <c r="M134" s="7">
        <v>45550</v>
      </c>
      <c r="N134" s="6" t="s">
        <v>23</v>
      </c>
      <c r="O134" s="8" t="s">
        <v>320</v>
      </c>
      <c r="P134" s="6" t="str">
        <f>HYPERLINK("https://docs.wto.org/imrd/directdoc.asp?DDFDocuments/t/G/TBTN24/JPN822.DOCX", "https://docs.wto.org/imrd/directdoc.asp?DDFDocuments/t/G/TBTN24/JPN822.DOCX")</f>
        <v>https://docs.wto.org/imrd/directdoc.asp?DDFDocuments/t/G/TBTN24/JPN822.DOCX</v>
      </c>
      <c r="Q134" s="6" t="str">
        <f>HYPERLINK("https://docs.wto.org/imrd/directdoc.asp?DDFDocuments/u/G/TBTN24/JPN822.DOCX", "https://docs.wto.org/imrd/directdoc.asp?DDFDocuments/u/G/TBTN24/JPN822.DOCX")</f>
        <v>https://docs.wto.org/imrd/directdoc.asp?DDFDocuments/u/G/TBTN24/JPN822.DOCX</v>
      </c>
      <c r="R134" s="6" t="str">
        <f>HYPERLINK("https://docs.wto.org/imrd/directdoc.asp?DDFDocuments/v/G/TBTN24/JPN822.DOCX", "https://docs.wto.org/imrd/directdoc.asp?DDFDocuments/v/G/TBTN24/JPN822.DOCX")</f>
        <v>https://docs.wto.org/imrd/directdoc.asp?DDFDocuments/v/G/TBTN24/JPN822.DOCX</v>
      </c>
    </row>
    <row r="135" spans="1:18" ht="65.099999999999994" customHeight="1" x14ac:dyDescent="0.25">
      <c r="A135" s="10" t="s">
        <v>712</v>
      </c>
      <c r="B135" s="7">
        <v>45495</v>
      </c>
      <c r="C135" s="6" t="str">
        <f>HYPERLINK("https://eping.wto.org/en/Search?viewData= G/TBT/N/EU/1075"," G/TBT/N/EU/1075")</f>
        <v xml:space="preserve"> G/TBT/N/EU/1075</v>
      </c>
      <c r="D135" s="6" t="s">
        <v>66</v>
      </c>
      <c r="E135" s="8" t="s">
        <v>266</v>
      </c>
      <c r="F135" s="8" t="s">
        <v>267</v>
      </c>
      <c r="G135" s="8" t="s">
        <v>268</v>
      </c>
      <c r="H135" s="6" t="s">
        <v>21</v>
      </c>
      <c r="I135" s="6" t="s">
        <v>269</v>
      </c>
      <c r="J135" s="6" t="s">
        <v>270</v>
      </c>
      <c r="K135" s="6" t="s">
        <v>21</v>
      </c>
      <c r="L135" s="6"/>
      <c r="M135" s="7">
        <v>45555</v>
      </c>
      <c r="N135" s="6" t="s">
        <v>23</v>
      </c>
      <c r="O135" s="8" t="s">
        <v>271</v>
      </c>
      <c r="P135" s="6" t="str">
        <f>HYPERLINK("https://docs.wto.org/imrd/directdoc.asp?DDFDocuments/t/G/TBTN24/EU1075.DOCX", "https://docs.wto.org/imrd/directdoc.asp?DDFDocuments/t/G/TBTN24/EU1075.DOCX")</f>
        <v>https://docs.wto.org/imrd/directdoc.asp?DDFDocuments/t/G/TBTN24/EU1075.DOCX</v>
      </c>
      <c r="Q135" s="6" t="str">
        <f>HYPERLINK("https://docs.wto.org/imrd/directdoc.asp?DDFDocuments/u/G/TBTN24/EU1075.DOCX", "https://docs.wto.org/imrd/directdoc.asp?DDFDocuments/u/G/TBTN24/EU1075.DOCX")</f>
        <v>https://docs.wto.org/imrd/directdoc.asp?DDFDocuments/u/G/TBTN24/EU1075.DOCX</v>
      </c>
      <c r="R135" s="6" t="str">
        <f>HYPERLINK("https://docs.wto.org/imrd/directdoc.asp?DDFDocuments/v/G/TBTN24/EU1075.DOCX", "https://docs.wto.org/imrd/directdoc.asp?DDFDocuments/v/G/TBTN24/EU1075.DOCX")</f>
        <v>https://docs.wto.org/imrd/directdoc.asp?DDFDocuments/v/G/TBTN24/EU1075.DOCX</v>
      </c>
    </row>
    <row r="136" spans="1:18" ht="65.099999999999994" customHeight="1" x14ac:dyDescent="0.25">
      <c r="A136" s="10" t="s">
        <v>741</v>
      </c>
      <c r="B136" s="7">
        <v>45483</v>
      </c>
      <c r="C136" s="6" t="str">
        <f>HYPERLINK("https://eping.wto.org/en/Search?viewData= G/TBT/N/THA/744"," G/TBT/N/THA/744")</f>
        <v xml:space="preserve"> G/TBT/N/THA/744</v>
      </c>
      <c r="D136" s="6" t="s">
        <v>195</v>
      </c>
      <c r="E136" s="8" t="s">
        <v>441</v>
      </c>
      <c r="F136" s="8" t="s">
        <v>442</v>
      </c>
      <c r="G136" s="8" t="s">
        <v>416</v>
      </c>
      <c r="H136" s="6" t="s">
        <v>21</v>
      </c>
      <c r="I136" s="6" t="s">
        <v>21</v>
      </c>
      <c r="J136" s="6" t="s">
        <v>64</v>
      </c>
      <c r="K136" s="6" t="s">
        <v>232</v>
      </c>
      <c r="L136" s="6"/>
      <c r="M136" s="7">
        <v>45543</v>
      </c>
      <c r="N136" s="6" t="s">
        <v>23</v>
      </c>
      <c r="O136" s="8" t="s">
        <v>443</v>
      </c>
      <c r="P136" s="6" t="str">
        <f>HYPERLINK("https://docs.wto.org/imrd/directdoc.asp?DDFDocuments/t/G/TBTN24/THA744.DOCX", "https://docs.wto.org/imrd/directdoc.asp?DDFDocuments/t/G/TBTN24/THA744.DOCX")</f>
        <v>https://docs.wto.org/imrd/directdoc.asp?DDFDocuments/t/G/TBTN24/THA744.DOCX</v>
      </c>
      <c r="Q136" s="6" t="str">
        <f>HYPERLINK("https://docs.wto.org/imrd/directdoc.asp?DDFDocuments/u/G/TBTN24/THA744.DOCX", "https://docs.wto.org/imrd/directdoc.asp?DDFDocuments/u/G/TBTN24/THA744.DOCX")</f>
        <v>https://docs.wto.org/imrd/directdoc.asp?DDFDocuments/u/G/TBTN24/THA744.DOCX</v>
      </c>
      <c r="R136" s="6" t="str">
        <f>HYPERLINK("https://docs.wto.org/imrd/directdoc.asp?DDFDocuments/v/G/TBTN24/THA744.DOCX", "https://docs.wto.org/imrd/directdoc.asp?DDFDocuments/v/G/TBTN24/THA744.DOCX")</f>
        <v>https://docs.wto.org/imrd/directdoc.asp?DDFDocuments/v/G/TBTN24/THA744.DOCX</v>
      </c>
    </row>
    <row r="137" spans="1:18" ht="65.099999999999994" customHeight="1" x14ac:dyDescent="0.25">
      <c r="A137" s="10" t="s">
        <v>741</v>
      </c>
      <c r="B137" s="7">
        <v>45483</v>
      </c>
      <c r="C137" s="6" t="str">
        <f>HYPERLINK("https://eping.wto.org/en/Search?viewData= G/TBT/N/THA/743"," G/TBT/N/THA/743")</f>
        <v xml:space="preserve"> G/TBT/N/THA/743</v>
      </c>
      <c r="D137" s="6" t="s">
        <v>195</v>
      </c>
      <c r="E137" s="8" t="s">
        <v>470</v>
      </c>
      <c r="F137" s="8" t="s">
        <v>471</v>
      </c>
      <c r="G137" s="8" t="s">
        <v>416</v>
      </c>
      <c r="H137" s="6" t="s">
        <v>21</v>
      </c>
      <c r="I137" s="6" t="s">
        <v>21</v>
      </c>
      <c r="J137" s="6" t="s">
        <v>64</v>
      </c>
      <c r="K137" s="6" t="s">
        <v>232</v>
      </c>
      <c r="L137" s="6"/>
      <c r="M137" s="7">
        <v>45543</v>
      </c>
      <c r="N137" s="6" t="s">
        <v>23</v>
      </c>
      <c r="O137" s="8" t="s">
        <v>472</v>
      </c>
      <c r="P137" s="6" t="str">
        <f>HYPERLINK("https://docs.wto.org/imrd/directdoc.asp?DDFDocuments/t/G/TBTN24/THA743.DOCX", "https://docs.wto.org/imrd/directdoc.asp?DDFDocuments/t/G/TBTN24/THA743.DOCX")</f>
        <v>https://docs.wto.org/imrd/directdoc.asp?DDFDocuments/t/G/TBTN24/THA743.DOCX</v>
      </c>
      <c r="Q137" s="6" t="str">
        <f>HYPERLINK("https://docs.wto.org/imrd/directdoc.asp?DDFDocuments/u/G/TBTN24/THA743.DOCX", "https://docs.wto.org/imrd/directdoc.asp?DDFDocuments/u/G/TBTN24/THA743.DOCX")</f>
        <v>https://docs.wto.org/imrd/directdoc.asp?DDFDocuments/u/G/TBTN24/THA743.DOCX</v>
      </c>
      <c r="R137" s="6" t="str">
        <f>HYPERLINK("https://docs.wto.org/imrd/directdoc.asp?DDFDocuments/v/G/TBTN24/THA743.DOCX", "https://docs.wto.org/imrd/directdoc.asp?DDFDocuments/v/G/TBTN24/THA743.DOCX")</f>
        <v>https://docs.wto.org/imrd/directdoc.asp?DDFDocuments/v/G/TBTN24/THA743.DOCX</v>
      </c>
    </row>
    <row r="138" spans="1:18" ht="65.099999999999994" customHeight="1" x14ac:dyDescent="0.25">
      <c r="A138" s="10" t="s">
        <v>770</v>
      </c>
      <c r="B138" s="7">
        <v>45484</v>
      </c>
      <c r="C138" s="6" t="str">
        <f>HYPERLINK("https://eping.wto.org/en/Search?viewData= G/TBT/N/THA/745"," G/TBT/N/THA/745")</f>
        <v xml:space="preserve"> G/TBT/N/THA/745</v>
      </c>
      <c r="D138" s="6" t="s">
        <v>195</v>
      </c>
      <c r="E138" s="8" t="s">
        <v>414</v>
      </c>
      <c r="F138" s="8" t="s">
        <v>415</v>
      </c>
      <c r="G138" s="8" t="s">
        <v>416</v>
      </c>
      <c r="H138" s="6" t="s">
        <v>21</v>
      </c>
      <c r="I138" s="6" t="s">
        <v>21</v>
      </c>
      <c r="J138" s="6" t="s">
        <v>37</v>
      </c>
      <c r="K138" s="6" t="s">
        <v>232</v>
      </c>
      <c r="L138" s="6"/>
      <c r="M138" s="7">
        <v>45544</v>
      </c>
      <c r="N138" s="6" t="s">
        <v>23</v>
      </c>
      <c r="O138" s="8" t="s">
        <v>417</v>
      </c>
      <c r="P138" s="6" t="str">
        <f>HYPERLINK("https://docs.wto.org/imrd/directdoc.asp?DDFDocuments/t/G/TBTN24/THA745.DOCX", "https://docs.wto.org/imrd/directdoc.asp?DDFDocuments/t/G/TBTN24/THA745.DOCX")</f>
        <v>https://docs.wto.org/imrd/directdoc.asp?DDFDocuments/t/G/TBTN24/THA745.DOCX</v>
      </c>
      <c r="Q138" s="6" t="str">
        <f>HYPERLINK("https://docs.wto.org/imrd/directdoc.asp?DDFDocuments/u/G/TBTN24/THA745.DOCX", "https://docs.wto.org/imrd/directdoc.asp?DDFDocuments/u/G/TBTN24/THA745.DOCX")</f>
        <v>https://docs.wto.org/imrd/directdoc.asp?DDFDocuments/u/G/TBTN24/THA745.DOCX</v>
      </c>
      <c r="R138" s="6" t="str">
        <f>HYPERLINK("https://docs.wto.org/imrd/directdoc.asp?DDFDocuments/v/G/TBTN24/THA745.DOCX", "https://docs.wto.org/imrd/directdoc.asp?DDFDocuments/v/G/TBTN24/THA745.DOCX")</f>
        <v>https://docs.wto.org/imrd/directdoc.asp?DDFDocuments/v/G/TBTN24/THA745.DOCX</v>
      </c>
    </row>
    <row r="139" spans="1:18" ht="65.099999999999994" customHeight="1" x14ac:dyDescent="0.25">
      <c r="A139" s="10" t="s">
        <v>687</v>
      </c>
      <c r="B139" s="7">
        <v>45499</v>
      </c>
      <c r="C139" s="6" t="str">
        <f>HYPERLINK("https://eping.wto.org/en/Search?viewData= G/TBT/N/BHR/703"," G/TBT/N/BHR/703")</f>
        <v xml:space="preserve"> G/TBT/N/BHR/703</v>
      </c>
      <c r="D139" s="6" t="s">
        <v>127</v>
      </c>
      <c r="E139" s="8" t="s">
        <v>128</v>
      </c>
      <c r="F139" s="8" t="s">
        <v>129</v>
      </c>
      <c r="G139" s="8" t="s">
        <v>130</v>
      </c>
      <c r="H139" s="6" t="s">
        <v>21</v>
      </c>
      <c r="I139" s="6" t="s">
        <v>131</v>
      </c>
      <c r="J139" s="6" t="s">
        <v>105</v>
      </c>
      <c r="K139" s="6" t="s">
        <v>21</v>
      </c>
      <c r="L139" s="6"/>
      <c r="M139" s="7">
        <v>45559</v>
      </c>
      <c r="N139" s="6" t="s">
        <v>23</v>
      </c>
      <c r="O139" s="8" t="s">
        <v>132</v>
      </c>
      <c r="P139" s="6" t="str">
        <f>HYPERLINK("https://docs.wto.org/imrd/directdoc.asp?DDFDocuments/t/G/TBTN24/BHR703.DOCX", "https://docs.wto.org/imrd/directdoc.asp?DDFDocuments/t/G/TBTN24/BHR703.DOCX")</f>
        <v>https://docs.wto.org/imrd/directdoc.asp?DDFDocuments/t/G/TBTN24/BHR703.DOCX</v>
      </c>
      <c r="Q139" s="6" t="str">
        <f>HYPERLINK("https://docs.wto.org/imrd/directdoc.asp?DDFDocuments/u/G/TBTN24/BHR703.DOCX", "https://docs.wto.org/imrd/directdoc.asp?DDFDocuments/u/G/TBTN24/BHR703.DOCX")</f>
        <v>https://docs.wto.org/imrd/directdoc.asp?DDFDocuments/u/G/TBTN24/BHR703.DOCX</v>
      </c>
      <c r="R139" s="6" t="str">
        <f>HYPERLINK("https://docs.wto.org/imrd/directdoc.asp?DDFDocuments/v/G/TBTN24/BHR703.DOCX", "https://docs.wto.org/imrd/directdoc.asp?DDFDocuments/v/G/TBTN24/BHR703.DOCX")</f>
        <v>https://docs.wto.org/imrd/directdoc.asp?DDFDocuments/v/G/TBTN24/BHR703.DOCX</v>
      </c>
    </row>
    <row r="140" spans="1:18" ht="65.099999999999994" customHeight="1" x14ac:dyDescent="0.25">
      <c r="A140" s="10" t="s">
        <v>745</v>
      </c>
      <c r="B140" s="7">
        <v>45481</v>
      </c>
      <c r="C140" s="6" t="str">
        <f>HYPERLINK("https://eping.wto.org/en/Search?viewData= G/TBT/N/IND/330"," G/TBT/N/IND/330")</f>
        <v xml:space="preserve"> G/TBT/N/IND/330</v>
      </c>
      <c r="D140" s="6" t="s">
        <v>45</v>
      </c>
      <c r="E140" s="8" t="s">
        <v>489</v>
      </c>
      <c r="F140" s="8" t="s">
        <v>490</v>
      </c>
      <c r="G140" s="8" t="s">
        <v>491</v>
      </c>
      <c r="H140" s="6" t="s">
        <v>492</v>
      </c>
      <c r="I140" s="6" t="s">
        <v>493</v>
      </c>
      <c r="J140" s="6" t="s">
        <v>494</v>
      </c>
      <c r="K140" s="6" t="s">
        <v>495</v>
      </c>
      <c r="L140" s="6"/>
      <c r="M140" s="7" t="s">
        <v>21</v>
      </c>
      <c r="N140" s="6" t="s">
        <v>23</v>
      </c>
      <c r="O140" s="8" t="s">
        <v>496</v>
      </c>
      <c r="P140" s="6" t="str">
        <f>HYPERLINK("https://docs.wto.org/imrd/directdoc.asp?DDFDocuments/t/G/TBTN24/IND330.DOCX", "https://docs.wto.org/imrd/directdoc.asp?DDFDocuments/t/G/TBTN24/IND330.DOCX")</f>
        <v>https://docs.wto.org/imrd/directdoc.asp?DDFDocuments/t/G/TBTN24/IND330.DOCX</v>
      </c>
      <c r="Q140" s="6" t="str">
        <f>HYPERLINK("https://docs.wto.org/imrd/directdoc.asp?DDFDocuments/u/G/TBTN24/IND330.DOCX", "https://docs.wto.org/imrd/directdoc.asp?DDFDocuments/u/G/TBTN24/IND330.DOCX")</f>
        <v>https://docs.wto.org/imrd/directdoc.asp?DDFDocuments/u/G/TBTN24/IND330.DOCX</v>
      </c>
      <c r="R140" s="6" t="str">
        <f>HYPERLINK("https://docs.wto.org/imrd/directdoc.asp?DDFDocuments/v/G/TBTN24/IND330.DOCX", "https://docs.wto.org/imrd/directdoc.asp?DDFDocuments/v/G/TBTN24/IND330.DOCX")</f>
        <v>https://docs.wto.org/imrd/directdoc.asp?DDFDocuments/v/G/TBTN24/IND330.DOCX</v>
      </c>
    </row>
    <row r="141" spans="1:18" ht="65.099999999999994" customHeight="1" x14ac:dyDescent="0.25">
      <c r="A141" s="10" t="s">
        <v>692</v>
      </c>
      <c r="B141" s="7">
        <v>45499</v>
      </c>
      <c r="C141" s="6" t="str">
        <f>HYPERLINK("https://eping.wto.org/en/Search?viewData= G/TBT/N/IND/333"," G/TBT/N/IND/333")</f>
        <v xml:space="preserve"> G/TBT/N/IND/333</v>
      </c>
      <c r="D141" s="6" t="s">
        <v>45</v>
      </c>
      <c r="E141" s="8" t="s">
        <v>150</v>
      </c>
      <c r="F141" s="8" t="s">
        <v>151</v>
      </c>
      <c r="G141" s="8" t="s">
        <v>691</v>
      </c>
      <c r="H141" s="6" t="s">
        <v>152</v>
      </c>
      <c r="I141" s="6" t="s">
        <v>21</v>
      </c>
      <c r="J141" s="6" t="s">
        <v>30</v>
      </c>
      <c r="K141" s="6" t="s">
        <v>21</v>
      </c>
      <c r="L141" s="6"/>
      <c r="M141" s="7">
        <v>45559</v>
      </c>
      <c r="N141" s="6" t="s">
        <v>23</v>
      </c>
      <c r="O141" s="8" t="s">
        <v>153</v>
      </c>
      <c r="P141" s="6" t="str">
        <f>HYPERLINK("https://docs.wto.org/imrd/directdoc.asp?DDFDocuments/t/G/TBTN24/IND333.DOCX", "https://docs.wto.org/imrd/directdoc.asp?DDFDocuments/t/G/TBTN24/IND333.DOCX")</f>
        <v>https://docs.wto.org/imrd/directdoc.asp?DDFDocuments/t/G/TBTN24/IND333.DOCX</v>
      </c>
      <c r="Q141" s="6" t="str">
        <f>HYPERLINK("https://docs.wto.org/imrd/directdoc.asp?DDFDocuments/u/G/TBTN24/IND333.DOCX", "https://docs.wto.org/imrd/directdoc.asp?DDFDocuments/u/G/TBTN24/IND333.DOCX")</f>
        <v>https://docs.wto.org/imrd/directdoc.asp?DDFDocuments/u/G/TBTN24/IND333.DOCX</v>
      </c>
      <c r="R141" s="6" t="str">
        <f>HYPERLINK("https://docs.wto.org/imrd/directdoc.asp?DDFDocuments/v/G/TBTN24/IND333.DOCX", "https://docs.wto.org/imrd/directdoc.asp?DDFDocuments/v/G/TBTN24/IND333.DOCX")</f>
        <v>https://docs.wto.org/imrd/directdoc.asp?DDFDocuments/v/G/TBTN24/IND333.DOCX</v>
      </c>
    </row>
  </sheetData>
  <sortState xmlns:xlrd2="http://schemas.microsoft.com/office/spreadsheetml/2017/richdata2" ref="A2:R141">
    <sortCondition ref="A2:A14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2024-08-12T07:03:07Z</dcterms:created>
  <dcterms:modified xsi:type="dcterms:W3CDTF">2024-08-14T06:56:57Z</dcterms:modified>
</cp:coreProperties>
</file>