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O:\Kundecentret\Information\Overvågning - vedligeholdelse\Notifikationer\Arkiv 2023\"/>
    </mc:Choice>
  </mc:AlternateContent>
  <xr:revisionPtr revIDLastSave="0" documentId="13_ncr:1_{4EF7CCF7-D4C5-4257-8BA1-4566EE80E14A}" xr6:coauthVersionLast="47" xr6:coauthVersionMax="47" xr10:uidLastSave="{00000000-0000-0000-0000-000000000000}"/>
  <bookViews>
    <workbookView xWindow="-120" yWindow="-120" windowWidth="29040" windowHeight="1584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27" i="1" l="1"/>
  <c r="R227" i="1"/>
  <c r="Q227" i="1"/>
  <c r="D55" i="1"/>
  <c r="S226" i="1"/>
  <c r="R226" i="1"/>
  <c r="Q226" i="1"/>
  <c r="D62" i="1"/>
  <c r="S225" i="1"/>
  <c r="R225" i="1"/>
  <c r="Q225" i="1"/>
  <c r="D2" i="1"/>
  <c r="S224" i="1"/>
  <c r="R224" i="1"/>
  <c r="Q224" i="1"/>
  <c r="D154" i="1"/>
  <c r="S223" i="1"/>
  <c r="R223" i="1"/>
  <c r="Q223" i="1"/>
  <c r="D21" i="1"/>
  <c r="S222" i="1"/>
  <c r="R222" i="1"/>
  <c r="Q222" i="1"/>
  <c r="D99" i="1"/>
  <c r="S221" i="1"/>
  <c r="R221" i="1"/>
  <c r="Q221" i="1"/>
  <c r="D164" i="1"/>
  <c r="S220" i="1"/>
  <c r="R220" i="1"/>
  <c r="Q220" i="1"/>
  <c r="D70" i="1"/>
  <c r="S219" i="1"/>
  <c r="R219" i="1"/>
  <c r="Q219" i="1"/>
  <c r="D63" i="1"/>
  <c r="S218" i="1"/>
  <c r="R218" i="1"/>
  <c r="Q218" i="1"/>
  <c r="D223" i="1"/>
  <c r="S217" i="1"/>
  <c r="R217" i="1"/>
  <c r="Q217" i="1"/>
  <c r="D75" i="1"/>
  <c r="S216" i="1"/>
  <c r="R216" i="1"/>
  <c r="Q216" i="1"/>
  <c r="D162" i="1"/>
  <c r="S215" i="1"/>
  <c r="R215" i="1"/>
  <c r="Q215" i="1"/>
  <c r="D3" i="1"/>
  <c r="S214" i="1"/>
  <c r="R214" i="1"/>
  <c r="Q214" i="1"/>
  <c r="D67" i="1"/>
  <c r="S213" i="1"/>
  <c r="R213" i="1"/>
  <c r="Q213" i="1"/>
  <c r="D66" i="1"/>
  <c r="S212" i="1"/>
  <c r="R212" i="1"/>
  <c r="Q212" i="1"/>
  <c r="D65" i="1"/>
  <c r="S211" i="1"/>
  <c r="R211" i="1"/>
  <c r="Q211" i="1"/>
  <c r="D90" i="1"/>
  <c r="S210" i="1"/>
  <c r="R210" i="1"/>
  <c r="Q210" i="1"/>
  <c r="D163" i="1"/>
  <c r="S209" i="1"/>
  <c r="R209" i="1"/>
  <c r="Q209" i="1"/>
  <c r="D80" i="1"/>
  <c r="S208" i="1"/>
  <c r="R208" i="1"/>
  <c r="Q208" i="1"/>
  <c r="D64" i="1"/>
  <c r="S207" i="1"/>
  <c r="R207" i="1"/>
  <c r="Q207" i="1"/>
  <c r="D69" i="1"/>
  <c r="S206" i="1"/>
  <c r="R206" i="1"/>
  <c r="Q206" i="1"/>
  <c r="D199" i="1"/>
  <c r="S205" i="1"/>
  <c r="R205" i="1"/>
  <c r="Q205" i="1"/>
  <c r="D198" i="1"/>
  <c r="S204" i="1"/>
  <c r="R204" i="1"/>
  <c r="Q204" i="1"/>
  <c r="D126" i="1"/>
  <c r="S203" i="1"/>
  <c r="R203" i="1"/>
  <c r="Q203" i="1"/>
  <c r="D197" i="1"/>
  <c r="S202" i="1"/>
  <c r="R202" i="1"/>
  <c r="Q202" i="1"/>
  <c r="D196" i="1"/>
  <c r="S201" i="1"/>
  <c r="R201" i="1"/>
  <c r="Q201" i="1"/>
  <c r="D195" i="1"/>
  <c r="S200" i="1"/>
  <c r="R200" i="1"/>
  <c r="Q200" i="1"/>
  <c r="D46" i="1"/>
  <c r="S199" i="1"/>
  <c r="R199" i="1"/>
  <c r="Q199" i="1"/>
  <c r="D200" i="1"/>
  <c r="S198" i="1"/>
  <c r="R198" i="1"/>
  <c r="Q198" i="1"/>
  <c r="D125" i="1"/>
  <c r="S197" i="1"/>
  <c r="R197" i="1"/>
  <c r="Q197" i="1"/>
  <c r="D135" i="1"/>
  <c r="S196" i="1"/>
  <c r="R196" i="1"/>
  <c r="Q196" i="1"/>
  <c r="D152" i="1"/>
  <c r="S195" i="1"/>
  <c r="R195" i="1"/>
  <c r="Q195" i="1"/>
  <c r="D124" i="1"/>
  <c r="S194" i="1"/>
  <c r="R194" i="1"/>
  <c r="Q194" i="1"/>
  <c r="D134" i="1"/>
  <c r="S193" i="1"/>
  <c r="R193" i="1"/>
  <c r="Q193" i="1"/>
  <c r="D151" i="1"/>
  <c r="S192" i="1"/>
  <c r="R192" i="1"/>
  <c r="Q192" i="1"/>
  <c r="D123" i="1"/>
  <c r="S191" i="1"/>
  <c r="R191" i="1"/>
  <c r="Q191" i="1"/>
  <c r="D122" i="1"/>
  <c r="S190" i="1"/>
  <c r="R190" i="1"/>
  <c r="Q190" i="1"/>
  <c r="D121" i="1"/>
  <c r="S189" i="1"/>
  <c r="R189" i="1"/>
  <c r="Q189" i="1"/>
  <c r="D120" i="1"/>
  <c r="S188" i="1"/>
  <c r="R188" i="1"/>
  <c r="Q188" i="1"/>
  <c r="D150" i="1"/>
  <c r="S187" i="1"/>
  <c r="R187" i="1"/>
  <c r="Q187" i="1"/>
  <c r="D194" i="1"/>
  <c r="S186" i="1"/>
  <c r="R186" i="1"/>
  <c r="Q186" i="1"/>
  <c r="D193" i="1"/>
  <c r="S185" i="1"/>
  <c r="R185" i="1"/>
  <c r="Q185" i="1"/>
  <c r="D89" i="1"/>
  <c r="S184" i="1"/>
  <c r="R184" i="1"/>
  <c r="Q184" i="1"/>
  <c r="D147" i="1"/>
  <c r="S183" i="1"/>
  <c r="R183" i="1"/>
  <c r="Q183" i="1"/>
  <c r="D146" i="1"/>
  <c r="S182" i="1"/>
  <c r="R182" i="1"/>
  <c r="Q182" i="1"/>
  <c r="D119" i="1"/>
  <c r="S181" i="1"/>
  <c r="R181" i="1"/>
  <c r="Q181" i="1"/>
  <c r="D57" i="1"/>
  <c r="S180" i="1"/>
  <c r="R180" i="1"/>
  <c r="Q180" i="1"/>
  <c r="D71" i="1"/>
  <c r="S179" i="1"/>
  <c r="R179" i="1"/>
  <c r="Q179" i="1"/>
  <c r="D88" i="1"/>
  <c r="S178" i="1"/>
  <c r="R178" i="1"/>
  <c r="Q178" i="1"/>
  <c r="D192" i="1"/>
  <c r="S177" i="1"/>
  <c r="R177" i="1"/>
  <c r="Q177" i="1"/>
  <c r="D18" i="1"/>
  <c r="S176" i="1"/>
  <c r="R176" i="1"/>
  <c r="Q176" i="1"/>
  <c r="D191" i="1"/>
  <c r="S175" i="1"/>
  <c r="R175" i="1"/>
  <c r="Q175" i="1"/>
  <c r="D118" i="1"/>
  <c r="S174" i="1"/>
  <c r="R174" i="1"/>
  <c r="Q174" i="1"/>
  <c r="D133" i="1"/>
  <c r="S173" i="1"/>
  <c r="R173" i="1"/>
  <c r="Q173" i="1"/>
  <c r="D45" i="1"/>
  <c r="S172" i="1"/>
  <c r="R172" i="1"/>
  <c r="Q172" i="1"/>
  <c r="D145" i="1"/>
  <c r="S171" i="1"/>
  <c r="R171" i="1"/>
  <c r="Q171" i="1"/>
  <c r="D190" i="1"/>
  <c r="S170" i="1"/>
  <c r="R170" i="1"/>
  <c r="Q170" i="1"/>
  <c r="D117" i="1"/>
  <c r="S169" i="1"/>
  <c r="R169" i="1"/>
  <c r="Q169" i="1"/>
  <c r="D116" i="1"/>
  <c r="S168" i="1"/>
  <c r="R168" i="1"/>
  <c r="Q168" i="1"/>
  <c r="D44" i="1"/>
  <c r="S167" i="1"/>
  <c r="R167" i="1"/>
  <c r="Q167" i="1"/>
  <c r="D144" i="1"/>
  <c r="S166" i="1"/>
  <c r="R166" i="1"/>
  <c r="Q166" i="1"/>
  <c r="D115" i="1"/>
  <c r="S165" i="1"/>
  <c r="R165" i="1"/>
  <c r="Q165" i="1"/>
  <c r="D114" i="1"/>
  <c r="S164" i="1"/>
  <c r="R164" i="1"/>
  <c r="Q164" i="1"/>
  <c r="D87" i="1"/>
  <c r="S163" i="1"/>
  <c r="R163" i="1"/>
  <c r="Q163" i="1"/>
  <c r="D86" i="1"/>
  <c r="S162" i="1"/>
  <c r="R162" i="1"/>
  <c r="Q162" i="1"/>
  <c r="D189" i="1"/>
  <c r="S161" i="1"/>
  <c r="R161" i="1"/>
  <c r="Q161" i="1"/>
  <c r="D149" i="1"/>
  <c r="S160" i="1"/>
  <c r="R160" i="1"/>
  <c r="Q160" i="1"/>
  <c r="D148" i="1"/>
  <c r="S159" i="1"/>
  <c r="R159" i="1"/>
  <c r="Q159" i="1"/>
  <c r="D113" i="1"/>
  <c r="S158" i="1"/>
  <c r="R158" i="1"/>
  <c r="Q158" i="1"/>
  <c r="D112" i="1"/>
  <c r="S157" i="1"/>
  <c r="R157" i="1"/>
  <c r="Q157" i="1"/>
  <c r="D143" i="1"/>
  <c r="S156" i="1"/>
  <c r="R156" i="1"/>
  <c r="Q156" i="1"/>
  <c r="D188" i="1"/>
  <c r="S155" i="1"/>
  <c r="R155" i="1"/>
  <c r="Q155" i="1"/>
  <c r="D132" i="1"/>
  <c r="S154" i="1"/>
  <c r="R154" i="1"/>
  <c r="Q154" i="1"/>
  <c r="D160" i="1"/>
  <c r="S153" i="1"/>
  <c r="R153" i="1"/>
  <c r="Q153" i="1"/>
  <c r="D187" i="1"/>
  <c r="S152" i="1"/>
  <c r="R152" i="1"/>
  <c r="Q152" i="1"/>
  <c r="D111" i="1"/>
  <c r="S151" i="1"/>
  <c r="R151" i="1"/>
  <c r="Q151" i="1"/>
  <c r="D110" i="1"/>
  <c r="S150" i="1"/>
  <c r="R150" i="1"/>
  <c r="Q150" i="1"/>
  <c r="D43" i="1"/>
  <c r="S149" i="1"/>
  <c r="R149" i="1"/>
  <c r="Q149" i="1"/>
  <c r="D186" i="1"/>
  <c r="S148" i="1"/>
  <c r="R148" i="1"/>
  <c r="Q148" i="1"/>
  <c r="D185" i="1"/>
  <c r="S147" i="1"/>
  <c r="R147" i="1"/>
  <c r="Q147" i="1"/>
  <c r="D136" i="1"/>
  <c r="S146" i="1"/>
  <c r="R146" i="1"/>
  <c r="Q146" i="1"/>
  <c r="D85" i="1"/>
  <c r="S145" i="1"/>
  <c r="R145" i="1"/>
  <c r="Q145" i="1"/>
  <c r="D42" i="1"/>
  <c r="S144" i="1"/>
  <c r="R144" i="1"/>
  <c r="Q144" i="1"/>
  <c r="D49" i="1"/>
  <c r="S143" i="1"/>
  <c r="R143" i="1"/>
  <c r="Q143" i="1"/>
  <c r="D17" i="1"/>
  <c r="S142" i="1"/>
  <c r="R142" i="1"/>
  <c r="Q142" i="1"/>
  <c r="D109" i="1"/>
  <c r="S141" i="1"/>
  <c r="R141" i="1"/>
  <c r="Q141" i="1"/>
  <c r="D108" i="1"/>
  <c r="S140" i="1"/>
  <c r="R140" i="1"/>
  <c r="Q140" i="1"/>
  <c r="D107" i="1"/>
  <c r="S139" i="1"/>
  <c r="R139" i="1"/>
  <c r="Q139" i="1"/>
  <c r="D184" i="1"/>
  <c r="S138" i="1"/>
  <c r="R138" i="1"/>
  <c r="Q138" i="1"/>
  <c r="D183" i="1"/>
  <c r="S137" i="1"/>
  <c r="R137" i="1"/>
  <c r="Q137" i="1"/>
  <c r="D182" i="1"/>
  <c r="S136" i="1"/>
  <c r="R136" i="1"/>
  <c r="Q136" i="1"/>
  <c r="D38" i="1"/>
  <c r="S135" i="1"/>
  <c r="R135" i="1"/>
  <c r="Q135" i="1"/>
  <c r="D181" i="1"/>
  <c r="S134" i="1"/>
  <c r="R134" i="1"/>
  <c r="Q134" i="1"/>
  <c r="D180" i="1"/>
  <c r="S133" i="1"/>
  <c r="R133" i="1"/>
  <c r="Q133" i="1"/>
  <c r="D54" i="1"/>
  <c r="S132" i="1"/>
  <c r="R132" i="1"/>
  <c r="Q132" i="1"/>
  <c r="D179" i="1"/>
  <c r="S131" i="1"/>
  <c r="R131" i="1"/>
  <c r="Q131" i="1"/>
  <c r="D178" i="1"/>
  <c r="S130" i="1"/>
  <c r="R130" i="1"/>
  <c r="Q130" i="1"/>
  <c r="D177" i="1"/>
  <c r="S129" i="1"/>
  <c r="R129" i="1"/>
  <c r="Q129" i="1"/>
  <c r="D222" i="1"/>
  <c r="S128" i="1"/>
  <c r="R128" i="1"/>
  <c r="Q128" i="1"/>
  <c r="D176" i="1"/>
  <c r="S127" i="1"/>
  <c r="R127" i="1"/>
  <c r="Q127" i="1"/>
  <c r="D175" i="1"/>
  <c r="S126" i="1"/>
  <c r="R126" i="1"/>
  <c r="Q126" i="1"/>
  <c r="D155" i="1"/>
  <c r="S125" i="1"/>
  <c r="R125" i="1"/>
  <c r="Q125" i="1"/>
  <c r="D8" i="1"/>
  <c r="S124" i="1"/>
  <c r="R124" i="1"/>
  <c r="Q124" i="1"/>
  <c r="D13" i="1"/>
  <c r="S123" i="1"/>
  <c r="R123" i="1"/>
  <c r="Q123" i="1"/>
  <c r="D12" i="1"/>
  <c r="S122" i="1"/>
  <c r="R122" i="1"/>
  <c r="Q122" i="1"/>
  <c r="D11" i="1"/>
  <c r="S121" i="1"/>
  <c r="R121" i="1"/>
  <c r="Q121" i="1"/>
  <c r="D142" i="1"/>
  <c r="S120" i="1"/>
  <c r="R120" i="1"/>
  <c r="Q120" i="1"/>
  <c r="D10" i="1"/>
  <c r="S119" i="1"/>
  <c r="R119" i="1"/>
  <c r="Q119" i="1"/>
  <c r="D141" i="1"/>
  <c r="S118" i="1"/>
  <c r="R118" i="1"/>
  <c r="Q118" i="1"/>
  <c r="D159" i="1"/>
  <c r="S117" i="1"/>
  <c r="R117" i="1"/>
  <c r="Q117" i="1"/>
  <c r="D140" i="1"/>
  <c r="S116" i="1"/>
  <c r="R116" i="1"/>
  <c r="Q116" i="1"/>
  <c r="D139" i="1"/>
  <c r="S115" i="1"/>
  <c r="R115" i="1"/>
  <c r="Q115" i="1"/>
  <c r="D156" i="1"/>
  <c r="S114" i="1"/>
  <c r="R114" i="1"/>
  <c r="Q114" i="1"/>
  <c r="D138" i="1"/>
  <c r="S113" i="1"/>
  <c r="R113" i="1"/>
  <c r="Q113" i="1"/>
  <c r="D81" i="1"/>
  <c r="S112" i="1"/>
  <c r="R112" i="1"/>
  <c r="Q112" i="1"/>
  <c r="D216" i="1"/>
  <c r="S111" i="1"/>
  <c r="R111" i="1"/>
  <c r="Q111" i="1"/>
  <c r="D221" i="1"/>
  <c r="S110" i="1"/>
  <c r="R110" i="1"/>
  <c r="Q110" i="1"/>
  <c r="D220" i="1"/>
  <c r="S109" i="1"/>
  <c r="R109" i="1"/>
  <c r="Q109" i="1"/>
  <c r="D219" i="1"/>
  <c r="S108" i="1"/>
  <c r="R108" i="1"/>
  <c r="Q108" i="1"/>
  <c r="D98" i="1"/>
  <c r="S107" i="1"/>
  <c r="R107" i="1"/>
  <c r="Q107" i="1"/>
  <c r="D215" i="1"/>
  <c r="S106" i="1"/>
  <c r="R106" i="1"/>
  <c r="Q106" i="1"/>
  <c r="D97" i="1"/>
  <c r="S105" i="1"/>
  <c r="R105" i="1"/>
  <c r="Q105" i="1"/>
  <c r="D96" i="1"/>
  <c r="S104" i="1"/>
  <c r="R104" i="1"/>
  <c r="Q104" i="1"/>
  <c r="D214" i="1"/>
  <c r="S103" i="1"/>
  <c r="R103" i="1"/>
  <c r="Q103" i="1"/>
  <c r="D218" i="1"/>
  <c r="S102" i="1"/>
  <c r="R102" i="1"/>
  <c r="Q102" i="1"/>
  <c r="D4" i="1"/>
  <c r="S101" i="1"/>
  <c r="R101" i="1"/>
  <c r="Q101" i="1"/>
  <c r="D95" i="1"/>
  <c r="S100" i="1"/>
  <c r="R100" i="1"/>
  <c r="Q100" i="1"/>
  <c r="D94" i="1"/>
  <c r="S99" i="1"/>
  <c r="R99" i="1"/>
  <c r="Q99" i="1"/>
  <c r="D213" i="1"/>
  <c r="S98" i="1"/>
  <c r="R98" i="1"/>
  <c r="Q98" i="1"/>
  <c r="D50" i="1"/>
  <c r="S97" i="1"/>
  <c r="R97" i="1"/>
  <c r="Q97" i="1"/>
  <c r="D212" i="1"/>
  <c r="S96" i="1"/>
  <c r="R96" i="1"/>
  <c r="Q96" i="1"/>
  <c r="D217" i="1"/>
  <c r="S95" i="1"/>
  <c r="R95" i="1"/>
  <c r="Q95" i="1"/>
  <c r="D14" i="1"/>
  <c r="S94" i="1"/>
  <c r="R94" i="1"/>
  <c r="Q94" i="1"/>
  <c r="D79" i="1"/>
  <c r="S93" i="1"/>
  <c r="R93" i="1"/>
  <c r="Q93" i="1"/>
  <c r="D171" i="1"/>
  <c r="S92" i="1"/>
  <c r="R92" i="1"/>
  <c r="Q92" i="1"/>
  <c r="D158" i="1"/>
  <c r="S91" i="1"/>
  <c r="R91" i="1"/>
  <c r="Q91" i="1"/>
  <c r="D53" i="1"/>
  <c r="S90" i="1"/>
  <c r="R90" i="1"/>
  <c r="Q90" i="1"/>
  <c r="D61" i="1"/>
  <c r="S89" i="1"/>
  <c r="R89" i="1"/>
  <c r="Q89" i="1"/>
  <c r="D157" i="1"/>
  <c r="S88" i="1"/>
  <c r="R88" i="1"/>
  <c r="Q88" i="1"/>
  <c r="D73" i="1"/>
  <c r="S87" i="1"/>
  <c r="R87" i="1"/>
  <c r="Q87" i="1"/>
  <c r="D170" i="1"/>
  <c r="S86" i="1"/>
  <c r="R86" i="1"/>
  <c r="Q86" i="1"/>
  <c r="D225" i="1"/>
  <c r="S85" i="1"/>
  <c r="R85" i="1"/>
  <c r="Q85" i="1"/>
  <c r="D76" i="1"/>
  <c r="S84" i="1"/>
  <c r="R84" i="1"/>
  <c r="Q84" i="1"/>
  <c r="D52" i="1"/>
  <c r="S83" i="1"/>
  <c r="R83" i="1"/>
  <c r="Q83" i="1"/>
  <c r="D208" i="1"/>
  <c r="S82" i="1"/>
  <c r="R82" i="1"/>
  <c r="Q82" i="1"/>
  <c r="D167" i="1"/>
  <c r="S81" i="1"/>
  <c r="R81" i="1"/>
  <c r="Q81" i="1"/>
  <c r="D93" i="1"/>
  <c r="S80" i="1"/>
  <c r="R80" i="1"/>
  <c r="Q80" i="1"/>
  <c r="D91" i="1"/>
  <c r="S79" i="1"/>
  <c r="R79" i="1"/>
  <c r="Q79" i="1"/>
  <c r="D68" i="1"/>
  <c r="S78" i="1"/>
  <c r="R78" i="1"/>
  <c r="Q78" i="1"/>
  <c r="D166" i="1"/>
  <c r="S77" i="1"/>
  <c r="R77" i="1"/>
  <c r="Q77" i="1"/>
  <c r="D47" i="1"/>
  <c r="S76" i="1"/>
  <c r="R76" i="1"/>
  <c r="Q76" i="1"/>
  <c r="D101" i="1"/>
  <c r="S75" i="1"/>
  <c r="R75" i="1"/>
  <c r="Q75" i="1"/>
  <c r="D51" i="1"/>
  <c r="S74" i="1"/>
  <c r="R74" i="1"/>
  <c r="Q74" i="1"/>
  <c r="D104" i="1"/>
  <c r="S73" i="1"/>
  <c r="R73" i="1"/>
  <c r="Q73" i="1"/>
  <c r="D209" i="1"/>
  <c r="S72" i="1"/>
  <c r="R72" i="1"/>
  <c r="Q72" i="1"/>
  <c r="D72" i="1"/>
  <c r="S71" i="1"/>
  <c r="R71" i="1"/>
  <c r="Q71" i="1"/>
  <c r="D37" i="1"/>
  <c r="S70" i="1"/>
  <c r="R70" i="1"/>
  <c r="Q70" i="1"/>
  <c r="D153" i="1"/>
  <c r="S69" i="1"/>
  <c r="R69" i="1"/>
  <c r="Q69" i="1"/>
  <c r="D207" i="1"/>
  <c r="S68" i="1"/>
  <c r="R68" i="1"/>
  <c r="Q68" i="1"/>
  <c r="D161" i="1"/>
  <c r="S67" i="1"/>
  <c r="R67" i="1"/>
  <c r="Q67" i="1"/>
  <c r="D9" i="1"/>
  <c r="S66" i="1"/>
  <c r="R66" i="1"/>
  <c r="Q66" i="1"/>
  <c r="D206" i="1"/>
  <c r="S65" i="1"/>
  <c r="R65" i="1"/>
  <c r="Q65" i="1"/>
  <c r="D204" i="1"/>
  <c r="S64" i="1"/>
  <c r="R64" i="1"/>
  <c r="Q64" i="1"/>
  <c r="D172" i="1"/>
  <c r="S63" i="1"/>
  <c r="R63" i="1"/>
  <c r="Q63" i="1"/>
  <c r="D35" i="1"/>
  <c r="S62" i="1"/>
  <c r="R62" i="1"/>
  <c r="Q62" i="1"/>
  <c r="D77" i="1"/>
  <c r="S61" i="1"/>
  <c r="R61" i="1"/>
  <c r="Q61" i="1"/>
  <c r="D34" i="1"/>
  <c r="S60" i="1"/>
  <c r="R60" i="1"/>
  <c r="Q60" i="1"/>
  <c r="D82" i="1"/>
  <c r="S59" i="1"/>
  <c r="R59" i="1"/>
  <c r="Q59" i="1"/>
  <c r="D173" i="1"/>
  <c r="S58" i="1"/>
  <c r="R58" i="1"/>
  <c r="Q58" i="1"/>
  <c r="D20" i="1"/>
  <c r="S57" i="1"/>
  <c r="R57" i="1"/>
  <c r="Q57" i="1"/>
  <c r="D131" i="1"/>
  <c r="S56" i="1"/>
  <c r="R56" i="1"/>
  <c r="Q56" i="1"/>
  <c r="D169" i="1"/>
  <c r="S55" i="1"/>
  <c r="R55" i="1"/>
  <c r="Q55" i="1"/>
  <c r="D128" i="1"/>
  <c r="S54" i="1"/>
  <c r="R54" i="1"/>
  <c r="Q54" i="1"/>
  <c r="D130" i="1"/>
  <c r="S53" i="1"/>
  <c r="R53" i="1"/>
  <c r="Q53" i="1"/>
  <c r="D129" i="1"/>
  <c r="R52" i="1"/>
  <c r="Q52" i="1"/>
  <c r="D5" i="1"/>
  <c r="R51" i="1"/>
  <c r="Q51" i="1"/>
  <c r="D33" i="1"/>
  <c r="R50" i="1"/>
  <c r="Q50" i="1"/>
  <c r="D7" i="1"/>
  <c r="R49" i="1"/>
  <c r="Q49" i="1"/>
  <c r="D210" i="1"/>
  <c r="R48" i="1"/>
  <c r="Q48" i="1"/>
  <c r="D6" i="1"/>
  <c r="S47" i="1"/>
  <c r="R47" i="1"/>
  <c r="Q47" i="1"/>
  <c r="D60" i="1"/>
  <c r="S46" i="1"/>
  <c r="R46" i="1"/>
  <c r="Q46" i="1"/>
  <c r="D211" i="1"/>
  <c r="S45" i="1"/>
  <c r="R45" i="1"/>
  <c r="Q45" i="1"/>
  <c r="D59" i="1"/>
  <c r="S44" i="1"/>
  <c r="R44" i="1"/>
  <c r="Q44" i="1"/>
  <c r="D58" i="1"/>
  <c r="Q43" i="1"/>
  <c r="D227" i="1"/>
  <c r="R42" i="1"/>
  <c r="Q42" i="1"/>
  <c r="D106" i="1"/>
  <c r="Q41" i="1"/>
  <c r="D203" i="1"/>
  <c r="S40" i="1"/>
  <c r="Q40" i="1"/>
  <c r="D127" i="1"/>
  <c r="Q39" i="1"/>
  <c r="D224" i="1"/>
  <c r="Q38" i="1"/>
  <c r="D40" i="1"/>
  <c r="S37" i="1"/>
  <c r="D32" i="1"/>
  <c r="S36" i="1"/>
  <c r="D31" i="1"/>
  <c r="S35" i="1"/>
  <c r="D30" i="1"/>
  <c r="S34" i="1"/>
  <c r="D29" i="1"/>
  <c r="S33" i="1"/>
  <c r="D28" i="1"/>
  <c r="S32" i="1"/>
  <c r="D27" i="1"/>
  <c r="S31" i="1"/>
  <c r="D26" i="1"/>
  <c r="Q30" i="1"/>
  <c r="D36" i="1"/>
  <c r="Q29" i="1"/>
  <c r="D105" i="1"/>
  <c r="S28" i="1"/>
  <c r="D25" i="1"/>
  <c r="S27" i="1"/>
  <c r="D24" i="1"/>
  <c r="S26" i="1"/>
  <c r="D23" i="1"/>
  <c r="S25" i="1"/>
  <c r="D22" i="1"/>
  <c r="Q24" i="1"/>
  <c r="D165" i="1"/>
  <c r="Q23" i="1"/>
  <c r="D137" i="1"/>
  <c r="S22" i="1"/>
  <c r="D102" i="1"/>
  <c r="Q21" i="1"/>
  <c r="D78" i="1"/>
  <c r="Q20" i="1"/>
  <c r="D100" i="1"/>
  <c r="Q19" i="1"/>
  <c r="D74" i="1"/>
  <c r="Q18" i="1"/>
  <c r="D84" i="1"/>
  <c r="Q17" i="1"/>
  <c r="D48" i="1"/>
  <c r="Q16" i="1"/>
  <c r="D205" i="1"/>
  <c r="Q15" i="1"/>
  <c r="D202" i="1"/>
  <c r="Q14" i="1"/>
  <c r="D83" i="1"/>
  <c r="Q13" i="1"/>
  <c r="D56" i="1"/>
  <c r="Q12" i="1"/>
  <c r="D16" i="1"/>
  <c r="Q11" i="1"/>
  <c r="D103" i="1"/>
  <c r="Q10" i="1"/>
  <c r="D168" i="1"/>
  <c r="Q9" i="1"/>
  <c r="D39" i="1"/>
  <c r="Q8" i="1"/>
  <c r="D226" i="1"/>
  <c r="Q7" i="1"/>
  <c r="D174" i="1"/>
  <c r="Q6" i="1"/>
  <c r="D201" i="1"/>
  <c r="Q5" i="1"/>
  <c r="D41" i="1"/>
  <c r="Q4" i="1"/>
  <c r="D19" i="1"/>
  <c r="Q3" i="1"/>
  <c r="D92" i="1"/>
  <c r="Q2" i="1"/>
  <c r="D15" i="1"/>
</calcChain>
</file>

<file path=xl/sharedStrings.xml><?xml version="1.0" encoding="utf-8"?>
<sst xmlns="http://schemas.openxmlformats.org/spreadsheetml/2006/main" count="2494" uniqueCount="974">
  <si>
    <t>Notifying Member</t>
  </si>
  <si>
    <t>Distribution date</t>
  </si>
  <si>
    <t>Document symbol</t>
  </si>
  <si>
    <t>Title</t>
  </si>
  <si>
    <t>Description</t>
  </si>
  <si>
    <t>Products covered</t>
  </si>
  <si>
    <t>HS code(s)</t>
  </si>
  <si>
    <t>ICS code(s)</t>
  </si>
  <si>
    <t>Objectives</t>
  </si>
  <si>
    <t>Keywords</t>
  </si>
  <si>
    <t>Specific regions or countries likely to be affected</t>
  </si>
  <si>
    <t>Final date for comments</t>
  </si>
  <si>
    <t>Notification type</t>
  </si>
  <si>
    <t>Notified document</t>
  </si>
  <si>
    <t>Link to notification(EN)</t>
  </si>
  <si>
    <t>Link to notification(FR)</t>
  </si>
  <si>
    <t>Link to notification(ES)</t>
  </si>
  <si>
    <t>European Union</t>
  </si>
  <si>
    <t>Draft Commission Implementing Regulation approving reaction mass of N,N-didecyl-N-(2-hydroxyethyl)-N-methylammonium propionate and N,N-didecyl-N-(2-(2-hydroxyethoxy)ethyl)-N-methylammonium propionate and N,N-didecyl-N-(2-(2-(2-hydroxyethoxy)ethoxy)ethyl)-N-methylammonium propionate as an active substance for use in biocidal products of product-types 2 and 4 in accordance with Regulation (EU) No 528/2012 of the European Parliament and of the Council </t>
  </si>
  <si>
    <t>This draft Commission Implementing Regulation approves reaction mass of N,N-didecyl-N-(2-hydroxyethyl)-N-methylammonium propionate and N,N-didecyl-N-(2-(2-hydroxyethoxy)ethyl)-N-methylammonium propionate and N,N-didecyl-N-(2-(2-(2-hydroxyethoxy)ethoxy)ethyl)-N-methylammonium propionate as an active substance for use in biocidal products of product-types 2 and 4.</t>
  </si>
  <si>
    <t>Biocidal products</t>
  </si>
  <si>
    <t/>
  </si>
  <si>
    <t>71.100 - Products of the chemical industry</t>
  </si>
  <si>
    <t>Protection of the environment (TBT); Protection of human health or safety (TBT); Harmonization (TBT)</t>
  </si>
  <si>
    <t>Human health</t>
  </si>
  <si>
    <t>Regular notification</t>
  </si>
  <si>
    <r>
      <rPr>
        <sz val="11"/>
        <rFont val="Calibri"/>
      </rPr>
      <t>https://members.wto.org/crnattachments/2023/TBT/EEC/23_8504_00_e.pdf
https://members.wto.org/crnattachments/2023/TBT/EEC/23_8504_01_e.pdf</t>
    </r>
  </si>
  <si>
    <t>Draft Commission Delegated Regulation amending Regulation (EU) 2017/745 of the European Parliament and of the Council, as regards the assignment of Unique Device Identifiers for contact lenses </t>
  </si>
  <si>
    <t>The proposed Regulation is a Delegated measure adopted pursuant to Article 27 (10) (b) of Regulation (EU) 2017/745 whereby the Commission is empowered to amend Annex VI of that Regulation in light of international developments and technical progress in the field of Unique Device Identification. In order to resolve the implementation issue concerning the registration of UDI-DI data elements in Eudamed for highly individualised devices, and in particular contact lenses, the Commission is empowered to establish a specific UDI-DI assignment rule for such devices. This solution will allow a more effective implementation of the UDI system at European level.</t>
  </si>
  <si>
    <t>Certain products without an intended medical purpose listed in Annex XVI of Regulation (EU) 2017/745 on medical devices and standard and made to order contact lenses.</t>
  </si>
  <si>
    <t>900130 - Contact lenses</t>
  </si>
  <si>
    <t>11.040.70 - Ophthalmic equipment</t>
  </si>
  <si>
    <t>Protection of human health or safety (TBT)</t>
  </si>
  <si>
    <r>
      <rPr>
        <sz val="11"/>
        <rFont val="Calibri"/>
      </rPr>
      <t>https://members.wto.org/crnattachments/2023/TBT/EEC/23_8501_00_e.pdf</t>
    </r>
  </si>
  <si>
    <t>India</t>
  </si>
  <si>
    <t>Bolts, Nuts and Fasteners (Quality Control) Order, 2023</t>
  </si>
  <si>
    <t>Bolts, Nuts and Fasteners</t>
  </si>
  <si>
    <t>21.060 - Fasteners</t>
  </si>
  <si>
    <t>Protection of the environment (TBT); Quality requirements (TBT)</t>
  </si>
  <si>
    <r>
      <rPr>
        <sz val="11"/>
        <rFont val="Calibri"/>
      </rPr>
      <t>https://members.wto.org/crnattachments/2023/TBT/IND/23_8526_00_e.pdf</t>
    </r>
  </si>
  <si>
    <t>Kenya</t>
  </si>
  <si>
    <t>KS 2816: 2023 Feed grade yeast products — Specification</t>
  </si>
  <si>
    <t>This Kenya standard specifies requirements and methods of test for feed grade yeast products used in animal feeds.This standard covers live yeast, inactive yeast (hydrolyzed/ autolyzed yeast) yeast cell wall and yeast culture.</t>
  </si>
  <si>
    <t>Acorns, horse-chestnuts, marc and other vegetable materials and vegetable waste, vegetable residues and by-products of a kind used in animal feeding, whether or not in the form of pellets, n.e.s. (HS code(s): 2308); Animal feeding stuffs (ICS code(s): 65.120)</t>
  </si>
  <si>
    <t>2308 - Acorns, horse-chestnuts, marc and other vegetable materials and vegetable waste, vegetable residues and by-products of a kind used in animal feeding, whether or not in the form of pellets, n.e.s.</t>
  </si>
  <si>
    <t>65.120 - Animal feeding stuffs</t>
  </si>
  <si>
    <t>Quality requirements (TBT); Prevention of deceptive practices and consumer protection (TBT); Consumer information, labelling (TBT)</t>
  </si>
  <si>
    <r>
      <rPr>
        <sz val="11"/>
        <rFont val="Calibri"/>
      </rPr>
      <t>https://members.wto.org/crnattachments/2023/TBT/KEN/23_8492_00_e.pdf</t>
    </r>
  </si>
  <si>
    <t>Chinese Taipei</t>
  </si>
  <si>
    <t>Tobacco Products Are Prohibited from Containing Characteristic Flavors Including Flowers, Fruit, Chocolate and Menthol (Draft)</t>
  </si>
  <si>
    <t>Health Promotion Administration is proposing that tobacco products be prohibited from containing characteristic flavors of flowers, fruit, chocolate and menthol.</t>
  </si>
  <si>
    <t>TOBACCO AND MANUFACTURED TOBACCO SUBSTITUTES (HS code(s): 24)</t>
  </si>
  <si>
    <t>24 - TOBACCO AND MANUFACTURED TOBACCO SUBSTITUTES</t>
  </si>
  <si>
    <t>65.160 - Tobacco, tobacco products and related equipment</t>
  </si>
  <si>
    <t>Protection of human health or safety (TBT); Other (TBT)</t>
  </si>
  <si>
    <r>
      <rPr>
        <sz val="11"/>
        <rFont val="Calibri"/>
      </rPr>
      <t>https://members.wto.org/crnattachments/2023/TBT/TPKM/23_8519_00_x.pdf</t>
    </r>
  </si>
  <si>
    <t>Draft Commission Delegated Regulation amending Directive 2014/53/EU of the European Parliament and of the Council as regards the technical specifications for the charging receptacle and charging communication protocol for all the categories or classes of radio equipment capable of being recharged by means of wired charging</t>
  </si>
  <si>
    <t>The Directive 2022/2380 amending the radio Equipment Directive (RED) 2014/53/EU, introduces a common charging solution for a broad range of categories or classes of radio equipment. It also provides the basis for adaptation to any future scientific and technological progress or market developments, which shall be continuously monitored by the Commission.On 5 September 2022 the IEC published the updated standards IEC 62680-1-2:2022 USB Power Delivery specification and IEC 62680-1-3:2022 USB Type-C® cable and connector specification. These updated specifications notably extend the range of powers supported up to 240 W. CEN-CENELEC followed suit and adopted both standards on 10 October 2022 as EN IEC 62680-1-2:2022 and EN IEC 62680-1-3:2022. They will be published on 10 July 2023.The reference to these technical specifications/international standards are relevant for a meaningful application of the common charging solution requirements for laptops.Therefore, for the purpose of adaptation to technological progress of Directive 2014/53/EU, it is necessary to modify the reference to the technical specifications regarding the charging receptacle and charging communication protocol for all the categories or classes of radio equipment capable of being recharged by means of wired charging.</t>
  </si>
  <si>
    <t>Mobile phones 33.050 and 35.180, tablets 33.050 and 35.180, headphones 33.120, headsets 33.120, digital cameras 37.040 and 35.180, portable speakers 33.120, handheld video game consoles 35.180 and 97.200, e-readers 33.050 and 35.020, keyboards 35.020, mice 35.020, portable navigation systems 43.040 and 33.070, earbuds 33.120, and laptops 35.020</t>
  </si>
  <si>
    <t>33.050 - Telecommunication terminal equipment; 33.070 - Mobile services; 33.120 - Components and accessories for telecommunications equipment; 35.020 - Information technology (IT) in general; 35.180 - IT terminal and other peripheral equipment; 37.040 - Photography; 43.040 - Road vehicle systems; 97.200 - Equipment for entertainment</t>
  </si>
  <si>
    <t>Protection of the environment (TBT)</t>
  </si>
  <si>
    <r>
      <rPr>
        <sz val="11"/>
        <rFont val="Calibri"/>
      </rPr>
      <t>https://members.wto.org/crnattachments/2023/TBT/EEC/23_8499_00_e.pdf</t>
    </r>
  </si>
  <si>
    <t>Kyrgyz Republic</t>
  </si>
  <si>
    <t>Draft Decision of the Council of the Eurasian Economic Commission on Amendments to the Decision of the Council of the Eurasian Economic Commission of January 21, No. 1.</t>
  </si>
  <si>
    <t>The draft provide for ensuring a phased transition to the implementation of the Requirements for the labeling of medicinal products for human use and veterinary medicinal products, approved by the Decision of the Council of the Eurasian Economic Commission dated November 3, 2016 No. 76, the Rules of Good Manufacturing Practice of the Eurasian Economic Union, approved by the Decision of the Council of the Eurasian Economic Commission dated November 3, 2016 No. 77 by establishing transitional periods for subjects of circulation of veterinary medicines.</t>
  </si>
  <si>
    <t>Veterinary medicines</t>
  </si>
  <si>
    <t>11.220 - Veterinary medicine</t>
  </si>
  <si>
    <t>Protection of animal or plant life or health (TBT)</t>
  </si>
  <si>
    <t>Animal health</t>
  </si>
  <si>
    <r>
      <rPr>
        <sz val="11"/>
        <rFont val="Calibri"/>
      </rPr>
      <t>https://members.wto.org/crnattachments/2023/TBT/KGZ/23_8485_00_x.pdf
https://docs.eaeunion.org/ria/ru-ru/0105880/ria_21032023</t>
    </r>
  </si>
  <si>
    <t>Potable water bottles (Quality Control) Order, 2023</t>
  </si>
  <si>
    <t>Potable water bottles</t>
  </si>
  <si>
    <t>55.100 - Bottles. Pots. Jars</t>
  </si>
  <si>
    <t>Quality requirements (TBT); Protection of the environment (TBT); Protection of human health or safety (TBT); Other (TBT)</t>
  </si>
  <si>
    <r>
      <rPr>
        <sz val="11"/>
        <rFont val="Calibri"/>
      </rPr>
      <t>https://members.wto.org/crnattachments/2023/TBT/IND/23_8531_00_e.pdf</t>
    </r>
  </si>
  <si>
    <t>Welding Wires, Rods and Electrodes (Quality Control) Order, 2023</t>
  </si>
  <si>
    <t>Welding Wires, Rods and Electrodes</t>
  </si>
  <si>
    <t>29.060.10 - Wires</t>
  </si>
  <si>
    <t>Protection of the environment (TBT); Quality requirements (TBT); Other (TBT)</t>
  </si>
  <si>
    <r>
      <rPr>
        <sz val="11"/>
        <rFont val="Calibri"/>
      </rPr>
      <t>https://members.wto.org/crnattachments/2023/TBT/IND/23_8532_00_e.pdf</t>
    </r>
  </si>
  <si>
    <t>Flame-Producing Lighters (Quality Control) Order, 2023</t>
  </si>
  <si>
    <t>Flame-Producing Lighters</t>
  </si>
  <si>
    <t>9613 - Cigarette lighters and other lighters, whether or not mechanical or electrical and parts thereof, n.e.s. (excl. fuses and primers for propellent powders and explosives of heading 3603)</t>
  </si>
  <si>
    <t>97.180 - Miscellaneous domestic and commercial equipment</t>
  </si>
  <si>
    <r>
      <rPr>
        <sz val="11"/>
        <rFont val="Calibri"/>
      </rPr>
      <t>https://members.wto.org/crnattachments/2023/TBT/IND/23_8529_00_e.pdf</t>
    </r>
  </si>
  <si>
    <t>Draft Commission Implementing Regulation approving reaction mass of N,N-didecyl-N-(2-hydroxyethyl)-N-methylammonium propionate and N,N-didecyl-N-(2-(2-hydroxyethoxy)ethyl)-N-methylammonium propionate and N,N-didecyl-N-(2-(2-(2-hydroxyethoxy)ethoxy)ethyl)-N-methylammonium propionate as an active substance for use in biocidal products of product-type 8 in accordance with Regulation (EU) No 528/2012 of the European Parliament and of the Council</t>
  </si>
  <si>
    <t>Commission Implementing Regulation (EU) 2016/1093 approved the existing active substance didecylmethylpoly(oxyethyl)ammonium propionate for use in biocidal products of product-type 8. Following Article 13 of Regulation (EU) No 1062/2014, this active substance was redefined in September 2022, during the evaluation of the substance for use in biocidal products of product-type 2 and 4, to reaction mass of N,N-didecyl-N-(2-hydroxyethyl)-N-methylammonium propionate and N,N-didecyl-N-(2-(2-hydroxyethoxy)ethyl)-N-methylammonium propionate and N,N-didecyl-N-(2-(2-(2-hydroxyethoxy)ethoxy)ethyl)-N-methylammonium propionate (‘DMPAP’). As a result, Implementing Regulation (EU) 2016/1093 should be repealed and replaced by this draft Implementing Regulation, which updates the redefined identity of the substance, from didecylmethylpoly(oxyethyl)ammonium propionate to DMPAP.</t>
  </si>
  <si>
    <t>Protection of human health or safety (TBT); Protection of the environment (TBT); Harmonization (TBT)</t>
  </si>
  <si>
    <r>
      <rPr>
        <sz val="11"/>
        <rFont val="Calibri"/>
      </rPr>
      <t>https://members.wto.org/crnattachments/2023/TBT/EEC/23_8505_00_e.pdf
https://members.wto.org/crnattachments/2023/TBT/EEC/23_8505_01_e.pdf</t>
    </r>
  </si>
  <si>
    <t>United Kingdom</t>
  </si>
  <si>
    <t>The Great Britain (GB) mandatory classification and labelling list (the GB MCL list)</t>
  </si>
  <si>
    <t>For the purposes of  transparency,  the  United  Kingdom  is signposting  Members  to  the GB mandatory classification and labelling list,  which is a list of all the mandatory classification and labelling requirements of substances and groups of substances made by the Secretary of State in accordance with Article 37 and Article 37A of the retained CLP Regulation (EC) No. 1272/2008 as amended for Great Britain.</t>
  </si>
  <si>
    <t>Hazardous substances. Products of the chemical industry (ICS code(s): 71.100)</t>
  </si>
  <si>
    <t>Protection of human health or safety (TBT); Protection of the environment (TBT)</t>
  </si>
  <si>
    <t>Smart Meters (Quality Control) Order, 2023</t>
  </si>
  <si>
    <t>Smart Meters</t>
  </si>
  <si>
    <t>33.200 - Telecontrol. Telemetering</t>
  </si>
  <si>
    <t>Quality requirements (TBT); Protection of the environment (TBT); Other (TBT)</t>
  </si>
  <si>
    <r>
      <rPr>
        <sz val="11"/>
        <rFont val="Calibri"/>
      </rPr>
      <t>https://members.wto.org/crnattachments/2023/TBT/IND/23_8533_00_e.pdf</t>
    </r>
  </si>
  <si>
    <t>Oman</t>
  </si>
  <si>
    <t>Omani Standard Specification (OS 1655:2022) Plain Packaging of Tobacco Product</t>
  </si>
  <si>
    <t>This specification specializes in the conditions of packaging all tobacco products, including cigarettes, cigars, almeassel tobacco and Tobacco manual preparation .</t>
  </si>
  <si>
    <t>Tobacco Products (plain packaging)</t>
  </si>
  <si>
    <t>55 - PACKAGING AND DISTRIBUTION OF GOODS; 65.160 - Tobacco, tobacco products and related equipment</t>
  </si>
  <si>
    <r>
      <rPr>
        <sz val="11"/>
        <rFont val="Calibri"/>
      </rPr>
      <t>https://members.wto.org/crnattachments/2023/TBT/OMN/23_8500_00_e.pdf
https://members.wto.org/crnattachments/2023/TBT/OMN/23_8500_01_e.pdf
https://members.wto.org/crnattachments/2023/TBT/OMN/23_8500_02_e.pdf
https://members.wto.org/crnattachments/2023/TBT/OMN/23_8500_00_x.pdf
https://dgsm.gso.org.sa/store/</t>
    </r>
  </si>
  <si>
    <t>Uganda</t>
  </si>
  <si>
    <t>DUS 2670:2023 Printing ink for food wrappers, packages and receptacles — Specification, First Edition</t>
  </si>
  <si>
    <t>This Draft Uganda Standard specifies the requirements, sampling and test methods for printing inks for food wrappers, packages and receptacles. This Standard does not cover non pigment based printing inks such as dye-based and UV printing inks.</t>
  </si>
  <si>
    <t>Black printing ink, whether or not concentrated or solid (HS code(s): 321511); Inks. Printing inks (ICS code(s): 87.080)</t>
  </si>
  <si>
    <t>321511 - Black printing ink, whether or not concentrated or solid</t>
  </si>
  <si>
    <t>87.080 - Inks. Printing inks</t>
  </si>
  <si>
    <t>Consumer information, labelling (TBT); Prevention of deceptive practices and consumer protection (TBT); Protection of human health or safety (TBT); Quality requirements (TBT); Harmonization (TBT)</t>
  </si>
  <si>
    <r>
      <rPr>
        <sz val="11"/>
        <rFont val="Calibri"/>
      </rPr>
      <t>https://members.wto.org/crnattachments/2023/TBT/UGA/23_8506_00_e.pdf</t>
    </r>
  </si>
  <si>
    <t>Electric Ceiling Type Fans (Quality Control) Order, 2023</t>
  </si>
  <si>
    <t>Electric Ceiling Type Fans</t>
  </si>
  <si>
    <t>23.120 - Ventilators. Fans. Air-conditioners</t>
  </si>
  <si>
    <t>Protection of the environment (TBT); Other (TBT); Quality requirements (TBT)</t>
  </si>
  <si>
    <r>
      <rPr>
        <sz val="11"/>
        <rFont val="Calibri"/>
      </rPr>
      <t>https://members.wto.org/crnattachments/2023/TBT/IND/23_8525_00_e.pdf</t>
    </r>
  </si>
  <si>
    <t>Insulated Flasks, Bottles and Containers for Domestic Use (Quality Control) Order, 2023</t>
  </si>
  <si>
    <t>Insulated Flasks, Bottles and Containers for domestic use</t>
  </si>
  <si>
    <t>55.100 - Bottles. Pots. Jars; 55.180.10 - General purpose containers</t>
  </si>
  <si>
    <t>Protection of the environment (TBT); Protection of human health or safety (TBT); Quality requirements (TBT); Other (TBT)</t>
  </si>
  <si>
    <r>
      <rPr>
        <sz val="11"/>
        <rFont val="Calibri"/>
      </rPr>
      <t>https://members.wto.org/crnattachments/2023/TBT/IND/23_8528_00_e.pdf
Website: https://dpiit.gov.in/sites/default/files/QCO_InsulatedFlask_BottlesContainers_21March2023.pdf</t>
    </r>
  </si>
  <si>
    <t>Ghana</t>
  </si>
  <si>
    <t>L.I. 2442 - Energy Commission (Energy Efficiency) (Prohibition of Manufacture, Importation and sale of Incandescent Filament Lamps) Regulations, 2022</t>
  </si>
  <si>
    <t>The purpose of these regulations is to   a) promote the efficient use and conservation of energy in the country; and   b) mitigate energy related climate change and contamination of water bodiesby prohibiting the manufacture, importation and sale of incandescent filament lamps</t>
  </si>
  <si>
    <t>Incandescent Filament Lamps</t>
  </si>
  <si>
    <t>8539 - Electric filament or discharge lamps, incl. sealed beam lamp units and ultraviolet or infra-red lamps; arc lamps; light-emitting diode "LED" lamps; parts thereof</t>
  </si>
  <si>
    <t>29.140.20 - Incandescent lamps</t>
  </si>
  <si>
    <r>
      <rPr>
        <sz val="11"/>
        <rFont val="Calibri"/>
      </rPr>
      <t>https://members.wto.org/crnattachments/2023/TBT/GHA/23_8469_00_e.pdf
http://energycom.gov.gh/regulation/regulation-and-codes</t>
    </r>
  </si>
  <si>
    <t>L.I. 2441 - Energy Commission (Energy Efficiency Standards and Labelling) (Refrigerating Appliances) Regulations, 2022</t>
  </si>
  <si>
    <t>The purpose of this regulation is to promote the efficient use and conservation of energy in the country and mitigate related climate change by:  a) providing for            i. the enforcement of standards set out in the First Schedule and the minimum energy performance standards set out in Part One in the Second Schedule;           ii. the labelling of electric mains-operated refrigerating appliances;          iii. supplementary product information on electric mains-operated refrigerating appliances; and          iv. the registration of models of refrigerating appliances in the Appliance Energy Efficiency Register; and   b) prohibiting the manufacture, importation, sale, storage, donation, disposal, installation or use of a refrigerating appliance that does not meet the minimum energy                              performance standards set out in the Second Schedule. </t>
  </si>
  <si>
    <t>Refrigerating appliances</t>
  </si>
  <si>
    <t>97.040.30 - Domestic refrigerating appliances</t>
  </si>
  <si>
    <t>Consumer information, labelling (TBT); Protection of human health or safety (TBT); Protection of the environment (TBT); Quality requirements (TBT); Reducing trade barriers and facilitating trade (TBT)</t>
  </si>
  <si>
    <r>
      <rPr>
        <sz val="11"/>
        <rFont val="Calibri"/>
      </rPr>
      <t>https://members.wto.org/crnattachments/2023/TBT/GHA/23_8473_00_e.pdf
http://energycom.gov.gh/regulation/regulation-and-codes</t>
    </r>
  </si>
  <si>
    <t>No. BEE/S&amp;L/Ref/70/2021-22Bureau of Energy Efficiency (Particulars and Manner of their Display on Labels of Refrigerators) Regulations, 2022, dated 30th September, 2022</t>
  </si>
  <si>
    <t>To direct display of particulars on label on Refrigerators as specified in the regulation. </t>
  </si>
  <si>
    <t>HSN 84182100 (Refrigerators household type : -- Compression-type)</t>
  </si>
  <si>
    <t>8418 - Refrigerators, freezers and other refrigerating or freezing equipment, electric or other; heat pumps; parts thereof (excl. air conditioning machines of heading 8415)</t>
  </si>
  <si>
    <t>Other (TBT)</t>
  </si>
  <si>
    <r>
      <rPr>
        <sz val="11"/>
        <rFont val="Calibri"/>
      </rPr>
      <t>https://members.wto.org/crnattachments/2023/TBT/IND/23_8471_00_x.pdf</t>
    </r>
  </si>
  <si>
    <t>Uruguay</t>
  </si>
  <si>
    <t>Proyecto de Resolución Ministerial para la Incorporación de Lámparas LED al Sistema Nacional de Etiquetado de Eficiencia EnergéticaProcedimiento de certificación y etiquetado de eficiencia energética de lámparas LED</t>
  </si>
  <si>
    <t>Se incorpora a las lámparas LED al sistema nacional de etiquetado de eficiencia energética, para lo que se definen las modalidades y plazos de aplicación del etiquetado, mediante el establecimiento de la norma técnica nacional aplicable, la definición técnica de aquellas lámparas LED abarcadas y/o excluidas de la reglamentación y las fechas en las que el etiquetado de eficiencia energética será de carácter voluntario y obligatorio respectivamente, entre otros aspectos.La evaluación de la conformidad se realizará acorde a lo establecido en el documento “Procedimiento de certificación y etiquetado de eficiencia energética de lámparas LED”, que se considera parte integrante de la Resolución.</t>
  </si>
  <si>
    <t>Lámparas LED.</t>
  </si>
  <si>
    <t>29.140 - Lamps and related equipment</t>
  </si>
  <si>
    <t>Protection of the environment (TBT); Consumer information, labelling (TBT)</t>
  </si>
  <si>
    <r>
      <rPr>
        <sz val="11"/>
        <rFont val="Calibri"/>
      </rPr>
      <t>https://members.wto.org/crnattachments/2023/TBT/URY/23_8477_00_s.pdf
https://members.wto.org/crnattachments/2023/TBT/URY/23_8477_01_s.pdf
https://members.wto.org/crnattachments/2023/TBT/URY/23_8477_02_s.pdf
http://www.eficienciaenergetica.gub.uy/visualizar-contenido/-/asset_publisher/fnOFJTPAaHM7/content/etiquetado-de-eficiencia-energetica-de-lamparas-led-consulta-publica-definitiva</t>
    </r>
  </si>
  <si>
    <t>No. BEE/S&amp;L/Chillers/40/2022-23Bureau of Energy Efficiency (Particulars and Manner of their Display on Labels of Chillers) Regulations, 2022, pre-published dated 27th October, 2022Number of Pages: 42</t>
  </si>
  <si>
    <t>To direct display of particulars on label on Chillers as specified in the regulation.</t>
  </si>
  <si>
    <t>HSN 8418</t>
  </si>
  <si>
    <t>Labelling</t>
  </si>
  <si>
    <r>
      <rPr>
        <sz val="11"/>
        <rFont val="Calibri"/>
      </rPr>
      <t>https://members.wto.org/crnattachments/2023/TBT/IND/23_8472_00_x.pdf</t>
    </r>
  </si>
  <si>
    <t>Korea, Republic of</t>
  </si>
  <si>
    <t>Draft of A Partial Amendment of Criteria for standard Dimensions and Quality of Timber Products</t>
  </si>
  <si>
    <t>1. Add structural particle boards to the types of particle boards and establish related quality standards,     test methods, and identified terms._x000D_
2. Classification correction of  _x000D_
3. Modify the classification and indication of flame retardancy to conform to the Ministry of land and Transport Notice 2023-24([Quality Recognition and     Management Standards for Building Materials)]_x000D_
4. Add Korean Industrial Standards related to Particle Boards</t>
  </si>
  <si>
    <t>Particle Board </t>
  </si>
  <si>
    <t>Quality requirements (TBT)</t>
  </si>
  <si>
    <r>
      <rPr>
        <sz val="11"/>
        <rFont val="Calibri"/>
      </rPr>
      <t>https://members.wto.org/crnattachments/2023/TBT/KOR/23_8456_00_x.pdf</t>
    </r>
  </si>
  <si>
    <t>Chile</t>
  </si>
  <si>
    <t>NCh 160:2021 Cemento- Agregado Tipo A para uso en cementos- Especificaciones</t>
  </si>
  <si>
    <t>Esta norma establece las especificaciones de la adición denominada Agregado tipo A que se utiliza en la fabricación de los cementos defi nidos en NCh148. Esta norma describe en Anexo A el proceso que se debe desarrollar para incorporar otras adiciones distintas de las normalizadas en cláusula 4 de la presente norma y en NCh161, de modo de promover la incorporación de otros materiales que puedan ser utilizados como adiciones en la fabricación de cemento. Esta norma no trata asuntos de seguridad, si es que hay, asociados con su uso. Es responsabilidad del usuario de esta norma establecer prácticas apropiadas de salud y seguridad, y de determinar el grado de aplicación de las limitaciones regulatorias previo a su uso.</t>
  </si>
  <si>
    <t>Cemento- Agregado Tipo A para uso en cementos- Especificaciones</t>
  </si>
  <si>
    <t>91.100.10 - Cement. Gypsum. Lime. Mortar</t>
  </si>
  <si>
    <t>NCh 642:2019 Cemento- Envases- Sacos de válvulas- Especificaciones</t>
  </si>
  <si>
    <t>Esta norma establece los requisitos que deben cumplir los sacos, del tipo saco de válvula, que se utilizan para el transporte manual de cemento. Se aplica a los sacos de cemento, de cualquier origen o procedencia. Esta norma no se refiere a las condiciones de almacenamiento, ni a la vigencia del cemento envasado en los sacos de válvula, ya que estos antecedentes deben estar incluidos en el rotulado del saco (ver cláusula 5). Esta norma no trata asuntos de seguridad, si es que hay, asociados con su uso, es responsabilidad del usuario de esta norma establecer prácticas apropiadas de salud y seguridad, y de determinar el grado de aplicación de las limitaciones regulatorias previo a su uso.</t>
  </si>
  <si>
    <t>Cemento- Envases- Sacos de válvulas- Especificaciones</t>
  </si>
  <si>
    <t>NCh 151:2019 Cemento- Método de determinación de la consistencia normal</t>
  </si>
  <si>
    <t>Esta norma establece un método para determinar la consistencia normal de los cementos. Esta norma se aplica a los cementos que se emplean en la confección de morteros y hormigones. Esta norma no trata asuntos de seguridad, si es que hay, asociados con su uso. Es responsabilidad del usuario de esta norma establecer prácticas apropiadas de salud y seguridad, y de determinar el grado de aplicación de las limitaciones regulatorias previo a su uso.</t>
  </si>
  <si>
    <t>Cemento- Método de determinación de la consistencia normal</t>
  </si>
  <si>
    <t>NCh 162:2017 Cemento- Extracción de muestras</t>
  </si>
  <si>
    <t>Esta norma establece los procedimientos para la extracción y preparación de muestras de cemento. Esta norma se aplica a los cementos que hayan de emplearse en la confección de morteros y hormigones.</t>
  </si>
  <si>
    <t>Cemento- Extracción de muestras</t>
  </si>
  <si>
    <t>Proposed amendments to the Korean Pharmacopeia</t>
  </si>
  <si>
    <t>The revision aims to provide reasonable support for proper pharmaceutical quality management by harmonizing standards and specifications in the Korean Pharmacopoeia and to distribute high-quality medicines by improving some of the general information that incorporated the development of pharmaceuticals and the demands of the pharmaceutical industry in line with the latest scientific level. A.    Improvement and modernization of test method accuracy(Annex 3,4 of the revision)_x000D_
B.    New establishment of analytical method for Alkyl Sulfonic Acid Esters and test method for Endotoxin with recombinant factor C (Annex 6 of the revision)</t>
  </si>
  <si>
    <t>Pharmaceuticals</t>
  </si>
  <si>
    <t>11.120 - Pharmaceutics</t>
  </si>
  <si>
    <r>
      <rPr>
        <sz val="11"/>
        <rFont val="Calibri"/>
      </rPr>
      <t>https://members.wto.org/crnattachments/2023/TBT/KOR/23_8455_00_x.pdf</t>
    </r>
  </si>
  <si>
    <t>Brazil</t>
  </si>
  <si>
    <t>Resolution RDC number 774, 15 February, 2023</t>
  </si>
  <si>
    <t>Provides for the conditions for the registration and labelling of sanitizing products with antimicrobial action, internalizing the Common Market Group (Mercosul) Resolution nº 50/2006.</t>
  </si>
  <si>
    <t>SOAP, ORGANIC SURFACE-ACTIVE AGENTS, WASHING PREPARATIONS, LUBRICATING PREPARATIONS, ARTIFICIAL WAXES, PREPARED WAXES, POLISHING OR SCOURING PREPARATIONS, CANDLES AND SIMILAR ARTICLES, MODELLING PASTES, ‘DENTAL WAXES’ AND DENTAL PREPARATIONS WITH A BASIS OF PLASTER (HS code(s): 34); Disinfectants (excl. goods of subheading 3808.50) (HS code(s): 380894)</t>
  </si>
  <si>
    <t>380894 - Disinfectants (excl. goods of subheading 3808.50); 34 - SOAP, ORGANIC SURFACE-ACTIVE AGENTS, WASHING PREPARATIONS, LUBRICATING PREPARATIONS, ARTIFICIAL WAXES, PREPARED WAXES, POLISHING OR SCOURING PREPARATIONS, CANDLES AND SIMILAR ARTICLES, MODELLING PASTES, ‘DENTAL WAXES’ AND DENTAL PREPARATIONS WITH A BASIS OF PLASTER</t>
  </si>
  <si>
    <t>71.100.35 - Chemicals for industrial and domestic disinfection purposes</t>
  </si>
  <si>
    <r>
      <rPr>
        <sz val="11"/>
        <rFont val="Calibri"/>
      </rPr>
      <t>http://antigo.anvisa.gov.br/documents/10181/6555127/RDC_774_2023_.pdf/d86ad4f5-d0d2-468c-ae27-22897663b2ac</t>
    </r>
  </si>
  <si>
    <t>NCh 147:2020 Cementos- Análisis químico</t>
  </si>
  <si>
    <t>Esta norma establece los procedimientos para la determinación de los componentes químicos de los cementos, indicados y definidos en cláusula 3 de esta norma. Esta norma se aplica a los cementos definidos en NCh148 y que se usan en pastas, morteros y hormigones. En esta norma se describen los métodos de referencia y, en determinados casos, un método alternativo (ver Anexo A) que se puede considerar equivalente a los métodos de referencia cuando se haya validado previamente considerando lo establecido en NCh-ISO/IEC 17025. En caso de litigio, sólo se deben utilizar los métodos de referencia. En Anexo A se entregan lineamientos generales sobre el método alternativo que emplea la f uorescencia de rayos X (FRX) para la determinación de Óxido de Silicio SiO2, Óxido de Alumnio Al2O3, Óxido de Hierro Fe2O3, Óxido de Calcio CaO, Óxido de Magnesio MgO, Trióxido de Azufre SO3, Óxido de Potasio K2O, Óxido de Sodio Na2O, Dióxido de Titanio TiO2, Óxido de Fósforo P2O5, Óxido de Manganeso Mn2O3, Óxido de Estroncio SrO, Cloruro Cl- y Bromo Br. El método alternativo se puede aplicar a otros casos pertinentes cuando se hayan realizado las calibraciones adecuadas. Este método se basa en el empleo de perlas fundidas o pastillas prensadas y en la validación analítica empleando materiales de referencia._x000D_
Esta norma no trata asuntos de seguridad ni ambientales, si es que hay, asociados con su uso. Es responsabilidad del usuario de esta norma establecer prácticas apropiadas de salud y seguridad, y de determinar el grado de aplicación de las limitaciones regulatorias previo a su uso.</t>
  </si>
  <si>
    <t>Cementos- Análisis químico</t>
  </si>
  <si>
    <t>NCh 152:2019 Cemento- Método de determinación de los tiempos de fraguado</t>
  </si>
  <si>
    <t>Esta norma establece un método para determinar el tiempo de fraguado de los cementos. Se aplica a los cementos que hayan de emplearse en la confección de morteros y hormigones.</t>
  </si>
  <si>
    <t>Cemento- Método de determinación de los tiempos de fraguado</t>
  </si>
  <si>
    <t>NCh 158:2019 Cemento- Ensayo de compresión</t>
  </si>
  <si>
    <t>Esta norma establece el procedimiento para determinar la resistencia a la compresión de mortero normalizado de cemento. Permite determinar la resistencia a la compresión para verificar el cumplimiento del requisito establecido en NCh 148 para todos los cementos. Esta norma se aplica a los cementos que se emplean en la fabricación de morteros y hormigones. </t>
  </si>
  <si>
    <t>Cemento- Ensayo de compresión</t>
  </si>
  <si>
    <t>NCh 159:2019 Cemento- Determinación de la superficie específica por el permeabilìmetro de Blaine</t>
  </si>
  <si>
    <t>Esta norma establece el método de ensayo para la determinación de la superficie específica, de los cementos, expresada en cm2/g, por medio del permeabilímetro Blaine. El método puede ser manual o automático, siendo el primero de referencia. Esta norma se aplica a los cementos que se emplean en la fabricación de morteros y hormigones. Esta norma no trata asuntos de seguridad, si es que hay, asociados con su uso. Es responsabilidad del usuario de esta norma establecer prácticas apropiadas de salud y seguridad, y de determinar el grado de aplicación de las limitaciones regulatorias previo a su uso.</t>
  </si>
  <si>
    <t>Cemento- Determinación de la superficie específica por el permeabilìmetro de Blaine</t>
  </si>
  <si>
    <t>NCh 148:2021 Cemento-Terminología, clasificación y requisitos generales</t>
  </si>
  <si>
    <t>Esta norma establece los términos empleados para los cementos fabricados con clinker portland, su clasificación de acuerdo a su composición, resistencia y requisitos. Esta norma se aplica a los cementos que se emplean en la fabricación de morteros y hormigones . Los cementos se clasifican en seis clases y tres grados según se indica en clausula cuatro.</t>
  </si>
  <si>
    <t>Cemento-Terminología, clasificación y requisitos generales</t>
  </si>
  <si>
    <t>NCh 150:2019 Cemento- Determinación de la finura por tamizado húmedo</t>
  </si>
  <si>
    <t>Esta norma establece un procedimiento para determinar la finura del cemento mediante tamizado húmedo en el tamiz de 0,045 mm. Esta norma se aplica a los cementos que se emplean en la confección de morteros y hormigones. Esta norma no trata asuntos de seguridad, si es que hay, asociados con su uso. Es responsabilidad del usuario de esta norma establecer prácticas apropiadas de salud y seguridad y determinar el grado de aplicación de las limitaciones regulatorias previo a su uso.</t>
  </si>
  <si>
    <t>Cemento- Determinación de la finura por tamizado húmedo</t>
  </si>
  <si>
    <t>NCh 154:2019 Cemento - Determinación del peso específico relativo</t>
  </si>
  <si>
    <t>Esta norma establece el procedimiento para determinar el peso específico relativo de los cementos, mediante el matraz normal de Le Chatelier. Esta norma se aplica a los cementos que se emplean en la confección de morteros y hormigones. Esta norma no trata asuntos de seguridad, si es que hay, asociados con su uso. Es responsabilidad del usuario de esta norma establecer prácticas apropiadas de salud y seguridad, y determinar el grado de aplicación de las limitaciones regulatorias previo a su uso.</t>
  </si>
  <si>
    <t>Cemento - Determinación del peso específico relativo</t>
  </si>
  <si>
    <t>Saint Kitts and Nevis</t>
  </si>
  <si>
    <t>LABELLING OF PACKAGED WATER.</t>
  </si>
  <si>
    <t>This Standard specifies requirements for the purity, treatment, bacteriological acceptability, packaging and labelling of all waters that are pre-packaged for sale and used as beverages or in foods.This Standard does not apply to water distributed by the public water supply system, to carbonated beverages, soda water or to packaged water sold for purposes other than as a beverage.This Standard should be used in conjunction with CRCP 1, Code of Hygienic Practice for Packaged Water.</t>
  </si>
  <si>
    <t>BEVERAGES, SPIRITS AND VINEGAR (HS code(s): 22); PACKAGING AND DISTRIBUTION OF GOODS (ICS code(s): 55)PACKAGED WATER</t>
  </si>
  <si>
    <t>22 - BEVERAGES, SPIRITS AND VINEGAR</t>
  </si>
  <si>
    <t>55 - PACKAGING AND DISTRIBUTION OF GOODS</t>
  </si>
  <si>
    <t>Protection of human health or safety (TBT); Prevention of deceptive practices and consumer protection (TBT); Consumer information, labelling (TBT); Quality requirements (TBT); Reducing trade barriers and facilitating trade (TBT); Cost saving and productivity enhancement (TBT)</t>
  </si>
  <si>
    <t>Food standards</t>
  </si>
  <si>
    <r>
      <rPr>
        <sz val="11"/>
        <rFont val="Calibri"/>
      </rPr>
      <t>https://www.sknbs.org/wp-content/uploads/2023/01/Packaged-Water-Draft-Regulation2.html</t>
    </r>
  </si>
  <si>
    <t>Draft Decision of the Collegium of the Eurasian Economic Commission on Amendments to the Regulation on Common veterinary (sanitary and veterinary) requirements for goods subject to veterinary control (surveillance) and Draft Decision of the Collegium of the Eurasian Economic Commission on Amendments to the Forms of Common Veterinary Certificates for Import into the Customs Territory of the Eurasian Economic Union of Controlled Goods from Third Countries.</t>
  </si>
  <si>
    <t>The drafts update veterinary requirements of the Eurasian Economic Union concerning testing for brucellosis of cows donating embryos, conditions of exportation of horses after sports events, as well as safety indicators for feed of plant origin.</t>
  </si>
  <si>
    <t>Goods (products) subject to veterinary control</t>
  </si>
  <si>
    <t>65.020.30 - Animal husbandry and breeding</t>
  </si>
  <si>
    <r>
      <rPr>
        <sz val="11"/>
        <rFont val="Calibri"/>
      </rPr>
      <t>https://members.wto.org/crnattachments/2023/TBT/KGZ/23_8428_00_x.pdf
https://docs.eaeunion.org/ria/ru-ru/0105884/ria_22032023 https://docs.eaeunion.org/ria/ru-ru/0105888/ria</t>
    </r>
  </si>
  <si>
    <t>Argentina</t>
  </si>
  <si>
    <t>Proyecto de Reglamento Técnico MERCOSUR sobre Siliconas destinadas a la Elaboración de Materiales, Envases, Revestimientos y Equipamientos en Contacto con Alimentos (P. RES. Nº 06/22) (Draft MERCOSUR Technical Regulation on silicones intended for the manufacture of materials, packaging, linings and equipment in contact with food (P. RES No. 06/22)) (23 pages, in Spanish)</t>
  </si>
  <si>
    <t>The notified draft MERCOSUR Technical Regulation applies to silicones used in materials, packaging, linings and equipment that come into contact with food. It does not apply to linings intended for cellulosic materials, which must comply with another specific MERCOSUR Technical Regulation. Under the notified draft text, silicone materials, packaging, linings and equipment that come into contact with food must be manufactured in accordance with good manufacturing practices and be compatible with the foods with which they will come into contact. They must not release undesirable substances or contaminants in quantities that may change the composition of the food and/or its sensory characteristics, or pose a risk to human health. It also specifies the permitted colourings and additives and the safety requirements.</t>
  </si>
  <si>
    <t>Materials, packaging and equipment that come into contact with food</t>
  </si>
  <si>
    <t>67.250 - Materials and articles in contact with foodstuffs; 71.100.55 - Silicones</t>
  </si>
  <si>
    <r>
      <rPr>
        <sz val="11"/>
        <rFont val="Calibri"/>
      </rPr>
      <t>https://members.wto.org/crnattachments/2023/TBT/ARG/23_8442_00_s.pdf</t>
    </r>
  </si>
  <si>
    <t>Ukraine</t>
  </si>
  <si>
    <t>Draft Order of the Ministry of Health of Ukraine "On approval of groups of combined medical warning sets consisting of 14 options of text and illustrations, technical requirements for its layout, design and form, as well as the procedure for their application by manufacturers of smoking tobacco products"</t>
  </si>
  <si>
    <t>The draft Order provides for the approval of groups of combined medical warning sets consisting of 14 options of text and illustrations, technical requirements for its layout, design and form, as well as the procedure for their application manufacturers of smoking tobacco products.The draft Order is developed in accordance with Article 12 of the Law of Ukraine  "On Measures to Prevent and Reduce the Use of Tobacco Products and Their Harmful Effects on Public Health" and Law of Ukraine of December 16, 2021 No. 1978-IX "On Amendments to Certain Laws of Ukraine on Protection of Public Health from the Harmful Effects of Tobacco" (notified as G/TBT/N/UKR/101), according to which each single pack and outer packaging of smoking tobacco products shall contain a general warning and a combined medical warning accompanied by a corresponding color illustration, as well as an information message.The Ministry of Health of Ukraine  approves the texts and illustrations of the combined health warning, technical requirements for its layout, design and form, the procedure for their application by manufacturers of tobacco products for smoking, as well as three groups of combined health warning sets consisting of 14 options of text and illustrations that are change annually.The draft Order is developed with consideration of the provisions of the Directive 2014/40/EU of the European Parliament and of the Council of 3 April 2014 on the approximation of the laws, regulations and administrative provisions of the Member States concerning the manufacture, presentation and sale of tobacco and related products and repealing Directive 2001/37/EC. </t>
  </si>
  <si>
    <t>Smoking tobacco products </t>
  </si>
  <si>
    <r>
      <rPr>
        <sz val="11"/>
        <rFont val="Calibri"/>
      </rPr>
      <t>https://members.wto.org/crnattachments/2023/TBT/UKR/23_8421_00_x.pdf
https://members.wto.org/crnattachments/2023/TBT/UKR/23_8421_01_x.pdf
https://members.wto.org/crnattachments/2023/TBT/UKR/23_8421_02_x.pdf
https://members.wto.org/crnattachments/2023/TBT/UKR/23_8421_03_x.pdf
https://moz.gov.ua/article/public-discussions/proekt-nakazu-moz-ukraini-pro-zatverdzhennja-grup-naboriv-kombinovanogo-medichnogo-poperedzhennja-scho-skladajutsja-z-14-variantiv-tekstu-ta-iljustracij-tehnichnih-vimog-do-jogo-maketu-dizajnu-ta-formi-a-takozh-porjadku-ih</t>
    </r>
  </si>
  <si>
    <t>Viet Nam</t>
  </si>
  <si>
    <t>Draft Decree on amendments to some articles of Government’s Decree No. 54/2017/ND-CP dated 08 May 2017 providing guidelines for some articles and implementation of the law on pharmacy and Government’s Decree No. 155/2018 dated 12 November 2018 on amendments to some articles related to business conditions under state management of the Ministry of Health</t>
  </si>
  <si>
    <t>- Amendments to regulations on export, import, registration of herbal ingredients, excipients, capsule shells, semi-finished herbal ingredients in Clause 1 Article 91, Article 93 of Decree No. 54 and point b Clause 47 Article 5 of Decree No. 155 to simplify administrative dossiers and procedures for export, import, registration of herbal ingredients, excipients, capsule shells, semi-finished herbal ingredients, creating more favourable conditions for enterprises, including allowing to replace “the Pharmacy Business License for enterprises supplying herbal ingredients, semi-finished herbal ingredients” with “Business license or equivalent documents with the trading scope in herbal ingredients”, and allows to replace “Certificate of Good Manufacturing Practice (GMP) for herbal ingredients, semi-finished herbal ingredients” with “Manufacturing License or equivalent documents with Good Manufacturing Practice Certificate (GMP) within the scope of manufacture of herbal ingredients, semi-finished herbal ingredients”.- Amendment to Point a Clause 1 Article 97 of the Decree 54 on inspection of foreign drug manufacturers in the direction of mandating the Advisory Council to consider and evaluate the conformity of exporting countries’ GMP standards with GMP principles and standards prescribed by the Ministry of Health, if the exporting countries/territories apply GMP principles and standards that are not among the GMP principles and standards announced or promulgated by the Ministry of Health.- Amendment on review of stated drug prices and the composition of the intersectoral drug pricing Council</t>
  </si>
  <si>
    <t>Medicaments (ICS code(s): 11.120.10)</t>
  </si>
  <si>
    <t>11.120.10 - Medicaments</t>
  </si>
  <si>
    <t>Reducing trade barriers and facilitating trade (TBT); Protection of human health or safety (TBT); Harmonization (TBT)</t>
  </si>
  <si>
    <r>
      <rPr>
        <sz val="11"/>
        <rFont val="Calibri"/>
      </rPr>
      <t>https://members.wto.org/crnattachments/2023/TBT/VNM/23_8406_00_x.pdf</t>
    </r>
  </si>
  <si>
    <t>United States of America</t>
  </si>
  <si>
    <t>Emergency Escape Breathing Apparatus Standards</t>
  </si>
  <si>
    <t xml:space="preserve">Supplemental notice of proposed rulemaking - FRA is proposing to amend its regulations related to occupational noise exposure in three ways. First, in response to a Congressional mandate, FRA is proposing to expand those regulations to require that railroads provide an appropriate atmosphere-supplying emergency escape breathing apparatus to every train crew member and certain other employees while they are occupying a locomotive cab of a freight train transporting a hazardous material that would pose an inhalation hazard in the event of release during an accident. Second, FRA is proposing to change the name of this part of its regulations from "Occupational Noise Exposure" to "Occupational Safety and Health in the Locomotive Cab" to reflect the additional subject matter of this SNPRM and to make other conforming amendments. Third, FRA is proposing to remove the provision stating the preemptive effect of this part of FRA's regulations because it is unnecessary._x000D_
</t>
  </si>
  <si>
    <t>Emergency escape breathing apparatus; Occupational safety. Industrial hygiene (ICS code(s): 13.100); Protective equipment (ICS code(s): 13.340)</t>
  </si>
  <si>
    <t>13.100 - Occupational safety. Industrial hygiene; 13.340 - Protective equipment</t>
  </si>
  <si>
    <r>
      <rPr>
        <sz val="11"/>
        <rFont val="Calibri"/>
      </rPr>
      <t>https://members.wto.org/crnattachments/2023/TBT/USA/23_8404_00_e.pdf</t>
    </r>
  </si>
  <si>
    <t>D-ARS 1110-2:2023 - Dried sardine and sardine-type pelagic fish — Part 2: Dried anchovies</t>
  </si>
  <si>
    <t>This standard shall apply to all commercial species of anchovies belonging to the family Engraulidae that have been boiled in brine, and dried. This product is intended for consumption after cooking and for further processing This Standard shall not cover products that have undergone heat treatment prior to drying_x000D_
NOTE: The product shall be prepared from fresh or frozen split or whole fish of the family  Engraulidae with some of the species listed, but not limited in Annex A</t>
  </si>
  <si>
    <t>Fish and fishery products</t>
  </si>
  <si>
    <t>030554 - Dried herrings "Clupea harengus, Clupea pallasii", anchovies "Engraulis spp.", sardines "Sardina pilchardus, Sardinops spp.", sardinella "Sardinella spp.", brisling or sprats "Sprattus sprattus", mackerel "Scomber scombrus, Scomber australasicus, Scomber japonicus", Indian mackerels "Rastrelliger spp.", seerfishes "Scomberomorus spp.", jack and horse mackerel "Trachurus spp.", jacks, crevalles "Caranx spp.", cobia "Rachycentron canadum", silver pomfrets "Pampus spp.", Pacific saury "Cololabis saira", scads "Decapterus spp.", capelin "Mallotus villosus", swordfish "Xiphias gladius", Kawakawa "Euthynnus affinis", bonitos "Sarda spp.", marlins, sailfishes and spearfish "Istiophoridae", even salted but not smoked (excl. fillets and offal)</t>
  </si>
  <si>
    <t>67.120.30 - Fish and fishery products</t>
  </si>
  <si>
    <t>Quality requirements (TBT); Protection of human health or safety (TBT); Harmonization (TBT)</t>
  </si>
  <si>
    <r>
      <rPr>
        <sz val="11"/>
        <rFont val="Calibri"/>
      </rPr>
      <t>https://members.wto.org/crnattachments/2023/TBT/GHA/23_8400_00_e.pdf
https://members.wto.org/crnattachments/2023/TBT/GHA/23_8400_01_e.pdf</t>
    </r>
  </si>
  <si>
    <t>CD-ARS 1132-3:2023 - Test methods for fish and fishery products — Part 3: Determination  of parasites in finfish by candling</t>
  </si>
  <si>
    <t>This draft African standard specifies the method of test for determination of parasites in fish and fishery  products by candling. This applies to white flesh processed as fillets, loins steaks, chunks or minced</t>
  </si>
  <si>
    <r>
      <rPr>
        <sz val="11"/>
        <rFont val="Calibri"/>
      </rPr>
      <t>https://members.wto.org/crnattachments/2023/TBT/GHA/23_8399_00_e.pdf
https://members.wto.org/crnattachments/2023/TBT/GHA/23_8399_01_e.pdf</t>
    </r>
  </si>
  <si>
    <t>DARS 1110-1 - Dried small sardine and sardine-type pelagic fish — Part 3: salted Boiled dried anchovies</t>
  </si>
  <si>
    <t>This standard shall apply to all commercial species of anchovies belonging to the family Engraulidae that have been boiled in brine, and dried. This product is intended for consumption after cooking and  for further processing. This Standard shall not cover products that have undergone heat treatment prior to drying; It does not also cover products which have undergone an enzymatic maturation in brine.</t>
  </si>
  <si>
    <t>Dried small sardine and sardine-type pelagic fish </t>
  </si>
  <si>
    <r>
      <rPr>
        <sz val="11"/>
        <rFont val="Calibri"/>
      </rPr>
      <t>https://members.wto.org/crnattachments/2023/TBT/GHA/23_8397_00_e.pdf
https://members.wto.org/crnattachments/2023/TBT/GHA/23_8397_01_e.pdf</t>
    </r>
  </si>
  <si>
    <t>CD-ARS 1132-1:2023 - Test methods for fish and fishery products — Part 1: Collection , storage and transportation of samples for analysis</t>
  </si>
  <si>
    <t>This draft African standard specifies the methods for collection, storage and transportation of fish and fishery products for analyses.</t>
  </si>
  <si>
    <r>
      <rPr>
        <sz val="11"/>
        <rFont val="Calibri"/>
      </rPr>
      <t>https://members.wto.org/crnattachments/2023/TBT/GHA/23_8398_00_e.pdf
https://members.wto.org/crnattachments/2023/TBT/GHA/23_8398_01_e.pdf</t>
    </r>
  </si>
  <si>
    <t>Draft ARSO Standard DARS 1376:2023 Vehicle Standards – Specification for African Vehicle Identification Systems – AfriVIN </t>
  </si>
  <si>
    <t>This standard supports national or regional legislation in the technical requirements for: a) vehicles entering into service after a legislated date to be marked with one of the specified 17 character identification systems complying with this specification, and b) vehicles already in service and which are not marked with one of the specified identification systems, to be marked in compliance with the requirements of this specification on or before a legislated date.</t>
  </si>
  <si>
    <t>- Other parts and accessories of bodies (including cabs) : (HS code(s): 87082); Road vehicles in general (ICS code(s): 43.020)</t>
  </si>
  <si>
    <t>87082 - - Other parts and accessories of bodies (including cabs) :</t>
  </si>
  <si>
    <t>43.020 - Road vehicles in general</t>
  </si>
  <si>
    <t>Quality requirements (TBT); Harmonization (TBT); Prevention of deceptive practices and consumer protection (TBT); Consumer information, labelling (TBT)</t>
  </si>
  <si>
    <r>
      <rPr>
        <sz val="11"/>
        <rFont val="Calibri"/>
      </rPr>
      <t>https://members.wto.org/crnattachments/2023/TBT/KEN/23_8413_00_e.pdf</t>
    </r>
  </si>
  <si>
    <t>KS 583-2023 Socks – Specification</t>
  </si>
  <si>
    <t>This Kenya Standard specifies requirements and test methods for seamless socks knitted in plain, rib or fancy stitches.</t>
  </si>
  <si>
    <t>Clothes (ICS code(s): 61.020)</t>
  </si>
  <si>
    <t>6115 - Pantyhose, tights, stockings, socks and other hosiery, incl. graduated compression hosiery [e.g., stockings for varicose veins] and footwear without applied soles, knitted or crocheted (excl. for babies)</t>
  </si>
  <si>
    <t>61.020 - Clothes</t>
  </si>
  <si>
    <t>Consumer information, labelling (TBT); Prevention of deceptive practices and consumer protection (TBT); Quality requirements (TBT); Reducing trade barriers and facilitating trade (TBT); Cost saving and productivity enhancement (TBT)</t>
  </si>
  <si>
    <r>
      <rPr>
        <sz val="11"/>
        <rFont val="Calibri"/>
      </rPr>
      <t xml:space="preserve">https://members.wto.org/crnattachments/2023/TBT/KEN/23_8414_00_e.pdf
Kenya Bureau of Standards
WTO/TBT National Enquiry Point
P.O. Box: 54974-00200
 Nairobi
 Kenya
Telephone: + (254) 020 605490
 605506/6948258
Fax: + (254) 020 609660/609665
E-mail: info@kebs.org; Website: http://www.kebs.org
</t>
    </r>
  </si>
  <si>
    <t>Draft ARSO Standard DARS 1375: 2023 Vehicle Standards – specification for Vehicle Number Plates – Aluminium </t>
  </si>
  <si>
    <t>This standard specifies the requirements for the materials, sizes and retro-reflectivity of aluminium number plates, including tests for reflective performance, longevity and durability. The type and size of number plates and characters to be embossed on number plates for countries using Latin alphabet characters and Arabic numeral characters are also specified. The size of number plates and characters for countries using Arabic alphabet characters as well as painted metal or plastic types of number plates are out of scope for this standard.</t>
  </si>
  <si>
    <t>Quality requirements (TBT); Harmonization (TBT); Reducing trade barriers and facilitating trade (TBT); Prevention of deceptive practices and consumer protection (TBT); Consumer information, labelling (TBT); National security requirements (TBT)</t>
  </si>
  <si>
    <r>
      <rPr>
        <sz val="11"/>
        <rFont val="Calibri"/>
      </rPr>
      <t>https://members.wto.org/crnattachments/2023/TBT/KEN/23_8415_00_e.pdf</t>
    </r>
  </si>
  <si>
    <t>KS 2982:2023Portland cement Clinker — Specification</t>
  </si>
  <si>
    <t>This standard covers various requirements such as, manufacture, chemical, phases and physical requirements, storage and transportation of Portland cement clinker used to produce cement meeting relevant Kenyan Standard specifications.</t>
  </si>
  <si>
    <t>Cement clinkers (HS code(s): 252310); - Portland cement : (HS code(s): 25232); Construction materials (ICS code(s): 91.100)</t>
  </si>
  <si>
    <t>252310 - Cement clinkers; 25232 - - Portland cement :</t>
  </si>
  <si>
    <t>91.100 - Construction materials</t>
  </si>
  <si>
    <t>Prevention of deceptive practices and consumer protection (TBT); Quality requirements (TBT); Reducing trade barriers and facilitating trade (TBT)</t>
  </si>
  <si>
    <r>
      <rPr>
        <sz val="11"/>
        <rFont val="Calibri"/>
      </rPr>
      <t>https://members.wto.org/crnattachments/2023/TBT/KEN/23_8416_00_e.pdf</t>
    </r>
  </si>
  <si>
    <t>Kuwait, the State of</t>
  </si>
  <si>
    <t>Putty (Water Based) for interior use</t>
  </si>
  <si>
    <t>This standard specifies the general requirement and physical properties and test methods of the putty (water based) used on interior cement surface as a preparatory layer prior to finishing layers of emulsion paints.</t>
  </si>
  <si>
    <t>All product fall under scope of "Putty (Water Based) for interior use" Paints and varnishes (ICS code(s): 87.040)</t>
  </si>
  <si>
    <t>87.040 - Paints and varnishes</t>
  </si>
  <si>
    <t>Protection of human health or safety (TBT); Prevention of deceptive practices and consumer protection (TBT); Quality requirements (TBT)</t>
  </si>
  <si>
    <r>
      <rPr>
        <sz val="11"/>
        <rFont val="Calibri"/>
      </rPr>
      <t>https://members.wto.org/crnattachments/2023/TBT/KWT/23_8407_00_e.pdf
https://members.wto.org/crnattachments/2023/TBT/KWT/23_8407_00_x.pdf</t>
    </r>
  </si>
  <si>
    <t>LABELLING OF PRE-PACKAGED GOODS</t>
  </si>
  <si>
    <t>This regulation applies to the labelling of all pre-packaged foods to be offered for sale to the consumer or for catering purposes.This regulation is not applicable to food:sold unpackaged, or in an open or uncovered package;weighed or measured in or counted into the package;intended for export only, which comply with the requirements of standards or laws on labelling of the country to which they are being exported; orgift wrapped for personal use</t>
  </si>
  <si>
    <t>DAIRY PRODUCE; BIRDS' EGGS; NATURAL HONEY; EDIBLE PRODUCTS OF ANIMAL ORIGIN, NOT ELSEWHERE SPECIFIED OR INCLUDED (HS code(s): 04); EDIBLE VEGETABLES AND CERTAIN ROOTS AND TUBERS (HS code(s): 07); EDIBLE FRUIT AND NUTS; PEEL OF CITRUS FRUIT OR MELONS (HS code(s): 08); COFFEE, TEA, MATÉ AND SPICES (HS code(s): 09); CEREALS (HS code(s): 10); PRODUCTS OF THE MILLING INDUSTRY; MALT; STARCHES; INULIN; WHEAT GLUTEN (HS code(s): 11); OIL SEEDS AND OLEAGINOUS FRUITS; MISCELLANEOUS GRAINS, SEEDS AND FRUIT; INDUSTRIAL OR MEDICINAL PLANTS; STRAW AND FODDER (HS code(s): 12); PREPARATIONS OF MEAT, OF FISH OR OF CRUSTACEANS, MOLLUSCS OR OTHER AQUATIC INVERTEBRATES (HS code(s): 16); SUGARS AND SUGAR CONFECTIONERY (HS code(s): 17); COCOA AND COCOA PREPARATIONS (HS code(s): 18); PREPARATIONS OF CEREALS, FLOUR, STARCH OR MILK; PASTRYCOOKS' PRODUCTS (HS code(s): 19); PREPARATIONS OF VEGETABLES, FRUIT, NUTS OR OTHER PARTS OF PLANTS (HS code(s): 20); MISCELLANEOUS EDIBLE PREPARATIONS (HS code(s): 21); BEVERAGES, SPIRITS AND VINEGAR (HS code(s): 22); TOBACCO AND MANUFACTURED TOBACCO SUBSTITUTES (HS code(s): 24); GENERALITIES. TERMINOLOGY. STANDARDIZATION. DOCUMENTATION (ICS code(s): 01); PACKAGING AND DISTRIBUTION OF GOODS (ICS code(s): 55); FOOD TECHNOLOGY (ICS code(s): 67)</t>
  </si>
  <si>
    <t>24 - TOBACCO AND MANUFACTURED TOBACCO SUBSTITUTES; 22 - BEVERAGES, SPIRITS AND VINEGAR; 20 - PREPARATIONS OF VEGETABLES, FRUIT, NUTS OR OTHER PARTS OF PLANTS; 19 - PREPARATIONS OF CEREALS, FLOUR, STARCH OR MILK; PASTRYCOOKS' PRODUCTS; 21 - MISCELLANEOUS EDIBLE PREPARATIONS; 18 - COCOA AND COCOA PREPARATIONS; 17 - SUGARS AND SUGAR CONFECTIONERY; 16 - PREPARATIONS OF MEAT, OF FISH OR OF CRUSTACEANS, MOLLUSCS OR OTHER AQUATIC INVERTEBRATES; 12 - OIL SEEDS AND OLEAGINOUS FRUITS; MISCELLANEOUS GRAINS, SEEDS AND FRUIT; INDUSTRIAL OR MEDICINAL PLANTS; STRAW AND FODDER; 11 - PRODUCTS OF THE MILLING INDUSTRY; MALT; STARCHES; INULIN; WHEAT GLUTEN; 10 - CEREALS; 09 - COFFEE, TEA, MATÉ AND SPICES; 08 - EDIBLE FRUIT AND NUTS; PEEL OF CITRUS FRUIT OR MELONS; 07 - EDIBLE VEGETABLES AND CERTAIN ROOTS AND TUBERS; 04 - DAIRY PRODUCE; BIRDS' EGGS; NATURAL HONEY; EDIBLE PRODUCTS OF ANIMAL ORIGIN, NOT ELSEWHERE SPECIFIED OR INCLUDED</t>
  </si>
  <si>
    <t>01 - GENERALITIES. TERMINOLOGY. STANDARDIZATION. DOCUMENTATION; 55 - PACKAGING AND DISTRIBUTION OF GOODS; 67 - FOOD TECHNOLOGY; 67.230 - Prepackaged and prepared foods</t>
  </si>
  <si>
    <t>Reducing trade barriers and facilitating trade (TBT); Harmonization (TBT); Quality requirements (TBT); Protection of the environment (TBT); Protection of human health or safety (TBT); Prevention of deceptive practices and consumer protection (TBT); Consumer information, labelling (TBT)</t>
  </si>
  <si>
    <t>Food standards; Labelling</t>
  </si>
  <si>
    <r>
      <rPr>
        <sz val="11"/>
        <rFont val="Calibri"/>
      </rPr>
      <t>https://www.sknbs.org/wp-content/uploads/2022/10/Draft-Regulation-Labelling-of-Pre-packaged-Foods-.html</t>
    </r>
  </si>
  <si>
    <t>Egypt</t>
  </si>
  <si>
    <t>Draft of Egyptian standard "Furniture - Ranked seating - Requirements for safety, strength and durability" </t>
  </si>
  <si>
    <t>This draft of Egyptian standard specifies requirements determining the safety, structural strength and durability of all types of seating that are permanently fastened to the floor and/or wall, whether in bench or individual seat form. This standard does not apply to linked seating not fastened to the floor and/or walls and street furniture. It does not include requirements for resistance to ageing, degradation, flammability, the effect of ambient temperature and the durability of upholstery materials. The standard has two annexes: - Annex A (normative) Additional test methods; - Annex B (informative) Test severity in relation to application.Worth mentioning is that this draft standard is technically identical with EN 12727/2016</t>
  </si>
  <si>
    <t>Furniture (ICS code(s): 97.140)</t>
  </si>
  <si>
    <t>97.140 - Furniture</t>
  </si>
  <si>
    <t>Draft Amendments to Article 7 and to the Annex to Article 4 of the “Regulations Governing the Classification of Medical Devices"</t>
  </si>
  <si>
    <t>As medical devices involve a variety of scientific fields, their types, items, and compositions are complex and rapidly changing. To clarify the scope of medical devices subject to management, we have reviewed the contents of the Annex to Article 4 of the "Regulations Governing the Classification of Medical Devices" and made appropriate revisions based on international management approaches and the current situation. It is recognized that medical device firms should be given a grace period to respond to the amendments, and Article 7 has been amended accordingly. The proposed amendments are as follows: (1) The date of entering into force for the new product items in Article 4. (Amendment to Article 7); (2) 64 product items have been added. (Amendment to the Annex to Article 4)</t>
  </si>
  <si>
    <t>Medical device: Medical Equipment (ICS 11.040)</t>
  </si>
  <si>
    <t>11.040 - Medical equipment</t>
  </si>
  <si>
    <t>Harmonization (TBT); Protection of human health or safety (TBT)</t>
  </si>
  <si>
    <r>
      <rPr>
        <sz val="11"/>
        <rFont val="Calibri"/>
      </rPr>
      <t xml:space="preserve">https://members.wto.org/crnattachments/2023/TBT/TPKM/23_2138_00_e.pdf
https://members.wto.org/crnattachments/2023/TBT/TPKM/23_2138_01_e.pdf
https://members.wto.org/crnattachments/2023/TBT/TPKM/23_2138_00_x.pdf
https://members.wto.org/crnattachments/2023/TBT/TPKM/23_2138_01_x.pdf
</t>
    </r>
  </si>
  <si>
    <t>Draft of Egyptian standard "Secondary lithium-ion cells for the propulsion of electric road vehicles - Part 1: Performance testing" </t>
  </si>
  <si>
    <t>This draft of Egyptian standard specifies performance and lifetime tests for secondary lithium-ion cells used to propel electric vehicles, including battery electric vehicles (BEVs) and hybrid electric vehicles (HEVs).This standard specifies test procedures to obtain the basic characteristics of lithium-ion cells used in vehicle propulsion applications with respect to capacity, power density, energy density, storage life, and cycle life.This standard describes standard test procedures and conditions for selecting the basic performance characteristics of lithium-ion cells used in vehicle propulsion applications that are necessary in order to ensure a basic level of performance and to obtain basic cell data for different designs of battery systems and battery assembliesWorth mentioning is that this draft standard is technically identical with IEC 62660-1:2018</t>
  </si>
  <si>
    <t>Acid secondary cells and batteries (ICS code(s): 29.220.20); Electric road vehicles (ICS code(s): 43.120)</t>
  </si>
  <si>
    <t>29.220.20 - Acid secondary cells and batteries; 43.120 - Electric road vehicles</t>
  </si>
  <si>
    <t>Draft of Egyptian standard "Furniture - Strength, durability and safety – requirements for domestic tables” </t>
  </si>
  <si>
    <t>This draft of Egyptian standard specifies the minimum requirements for the safety, strength and durability of all types of domestic tables for use by adults, including those with glass in their construction. It does not apply to office tables or desks, tables for non-domestic use, tables for educational institutions and outdoor tables for which Standards exist. It does not apply to tables where the table top is not fixed to the under structure, i.e. when applying test 3, Table 2, the top becomes detached from the under structure. With the exception of stability tests, the standard does not provide assessment of the suitability of any storage features included in domestic tables. It does not include requirements for the durability of castors and height adjustment mechanisms. It does not include requirements for electrical safety. It does not include requirements for the resistance to ageing and degradation. Annex A (informative) contains a table top deflection test.Worth mentioning is that this draft standard is technically identical with EN 12521 : 2015</t>
  </si>
  <si>
    <t>The Environmental Protection (Plastic Plates etc. and Polystyrene Containers etc.) (England) Regulations 2023</t>
  </si>
  <si>
    <t>These regulations will apply to all businesses that operate in England.These regulations will introduce a ban on the supply of:single-use plastic cutlerysingle-use balloon stickssingle-use expanded and extruded polystyrene food and beverage containerssingle-use expanded and extruded polystyrene cups.single-use plastic plates. bowls and trays that are not for packagingThe restriction will not apply to:plastic plates, bowls and trays that are used as packagingother single use plastic food and beverage containersother single use plastic cupsThe definition of packaging is that used in regulation 3 of the Packaging (Essential Requirements) Regulations 2015 (b). For example, a plate, bowl, or tray pre-filled with food or a plate, bowl, or tray filled with food at the point of sale will not be banned. Breach of these prohibitions will be an offence under the regulations. The regulations confer powers on enforcement authorities to impose civil sanctions, including monetary penalties and stop notices, in addition to criminal prosecution.</t>
  </si>
  <si>
    <t>Tableware, kitchenware, other household articles and toilet articles, of plastics (excl. baths, shower-baths, washbasins, bidets, lavatory pans, seats and covers, flushing cisterns and similar sanitary ware) (HS code(s): 3924)single-use plastic cutlerysingle-use balloon stickssingle-use expanded and extruded polystyrene food and beverage containerssingle-use expanded and extruded polystyrene cups.single-use plastic plates. bowls and trays that are not for packaging</t>
  </si>
  <si>
    <t>3924 - Tableware, kitchenware, other household articles and toilet articles, of plastics (excl. baths, shower-baths, washbasins, bidets, lavatory pans, seats and covers, flushing cisterns and similar sanitary ware)</t>
  </si>
  <si>
    <t>83.080 - Plastics; 97.040.60 - Cookware, cutlery and flatware</t>
  </si>
  <si>
    <r>
      <rPr>
        <sz val="11"/>
        <rFont val="Calibri"/>
      </rPr>
      <t>https://members.wto.org/crnattachments/2023/TBT/GBR/23_2099_00_e.pdf</t>
    </r>
  </si>
  <si>
    <t>Georgia</t>
  </si>
  <si>
    <t>National Annexe (NA) for Eurocode (EN 1997-1:2004) Geotechnical design - Part 1: General rules. </t>
  </si>
  <si>
    <t>The standard defines requirements for design of buildings and civil engineering works.</t>
  </si>
  <si>
    <t>Technical aspects (ICS code(s): 91.010.30); Earthworks. Excavations. Foundation construction. Underground works (ICS code(s): 93.020)</t>
  </si>
  <si>
    <t>91.010.30 - Technical aspects; 93.020 - Earthworks. Excavations. Foundation construction. Underground works</t>
  </si>
  <si>
    <t>Proyecto de Resolución de la Dirección General de Servicios Agrícolas que prohíbe la importación, registro y renovación de productos fitosanitarios a base de ingredientes activos Carbofuran, Metil Paratión, Triclorfón, Diclorvós y Cihexatin (Draft Resolution of the Directorate-General of Agricultural Services prohibiting the importation, registration and renewal of phytosanitary products with the active ingredients carbofuran, methyl parathion, trichlorfon, dichlorvos and cyhexatin); (2 pages, in Spanish)</t>
  </si>
  <si>
    <t>The purpose of the notified draft Resolution is to prohibit the importation, registration and renewal of phytosanitary products with the active ingredients carbofuran, methyl parathion, trichlorfon, dichlorvos and cyhexatin.</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</si>
  <si>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(HS code: 3808); Pesticides and other plant protection products (ICS code: 65100). Carbofuran, methyl parathion, trichlorfon, dichlorvos and cyhexatin pesticides.</t>
  </si>
  <si>
    <t>3808 - Insecticides, rodenticides, fungicides, herbicides, anti-sprouting products and plant-growth regulators, disinfectants and similar products, put up for retail sale or as preparations or articles, e.g. sulphur-treated bands, wicks and candles, and fly-papers</t>
  </si>
  <si>
    <t>65.100 - Pesticides and other agrochemicals</t>
  </si>
  <si>
    <r>
      <rPr>
        <sz val="11"/>
        <rFont val="Calibri"/>
      </rPr>
      <t>https://members.wto.org/crnattachments/2023/TBT/URY/23_2133_00_s.pdf
El texto completo del proyecto de Resolución se adjunta a la presente notificación.</t>
    </r>
  </si>
  <si>
    <t>Bahrain, Kingdom of</t>
  </si>
  <si>
    <t>BH-GSO Technical Regulation “Declaration of allergens on Food EstablishmentsMenu’s Selling Away-From-Home Foods” </t>
  </si>
  <si>
    <t>1.1 This standard is concerned with the disclosure of allergen-causing ingredients in the establishments meal list Food that provides food to the consumer outside the home.2.1 This standard applies to all food establishments, Such as (a chain of restaurants, cafes Ice cream shops, fresh fruit juice shops, bakeries, pastries, cafeterias, chainRestaurants, cafes, fresh fruit juice shops, and bakeries inside the shopssupermarkets, amusement parks, and in colleges, universities, and government agencies).</t>
  </si>
  <si>
    <t>Declaration of allergens on Food EstablishmentsMenu’s Selling Away-From-Home Foods (ICS: 67.050)</t>
  </si>
  <si>
    <t>67.050 - General methods of tests and analysis for food products</t>
  </si>
  <si>
    <t>Other (TBT); Protection of human health or safety (TBT); Prevention of deceptive practices and consumer protection (TBT)</t>
  </si>
  <si>
    <r>
      <rPr>
        <sz val="11"/>
        <rFont val="Calibri"/>
      </rPr>
      <t>https://members.wto.org/crnattachments/2023/TBT/BHR/23_2118_00_x.pdf</t>
    </r>
  </si>
  <si>
    <t>BH - GSO Technical Regulation “Halal products – Part 2: General Requirements for Halal Certification Bodies”</t>
  </si>
  <si>
    <t>This document is concerned with the requirements that must be met by issuing authorities Halal certificates It also specifies the requirements necessary to implement the procedures for issuing a Halal certificate for the product /for service/systems.</t>
  </si>
  <si>
    <t>Halal products – Part 2: General Requirements for Halal Certification Bodies (ICS: 67.050)</t>
  </si>
  <si>
    <t>Other (TBT); Consumer information, labelling (TBT)</t>
  </si>
  <si>
    <r>
      <rPr>
        <sz val="11"/>
        <rFont val="Calibri"/>
      </rPr>
      <t>https://members.wto.org/crnattachments/2023/TBT/BHR/23_2120_00_e.pdf
https://members.wto.org/crnattachments/2023/TBT/BHR/23_2120_00_x.pdf</t>
    </r>
  </si>
  <si>
    <t>Draft Decision of the Council of the Eurasian Economic Commission on the Rules of regulation of circulation of disinfectant, disinsectant and desacarization products for veterinary use inthe customs territory of the Eurasian Economic Union.https://docs.eaeunion.org/ria/ru-ru/0105806/ria_17022023</t>
  </si>
  <si>
    <t>The draft provides for the Rules of regulation of circulation of disinfectant, disinsectant and desacarization products for veterinary use not directly coming into contact with animals (being used in vitro in veterinary medicine) in the customs territory of the Eurasian Economic Union.</t>
  </si>
  <si>
    <t>Disinfectant, disinsectant and desacarization products for veterinary use</t>
  </si>
  <si>
    <r>
      <rPr>
        <sz val="11"/>
        <rFont val="Calibri"/>
      </rPr>
      <t>https://members.wto.org/crnattachments/2023/TBT/KGZ/23_1714_00_x.pdf</t>
    </r>
  </si>
  <si>
    <t>BH-GSO Technical Regulation “Putting Calories on Food Establishments Menu’s. Selling Away-From-Home Foods” </t>
  </si>
  <si>
    <t>1.1 This standard is concerned with the requirements for placing calories in the list of meals for food establishments that provide food to the consumer outside the home.2.1 This standard applies to all food establishments, Such as (a chain of restaurants, cafes Ice cream shops, fresh fruit juice shops, bakeries, pastries, cafeterias, chainRestaurants, cafes, fresh fruit juice shops, and bakeries inside the shops, supermarkets, amusement parks, and in colleges, universities, and government agencies).</t>
  </si>
  <si>
    <t>Putting Calories on Food Establishments Menu’s. Selling Away-From-Home Foods (ICS: 67.040)</t>
  </si>
  <si>
    <t>67.040 - Food products in general</t>
  </si>
  <si>
    <r>
      <rPr>
        <sz val="11"/>
        <rFont val="Calibri"/>
      </rPr>
      <t>https://members.wto.org/crnattachments/2023/TBT/BHR/23_2119_00_x.pdf</t>
    </r>
  </si>
  <si>
    <t xml:space="preserve">Definition of the Term "Tobacco Product" in Regulations Issued 
Under the Federal Food, Drug, and Cosmetic Act&gt;_x000D_
</t>
  </si>
  <si>
    <t>Technical amendment - The Food and Drug Administration (FDA) is announcing 
conforming changes to its regulations issued under the Federal Food, 
Drug, and Cosmetic Act (FD&amp;C Act) as required by the Consolidated 
Appropriations Act of 2022, which amended the term "tobacco product" 
in the FD&amp;C Act to include products that contain nicotine from any 
source.</t>
  </si>
  <si>
    <t>Tobacco products; Tobacco, tobacco products and related equipment (ICS code(s): 65.160)</t>
  </si>
  <si>
    <t>Prevention of deceptive practices and consumer protection (TBT); Consumer information, labelling (TBT); Harmonization (TBT)</t>
  </si>
  <si>
    <r>
      <rPr>
        <sz val="11"/>
        <rFont val="Calibri"/>
      </rPr>
      <t>https://members.wto.org/crnattachments/2023/TBT/USA/23_2129_00_e.pdf</t>
    </r>
  </si>
  <si>
    <t>DGS 1346-1: General Requirements for Charcoal - Part 1: Wood Charcoal</t>
  </si>
  <si>
    <t>This draft document specifies requirements for charcoal that is derived entirely from wood, in lump or briquette form, intended for household, commercial and industrial use</t>
  </si>
  <si>
    <t>Wood charcoal</t>
  </si>
  <si>
    <t>4402 - Wood charcoal, incl. shell or nut charcoal, whether or not agglomerated (excl. wood charcoal used as a medicament, charcoal mixed with incense, activated charcoal and charcoal in the form of crayons)</t>
  </si>
  <si>
    <t>75.160.10 - Solid fuels</t>
  </si>
  <si>
    <t>Protection of animal or plant life or health (TBT); Protection of the environment (TBT); Quality requirements (TBT); Reducing trade barriers and facilitating trade (TBT)</t>
  </si>
  <si>
    <r>
      <rPr>
        <sz val="11"/>
        <rFont val="Calibri"/>
      </rPr>
      <t>https://members.wto.org/crnattachments/2023/TBT/GHA/23_2098_00_e.pdf</t>
    </r>
  </si>
  <si>
    <t>DGS 1347-1: Carbonization: Part 2: - Code of Practice for Bamboo Charcoal Manufacturing</t>
  </si>
  <si>
    <t>This standard describes the acceptable minimum requirements for exercising total quality control in bamboo charcoal production plants and adherence necessary in order to assure quality and reliability of bamboo charcoal and its products.</t>
  </si>
  <si>
    <t>Bamboo Charcoal</t>
  </si>
  <si>
    <t>Proyecto de Reglamento Técnico MERCOSUR sobre Siliconas destinadas a la Elaboración de Materiales, Envases, Revestimientos y Equipamientos en Contacto con Alimentos (Draft MERCOSUR Technical Regulation on silicones intended for the manufacture of materials, packaging, linings and equipment in contact with food); (23 pages, in Spanish).</t>
  </si>
  <si>
    <t>The notified draft MERCOSUR Technical Regulation regulate the use of silicones in materials, packaging and equipment intended to come into contact with food, with the exception of linings intended for cellulosic materials. In particular, the draft document establishes the various conditions that must be met by silicone materials, packaging, linings and equipment intended to come into contact with food.</t>
  </si>
  <si>
    <t>Silicones in primary forms. (HS code: 3910)</t>
  </si>
  <si>
    <t>3910 - Silicones in primary forms</t>
  </si>
  <si>
    <r>
      <rPr>
        <sz val="11"/>
        <rFont val="Calibri"/>
      </rPr>
      <t>https://members.wto.org/crnattachments/2023/TBT/URY/23_2109_00_s.pdf
https://www.gub.uy/ministerio-industria-energia-mineria/comunicacion/noticias/consulta-publica-sobre-reglamento-tecnico-mercosur-rtm-3</t>
    </r>
  </si>
  <si>
    <t>DGS 1347-1: Part 1: - Code of Practice for wood (lump and briquette) Charcoal Manufacturing</t>
  </si>
  <si>
    <t>This standard describes the acceptable minimum requirements for exercising total quality control in wood charcoal production plants and adherence necessary in order to assure quality and reliability of wood charcoal and its products.</t>
  </si>
  <si>
    <r>
      <rPr>
        <sz val="11"/>
        <rFont val="Calibri"/>
      </rPr>
      <t>https://members.wto.org/crnattachments/2023/TBT/GHA/23_2100_00_e.pdf</t>
    </r>
  </si>
  <si>
    <t>2023 Flexible Demand Appliance Standards for Pool Controls</t>
  </si>
  <si>
    <t xml:space="preserve">Notice of proposed action and public hearing scheduled for 11 April 2023 - Proposed regulatory language updating the existing regulation for flexible demand standards for pool controls. In 2019 the California Legislature passed Senate Bill 49 (SB 49, Skinner, Chapter 697, Statutes of 2019) granting the CEC with new authority to develop standards for flexible demand technologies to reduce greenhouse gas (GHG) emissions from electricity generation. Flexible demand technologies enable an appliance to schedule, shift, or curtail the electrical demand with the consumer's consent. The CEC has identified pool controls, a device that sets the daily schedule of the pool filter pump, pool heater, chlorinator, and pressure cleaner booster pump, as an ideal candidate for the first of California's flexible demand appliance standards (FDAS). Therefore, the CEC proposes to adopt a new Chapter 4.1, Article 1 to Title 20 in the California Code of Regulations (CCR) for flexible demand appliance standards. The proposed additions to Title 20 would adopt provisions specifically applicable to pool controls and general provisions that will apply to this and future FDAS. The proposed pool control standards will require all pool controls to have a default schedule for the operation of pool equipment and internet connectivity to enhance flexible demand capabilities. California does not currently have regulations for flexible demand appliance standards in the California Code of Regulations. The CEC has also determined that there are no existing comparable federal regulations or statutes. A public hearing for the proposed regulatory changes to the flexible demand standards for pool controls will be held on Tuesday, 11 April 2023, 10:00 a.m.Pacific Time_x000D_
_x000D_
</t>
  </si>
  <si>
    <t>Pool controls; Environmental protection (ICS code(s): 13.020); Fluid power systems (ICS code(s): 23.100); Other electrical accessories (ICS code(s): 29.120.99); Miscellaneous domestic and commercial equipment (ICS code(s): 97.180)</t>
  </si>
  <si>
    <t>13.020 - Environmental protection; 23.100 - Fluid power systems; 29.120.99 - Other electrical accessories; 97.180 - Miscellaneous domestic and commercial equipment</t>
  </si>
  <si>
    <r>
      <rPr>
        <sz val="11"/>
        <rFont val="Calibri"/>
      </rPr>
      <t>https://members.wto.org/crnattachments/2023/TBT/USA/23_2092_00_e.pdf
https://members.wto.org/crnattachments/2023/TBT/USA/23_2092_01_e.pdf
https://members.wto.org/crnattachments/2023/TBT/USA/23_2092_02_e.pdf</t>
    </r>
  </si>
  <si>
    <t>Draft Commission Implementing Regulation concerning the non-renewal of the approval of the active substance dimoxystrobin, in accordance with Regulation (EC) No 1107/2009 of the European Parliament and of the Council, and amending Commission Implementing Regulation (EU) No 540/2011 and Commission Implementing Regulation (EU) 2015/408 </t>
  </si>
  <si>
    <t>This draft Commission Implementing Regulation provides that the approval of the active substance dimoxystrobin is not renewed in accordance with Regulation (EC) No 1107/2009. EU Member States shall withdraw authorisations for plant protection products containing dimoxystrobin as an active substance. The non-renewal of approval is based on the first evaluation of the substance for use as a pesticide active substance in the EU under Regulation (EC) No 1107/2009. The substance was formerly assessed and approved under Directive 91/414/ EEC.This decision only concerns the placing on the market of this substance and plant protection products containing it. Following non-approval and the expiry of all grace periods for stocks of products containing this substance, separate action will likely be taken on MRLs and a separate notification will be made in accordance with SPS procedures.</t>
  </si>
  <si>
    <t>Dimoxystrobin (pesticide active substance)</t>
  </si>
  <si>
    <t>Protection of human health or safety (TBT); Protection of animal or plant life or health (TBT); Protection of the environment (TBT)</t>
  </si>
  <si>
    <r>
      <rPr>
        <sz val="11"/>
        <rFont val="Calibri"/>
      </rPr>
      <t>https://members.wto.org/crnattachments/2023/TBT/EEC/23_2090_00_e.pdf</t>
    </r>
  </si>
  <si>
    <t>Mauritania</t>
  </si>
  <si>
    <t>Notification au titre de l'Accord sur les Obstacles Techniques au Commerce, notamment son article 5 relatif aux procédures d'évaluation de la conformité appliquées par le Ministère du Commerce, de l'Industrie, de l'Artisanat et du Tourisme (Notification under the Agreement on Technical Barriers to Trade, most notably Article 5 thereof on procedures for the assessment of conformity by the Ministry of Trade, Industry, Crafts and Tourism). Title: Vérification de la conformité à l'importation des produits embarqués à destination de la Mauritanie (Verification of conformity upon the importation of products shipped to Mauritania).</t>
  </si>
  <si>
    <t>The notified document states that the agreed conformity assessment body, Bureau Veritas, shall be authorized to verify the conformity of products in the exporting countries.</t>
  </si>
  <si>
    <t>Food products Chemical products Electronic and electrical products Cosmetics Pharmaceutical products Medical devices Construction materials Textile products and footwear Products in contact with food Machines and tools Vehicles and parts Furniture Toys</t>
  </si>
  <si>
    <t>Draft Policy Statement Regarding Submission of Outline of New and 
Changed Systems at the Beginning of the Type Certificate Amendment 
Process for Transport Category Aircraft</t>
  </si>
  <si>
    <t xml:space="preserve">Notification of availability; request for comments - As required by the Aircraft Certification, Safety, and Accountability Act, a draft policy statement would revise FAA procedures in order to require applicants for amendments to type certificates (TCs) for transport category aircraft to disclose, in a single document at the beginning of the certification process, all new systems and intended changes to existing systems known to the applicant. _x000D_
</t>
  </si>
  <si>
    <t>Type certificate amendment process for transport category aircraft; Quality (ICS code(s): 03.120); Air transport (ICS code(s): 03.220.50); Aircraft and space vehicles in general (ICS code(s): 49.020)</t>
  </si>
  <si>
    <t>03.120 - Quality; 03.220.50 - Air transport; 49.020 - Aircraft and space vehicles in general</t>
  </si>
  <si>
    <t>Quality requirements (TBT); Protection of the environment (TBT); Protection of human health or safety (TBT)</t>
  </si>
  <si>
    <r>
      <rPr>
        <sz val="11"/>
        <rFont val="Calibri"/>
      </rPr>
      <t>https://members.wto.org/crnattachments/2023/TBT/USA/23_2091_00_e.pdf</t>
    </r>
  </si>
  <si>
    <t>Draft Commission Regulation implementing Directive 2009/125/EC of the European Parliament and of the Council as regards ecodesign requirements for local space heaters and repealing Commission Regulation (EU) 2015/1188 (10 pages, in English), (33 pages, in English)</t>
  </si>
  <si>
    <t>This draft Commission Regulation covers local space heaters to be placed on the EU market.The draft regulation lays down minimum energy performance requirements, in particular on power demand in active mode and for the low power modes of local space heaters; The draft regulation extends and clarifies the scope of ecodesign requirements by removing the exemption for slave heaters, which will now come in the scope of ecodesign rules, and by including energy efficiency targets for towel rails. It also lays down appropriate requirements contributing to circular economy objectives in particular, requirements on resource efficiency including availability of necessary spare parts and maximum delivery time thereof, access to repair and maintenance information, requirements for disassembly for the purpose of repair and for material recovery and recycling, and information requirements. In accordance with the Ecodesign Directive 2009/125/EC, local space heaters not meeting these requirements will not be allowed to be placed on the EU market. The draft Regulation is based on the findings of technical, environmental and economic studies and takes into account the opinions of the different stakeholders.</t>
  </si>
  <si>
    <t>local space heaters</t>
  </si>
  <si>
    <t>97.100 - Domestic, commercial and industrial heating appliances</t>
  </si>
  <si>
    <t>Other (TBT); Protection of the environment (TBT)</t>
  </si>
  <si>
    <r>
      <rPr>
        <sz val="11"/>
        <rFont val="Calibri"/>
      </rPr>
      <t>https://members.wto.org/crnattachments/2023/TBT/EEC/23_2089_00_e.pdf
https://members.wto.org/crnattachments/2023/TBT/EEC/23_2089_01_e.pdf</t>
    </r>
  </si>
  <si>
    <t>Requirements on Minimum Energy Performance Standard, Labelling and Inspection of Fans (Draft)</t>
  </si>
  <si>
    <t>Aiming to enhance energy efficiency, the Bureau of Energy intends to expand the regulatory scope of energy consumption standard and labelling scheme to include fans so as to reduce electricity loss. The proposed scheme applies to both imported products and domestically manufactured products. In addition to the scheme, the proposed technical regulations also specify the requirements of labelling and inspection, the conformity assessment procedures and the way to conduct post-market surveillance. Products that fail to conform to the requirements will be prohibited from being sold and placed on the domestic market.</t>
  </si>
  <si>
    <t>841459200008414903000984145990005</t>
  </si>
  <si>
    <t>841459 - Fans (excl. table, floor, wall, window, ceiling or roof fans, with a self-contained electric motor of an output &lt;= 125 W); 841490 - Parts of : air or vacuum pumps, air or other gas compressors, fans and ventilating or recycling hoods incorporating a fan, n.e.s.</t>
  </si>
  <si>
    <r>
      <rPr>
        <sz val="11"/>
        <rFont val="Calibri"/>
      </rPr>
      <t>https://members.wto.org/crnattachments/2023/TBT/TPKM/23_2074_00_e.pdf
https://members.wto.org/crnattachments/2023/TBT/TPKM/23_2074_00_x.pdf</t>
    </r>
  </si>
  <si>
    <t>Draft Resolution of the Cabinet of Ministers of Ukraine “On Amendments to the the Technical Regulation for the Type Approval of Agricultural and Forestry Tractors, Their Trailers and Interchangeable Towed Machinery, Systems, Components and Separate Technical Units”</t>
  </si>
  <si>
    <t>The draft Resolution provides for the introduction of a procedure for approving the type of single samples of agricultural and forestry vehicles and batches of such samples; defines the form of a certificate of approval of the type of single sample of a vehicle; and eliminates terminological inconsistencies.</t>
  </si>
  <si>
    <t>Agricultural and forestry vehicles </t>
  </si>
  <si>
    <t>65.060.10 - Agricultural tractors and trailed vehicles</t>
  </si>
  <si>
    <r>
      <rPr>
        <sz val="11"/>
        <rFont val="Calibri"/>
      </rPr>
      <t>https://members.wto.org/crnattachments/2023/TBT/UKR/23_1993_00_x.pdf
https://minagro.gov.ua/npa/pro-vnesennya-zmin-do-tehnichnogo-reglamentu-zatverdzhennya-tipu-silskogospodarskih-ta-lisogospodarskih-traktoriv-yih-prichepiv-i-zminnih-prichipnih-mashin-sistem-skladovih-chastin-ta-okrem-2</t>
    </r>
  </si>
  <si>
    <t>The Restriction of the Use of Certain Hazardous Substances in Electrical and Electronic Equipment (Amendment) Regulations 2023</t>
  </si>
  <si>
    <t>These measures will amend the Restriction of the Use of Certain Hazardous Substances in Electrical and Electronic Equipment Regulations 2012 ("the RoHS Regulations") as they apply in England  and Wales, and Scotland.Regulation 2 will revoke exemptions in the RoHS Regulations, which relate to mercury in different types of lighting.   Column 5 of Table 1 of Schedule A2 of the RoHS Regulations for entries 1 – 9.4 states the categories of electrical and electronic equipment to which these exemptions will apply.For the exemptions in entries 1-9.4 in Table 1 in Schedule A2 of the RoHS Regulations that are to be revoked there are reliable mercury-free alternatives available for use in equipment and the substitution is scientifically and technically practicable. These exemptions will be revoked on the 1st February 2024.For transparency purposes, it is of note that these amendments also renew the exemptions where there are no scientifically or technically practicable or reliable substitutes to mercury that would enable the relevant equipment to work properly. Entries 1-9.4 of Table 1 in Schedule A2 of the RoHS Regulations detail those exemptions that are to be renewed.</t>
  </si>
  <si>
    <t>Electrical and electronic equipmentElectronic components in general (ICS code(s): 31.020)More detail on product coverage can be found in Part 1 of Schedule 1 to the Restriction of the Use of Certain Hazardous Substances in Electrical and Electronic Equipment Regulations 2012 (RoHS Regulations)</t>
  </si>
  <si>
    <t>31.020 - Electronic components in general</t>
  </si>
  <si>
    <r>
      <rPr>
        <sz val="11"/>
        <rFont val="Calibri"/>
      </rPr>
      <t>https://members.wto.org/crnattachments/2023/TBT/GBR/23_2075_00_e.pdf</t>
    </r>
  </si>
  <si>
    <t>Japan</t>
  </si>
  <si>
    <t>Amendment to the Enforcement Order of Industrial Safety and Health Act and related ordinances about the substances subject to labelling and notice</t>
  </si>
  <si>
    <t>The Enforcement Order of Industrial Safety and Health Act and related ordinances are to be partially amended to place obligations on the business operators relating to the substances subject to labelling and notice.</t>
  </si>
  <si>
    <t>Substances listed in Appendix 1 and 2, and preparations containing them.</t>
  </si>
  <si>
    <t>Other (TBT); Protection of human health or safety (TBT)</t>
  </si>
  <si>
    <r>
      <rPr>
        <sz val="11"/>
        <rFont val="Calibri"/>
      </rPr>
      <t>https://members.wto.org/crnattachments/2023/TBT/JPN/23_1962_00_e.pdf
https://members.wto.org/crnattachments/2023/TBT/JPN/23_1962_01_e.pdf
https://members.wto.org/crnattachments/2023/TBT/JPN/23_1962_02_e.pdf</t>
    </r>
  </si>
  <si>
    <t>Voluntary Labeling of FSIS-Regulated Products With U.S.-Origin 
Claims</t>
  </si>
  <si>
    <t>Proposed rule - FSIS is proposing to amend its regulations to define the 
conditions under which the labeling of meat, poultry, and egg products, 
as well as voluntarily-inspected products, may bear voluntary label 
claims indicating that the product is of United States origin. The 
Agency is taking this action to resolve consumer confusion surrounding 
current voluntary label claims related to the origin of FSIS-regulated 
products in the U.S. marketplace. Under this proposal, establishments 
would not need to include these claims on the label, but if they chose 
to include them, they would need to meet the requirements in this rule.</t>
  </si>
  <si>
    <t>Voluntary food labelling of meat, poultry, and egg products, as well as voluntarily inspected products; Processes in the food industry (ICS code(s): 67.020); Meat, meat products and other animal produce (ICS code(s): 67.120)</t>
  </si>
  <si>
    <t>67.020 - Processes in the food industry; 67.120 - Meat, meat products and other animal produce</t>
  </si>
  <si>
    <t>Consumer information, labelling (TBT)</t>
  </si>
  <si>
    <r>
      <rPr>
        <sz val="11"/>
        <rFont val="Calibri"/>
      </rPr>
      <t>https://members.wto.org/crnattachments/2023/TBT/USA/23_1972_00_e.pdf</t>
    </r>
  </si>
  <si>
    <t>American Society of Mechanical Engineers Code Cases and Update 
Frequency</t>
  </si>
  <si>
    <t>Proposed rule - The U.S. Nuclear Regulatory Commission (NRC) is proposing to amend its regulations to incorporate by reference proposed revisions of three regulatory guides, which would approve new, revised, and reaffirmed code cases published by the American Society of Mechanical Engineers. This proposed action would allow nuclear power plant licensees and applicants for construction permits, operating licenses, combined licenses, standard design certifications, standard design approvals, and manufacturing licenses to use the code cases listed in these draft regulatory guides as voluntary alternatives to engineering standards for the construction, inservice inspection, and inservice testing of nuclear power plant components. The NRC is requesting comments on this proposed rule and on the draft versions of the three regulatory guides proposed to be incorporated by reference. The NRC also is making available a related draft regulatory guide that lists code cases that the NRC has not approved for use. This draft regulatory guide will not be incorporated by reference into the NRC's regulations. In addition, this rulemaking proposes to extend the time periods required for licensees to update their codes of record.</t>
  </si>
  <si>
    <t>Nuclear power plant components; Environmental protection (ICS code(s): 13.020); Nuclear energy engineering (ICS code(s): 27.120)</t>
  </si>
  <si>
    <t>13.020 - Environmental protection; 27.120 - Nuclear energy engineering</t>
  </si>
  <si>
    <r>
      <rPr>
        <sz val="11"/>
        <rFont val="Calibri"/>
      </rPr>
      <t>https://members.wto.org/crnattachments/2023/TBT/USA/23_1973_00_e.pdf</t>
    </r>
  </si>
  <si>
    <t>New Zealand</t>
  </si>
  <si>
    <t>Proposal to amend the Cosmetics Products Group Standard 2020, 29 pages, English.https://www.epa.govt.nz/public-consultations/open-consultations/updates-to-the-cosmetic-products-group-standard</t>
  </si>
  <si>
    <t>The Proposal to amend the Cosmetic Products Group Standard 2020 (the Group Standard) includes proposals to:·         Update lists of cosmetic ingredients subject to certain rules (including those that are banned/restricted) to be consistent with current annexes of EU Cosmetics Products Regulation (Regulation (EC) No 1223/2009);·         Expand the scope of the Group Standard to require products that are not hazardous in themselves but do contain a hazardous component to comply with the Group Standard;·         Introduce a phase-out of PFAS (perfluoroalkyl and polyfluoroalkyl substances) containing cosmetic products by 31 December 2025;·         Updating requirements to adhere to the International Fragrance Association (IFRA) Standards to reference the 50th amendment of those standards, and any subsequent versions;·         Providing for appropriate transitional arrangements; andSeveral other minor drafting changes.</t>
  </si>
  <si>
    <t>Cosmetic products, including under heading HS 3304</t>
  </si>
  <si>
    <t>3304 - Beauty or make-up preparations and preparations for the care of the skin, incl. sunscreen or suntan preparations (excl. medicaments); manicure or pedicure preparations</t>
  </si>
  <si>
    <t>71.100.70 - Cosmetics. Toiletries</t>
  </si>
  <si>
    <t>Other (TBT); Harmonization (TBT); Protection of the environment (TBT); Protection of human health or safety (TBT)</t>
  </si>
  <si>
    <t>Designation of Shitei Yakubutsu (designated substances), based on the Act on Securing Quality, Efficacy and Safety of Products Including Pharmaceuticals and Medical Devices (hereinafter referred to as the Act). (1960, Law No.145) </t>
  </si>
  <si>
    <t>Proposal for the additional designation of 7 substances as Shitei Yakubutsu, and their proper uses under the Act. </t>
  </si>
  <si>
    <t>Substances with probable effects on the central nervous system</t>
  </si>
  <si>
    <r>
      <rPr>
        <sz val="11"/>
        <rFont val="Calibri"/>
      </rPr>
      <t>https://members.wto.org/crnattachments/2023/TBT/JPN/23_1879_00_e.pdf</t>
    </r>
  </si>
  <si>
    <t>Tanzania</t>
  </si>
  <si>
    <t>BCDC 12 (1866), Beehives — Specifications, First Edition</t>
  </si>
  <si>
    <t>This draft Tanzania Standard prescribes the requirements for Type A, Type B and Type C of movable frame beehives.</t>
  </si>
  <si>
    <t>Wood charcoal, incl. shell or nut charcoal, whether or not agglomerated (excl. bamboo charcoal, wood charcoal used as a medicament, charcoal mixed with incense, activated charcoal and charcoal in the form of crayons) (HS code(s): 440290); Timber structures (ICS code(s): 91.080.20)</t>
  </si>
  <si>
    <t>440290 - Wood charcoal, incl. shell or nut charcoal, whether or not agglomerated (excl. bamboo charcoal, wood charcoal used as a medicament, charcoal mixed with incense, activated charcoal and charcoal in the form of crayons)</t>
  </si>
  <si>
    <t>91.080.20 - Timber structures</t>
  </si>
  <si>
    <t>Quality requirements (TBT); Reducing trade barriers and facilitating trade (TBT); Consumer information, labelling (TBT)</t>
  </si>
  <si>
    <r>
      <rPr>
        <sz val="11"/>
        <rFont val="Calibri"/>
      </rPr>
      <t>https://members.wto.org/crnattachments/2023/TBT/TZA/23_1862_00_e.pdf</t>
    </r>
  </si>
  <si>
    <t>Draft National technical regulation on Evolved Universal Terrestial Radio Acess (E-UTRA) Base Station (BS) </t>
  </si>
  <si>
    <t>The draft National technical regulation on Evolved Universal Terrestial Radio Acess (E-UTRA) Base Station (BS) is based on ETSI EN 301 908-1 V15.1.1 (2021-09) and EN 301 908-14 V15.1.1 (2021-09).The draft National technical regulation specifies radio frequency requirements for E-UTRA Base Station.This draft National technical regulation applies to Vietnamese and foreign organizations and individuals that manufacture and trade in equipment covered by this regulation in the territory of Vietnam.This draft National technical regulation is intended to supersede QCVN 110:2017/BTTTT.</t>
  </si>
  <si>
    <t>E-UTRA Base Station (HS code: 8517.61.00).</t>
  </si>
  <si>
    <t>33.050 - Telecommunication terminal equipment</t>
  </si>
  <si>
    <r>
      <rPr>
        <sz val="11"/>
        <rFont val="Calibri"/>
      </rPr>
      <t>https://members.wto.org/crnattachments/2023/TBT/VNM/23_1869_00_x.pdf</t>
    </r>
  </si>
  <si>
    <t>Draft National technical regulation on Land Mobile User Equipment - Radio Access </t>
  </si>
  <si>
    <t>The draft National technical regulation on Land Mobile User Equipment is based on ETSI EN 301 908-13 V13.2.1 (2022-02) and the followings: ETSI EN 301 908-1 V15.1.1 (2021-09), ETSI EN 301 908-2 V13.1.1 (2020-06), ETSI EN 301 511 V12.5.1 (2017-03), ETSI TS 136 521-1 V16.8.1 (2021-06), ETSI TS 151 010-1 V13.13.0 (2022-05).The draft National technical regulation specifies radio access requirements for GSM, W-CDMA, E-UTRA Land Mobile User Equipment including mobile phones and other radio terminal equipments which are not mobile phones.Mobile phones must use E-UTRA technology and operate in all or some bands specified in Tables from 1 to 5 of the technical regulation. Mobile phones, if integrating/using W-CDMA FDD technology, must comply with the additional requirements specified in Appendix B of this technical regulation; if integrating/using GSM technology must comply, must comply with the additional requirements specified in Appendix C of this technical regulation.Radio terminal equipments other than mobile phones, if integrating/using E-UTRA technology, must operate on all or one of the bands specified from Table 1 to Table 5 of the technical regulation; if integrating/using W-CDMA FDD technology, must comply with the additional requirements specified in Appendix B of this technical regulation; if integrating/using GSM technology, must comply with the additional requirements specified in Appendix C of this technical regulation.The draft National technical regulation do not specify radio access requirements using NB-IoT, LTE-M and 5G technology.This draft National technical regulation applies to Vietnamese and foreign organizations and individuals that manufacture and trade in equipment covered by this regulation in the territory of Vietnam.This draft National technical regulation is intended to supersede QCVN 117:2020/BTTTT.</t>
  </si>
  <si>
    <t>GSM, W-CDMA, E-UTRA Land Mobile User Equipment (HS code: 8517.13.00; 8517.14.00)</t>
  </si>
  <si>
    <t>33.070 - Mobile services</t>
  </si>
  <si>
    <r>
      <rPr>
        <sz val="11"/>
        <rFont val="Calibri"/>
      </rPr>
      <t>https://members.wto.org/crnattachments/2023/TBT/VNM/23_1871_00_x.pdf</t>
    </r>
  </si>
  <si>
    <t>BCDC 12 (1829), Guidelines for Construction of Wooden Boats for the Indian Ocean and Inland Waters, First Edition</t>
  </si>
  <si>
    <t>These Guidelines, apply to the construction of any new wooden vessel of between 6metres length over all (LOA) to less than 24metres length, constructed under the inspection of the overseeing authority. The Guidelines specifies minimum standard for the design, construction, inspection and certification of the hull, and outfit of wooden vessels for the Indian Ocean and Inland Waters</t>
  </si>
  <si>
    <t>Articles of wood, n.e.s. (HS code(s): 442199)</t>
  </si>
  <si>
    <t>442199 - Articles of wood, n.e.s.</t>
  </si>
  <si>
    <t>79.020 - Wood technology processes</t>
  </si>
  <si>
    <t>Quality requirements (TBT); Reducing trade barriers and facilitating trade (TBT)</t>
  </si>
  <si>
    <r>
      <rPr>
        <sz val="11"/>
        <rFont val="Calibri"/>
      </rPr>
      <t>https://members.wto.org/crnattachments/2023/TBT/TZA/23_1860_00_e.pdf</t>
    </r>
  </si>
  <si>
    <t>DARS 1708, Paper bags — Specification</t>
  </si>
  <si>
    <t>This Draft African Standard specifies requirements, sampling and test methods for gusseted paper bags which are intended primarily for packaging and/or carrying items.</t>
  </si>
  <si>
    <t>Sacks and bags, of paper, paperboard, cellulose wadding or webs of cellulose fibres, having a base of a width of &gt;= 40 cm (HS code(s): 481930); Sacks. Bags (ICS code(s): 55.080)</t>
  </si>
  <si>
    <t>481930 - Sacks and bags, of paper, paperboard, cellulose wadding or webs of cellulose fibres, having a base of a width of &gt;= 40 cm</t>
  </si>
  <si>
    <t>55.080 - Sacks. Bags</t>
  </si>
  <si>
    <t>Quality requirements (TBT); Consumer information, labelling (TBT); Reducing trade barriers and facilitating trade (TBT)</t>
  </si>
  <si>
    <r>
      <rPr>
        <sz val="11"/>
        <rFont val="Calibri"/>
      </rPr>
      <t>https://members.wto.org/crnattachments/2023/TBT/TZA/23_1861_00_e.pdf</t>
    </r>
  </si>
  <si>
    <t>Draft National technical regulation on Short Range Device (SRD) - Radio equipment to be used in the 9 kHz to 25 MHz frequency range </t>
  </si>
  <si>
    <t>The draft National technical regulation on Short Range Device (SRD) - Radio equipment to be used in the 9 kHz to 25 MHz frequency range is based on ETSI EN 300 330 V2.1.1 (2017-02).The draft National technical regulation specifies radio frequency requirements for Short Range Devices (SRD), such as: a) Generic SRDs operating in the range from 9 kHz to 25 MHz, and b) inductive loop equipment operating from 9 kHz to 30 MHz including Radio Frequency Identification (RFID), Near Field Communication (NFC) and Electronic Article Surveillance (EAS) operating in LF and HF ranges.This draft National technical regulation applies to Vietnamese and foreign organizations and individuals that manufacture and trade in equipment covered by this regulation in the territory of Vietnam.This draft National technical regulation is intended to supersede QCVN 55:2011/BTTTT.</t>
  </si>
  <si>
    <t>- Generic SRD equipment (HS code: 8517.62.59; 8517.62.69);- Radio detection and Alarm device (HS code: 8526.92.00);- Remote control device (HS code: 8526.92.00)- Radio Frequency Identification (RFID) equipment (HS code: 8517.62.59);- Inductive loop equipment (HS code: 8504.40.19; 8504.40.90).</t>
  </si>
  <si>
    <t>850440 - Static converters; 851762 - Machines for the reception, conversion and transmission or regeneration of voice, images or other data, incl. switching and routing apparatus (excl. telephone sets, telephones for cellular networks or for other wireless networks); 852692 - Radio remote control apparatus</t>
  </si>
  <si>
    <t>33.060 - Radiocommunications</t>
  </si>
  <si>
    <r>
      <rPr>
        <sz val="11"/>
        <rFont val="Calibri"/>
      </rPr>
      <t>https://members.wto.org/crnattachments/2023/TBT/VNM/23_1867_00_x.pdf</t>
    </r>
  </si>
  <si>
    <t>Draft Regulatory Guide: Criteria for Programmable Digital Devices 
in Safety-Related Systems of Nuclear Power Plants&gt;</t>
  </si>
  <si>
    <t>Proposed guide; request for comment - The U.S. Nuclear Regulatory Commission (NRC) is issuing for 
public comment a draft regulatory guide (DG), DG-1374, "Criteria for 
Programmable Digital Devices in Safety-Related Systems of Nuclear Power 
Plants." This DG is proposed Revision 4 of Regulatory Guide (RG) 
1.152, "Criteria for Use of Computers in Safety Systems of Nuclear 
Power Plants." DG-1374 describes an approach that is acceptable to the 
NRC staff to meet regulatory requirements for promoting high functional 
reliability, design quality, and a secure development and operational 
environment (SDOE) for the use of programmable digital devices (PDDs) 
in the safety-related systems of nuclear power generating stations.</t>
  </si>
  <si>
    <t>Programmable digital devices in safety-related systems of nuclear power plants; Quality (ICS code(s): 03.120); Nuclear power plants. Safety (ICS code(s): 27.120.20); IT applications in other fields (ICS code(s): 35.240.99)</t>
  </si>
  <si>
    <t>03.120 - Quality; 27.120.20 - Nuclear power plants. Safety; 35.240.99 - IT applications in other fields</t>
  </si>
  <si>
    <t>Protection of the environment (TBT); Protection of human health or safety (TBT); Quality requirements (TBT)</t>
  </si>
  <si>
    <r>
      <rPr>
        <sz val="11"/>
        <rFont val="Calibri"/>
      </rPr>
      <t>https://members.wto.org/crnattachments/2023/TBT/USA/23_1878_00_e.pdf</t>
    </r>
  </si>
  <si>
    <t>Requirements for Tobacco Product Manufacturing Practice&gt;</t>
  </si>
  <si>
    <t>Proposed rule - The Food and Drug Administration (FDA, we, or Agency) is proposing to establish tobacco product manufacturing practice requirements for manufacturers of finished and bulk tobacco products. This proposed rule, if finalized, would set forth the requirements with which finished and bulk tobacco product manufacturers must comply in the manufacture, preproduction design validation, packing, and storage of finished and bulk tobacco products, to assure that the public health is protected and that tobacco products are in compliance with chapter IX of the Federal Food, Drug, and Cosmetic Act (FD&amp;C Act)</t>
  </si>
  <si>
    <t>Tobacco product manufacturing; Cigars, cheroots, cigarillos and cigarettes of tobacco or of tobacco substitutes (HS code(s): 2402); Product and company certification. Conformity assessment (ICS code(s): 03.120.20); Domestic safety (ICS code(s): 13.120); Tobacco, tobacco products and related equipment (ICS code(s): 65.160)</t>
  </si>
  <si>
    <t>2402 - Cigars, cheroots, cigarillos and cigarettes of tobacco or of tobacco substitutes</t>
  </si>
  <si>
    <t>03.120.20 - Product and company certification. Conformity assessment; 13.120 - Domestic safety; 65.160 - Tobacco, tobacco products and related equipment</t>
  </si>
  <si>
    <r>
      <rPr>
        <sz val="11"/>
        <rFont val="Calibri"/>
      </rPr>
      <t>https://members.wto.org/crnattachments/2023/TBT/USA/23_1877_00_e.pdf</t>
    </r>
  </si>
  <si>
    <t>Draft National technical regulation on Evolved Universal Terrestial Radio Acess (E-UTRA FDD) Repeater </t>
  </si>
  <si>
    <t>The draft National technical regulation on Evolved Universal Terrestial Radio Acess (E-UTRA FDD) Repeater is based on ETSI EN 301 908-1 V15.1.1 (2021-09) and ETSI EN 301 908-15 V15.1.1 (2020-01).The draft National technical regulation specifies radio frequency requirements for E-UTRA FDD repeater.This draft National technical regulation applies to Vietnamese and foreign organizations and individuals that manufacture and trade in equipment covered by this regulation in the territory of Vietnam.This draft National technical regulation is intended to supersede QCVN 111:2017/BTTTT.</t>
  </si>
  <si>
    <t>E-UTRA FDD repeater (HS code: 8517.62.59).</t>
  </si>
  <si>
    <r>
      <rPr>
        <sz val="11"/>
        <rFont val="Calibri"/>
      </rPr>
      <t>https://members.wto.org/crnattachments/2023/TBT/VNM/23_1870_00_x.pdf</t>
    </r>
  </si>
  <si>
    <t>Draft National technical regulation on radar transponders for search and rescue </t>
  </si>
  <si>
    <t>The draft National technical regulation on radar transponders for search and rescue is based on ITU-R Recommendation M.628-5 (03/2012) and IEC 61097-1 (2007-05).The draft National technical regulation specifies critical specifications for radar transponders for search and rescue operating in frequency range of 9200 – 9500 MHz.This draft National technical regulation applies to Vietnamese and foreign organizations and individuals that manufacture and trade in equipment covered by this regulation in the territory of Vietnam.This draft National technical regulation is intended to supersede QCVN 60:2011/BTTTT.</t>
  </si>
  <si>
    <t>Radar transponders for search and rescue (HS code: 8517.62.59).</t>
  </si>
  <si>
    <t>33.040 - Telecommunication systems; 33.200 - Telecontrol. Telemetering</t>
  </si>
  <si>
    <r>
      <rPr>
        <sz val="11"/>
        <rFont val="Calibri"/>
      </rPr>
      <t>https://members.wto.org/crnattachments/2023/TBT/VNM/23_1868_00_x.pdf</t>
    </r>
  </si>
  <si>
    <t>DARS 1720, Plastics infant feeding bottles</t>
  </si>
  <si>
    <t>This standard prescribes the requirements and methods of sampling and test for infant plastic feeding bottles and receptacles.</t>
  </si>
  <si>
    <t>Sacks and bags, incl. cones, of polymers of ethylene (HS code(s): 392321); Materials and articles in contact with foodstuffs (ICS code(s): 67.250)</t>
  </si>
  <si>
    <t>392321 - Sacks and bags, incl. cones, of polymers of ethylene</t>
  </si>
  <si>
    <t>67.250 - Materials and articles in contact with foodstuffs</t>
  </si>
  <si>
    <t>Quality requirements (TBT); Reducing trade barriers and facilitating trade (TBT); Consumer information, labelling (TBT); Protection of human health or safety (TBT)</t>
  </si>
  <si>
    <r>
      <rPr>
        <sz val="11"/>
        <rFont val="Calibri"/>
      </rPr>
      <t>https://members.wto.org/crnattachments/2023/TBT/TZA/23_1863_00_e.pdf</t>
    </r>
  </si>
  <si>
    <t>Dominican Republic</t>
  </si>
  <si>
    <t>RT-101 REGLAMENTO TÉCNICO DE CEMENTOS HIDRÁULICOS (RT-101 Technical Regulation on Hydraulic Cement) (18 pages, in Spanish)</t>
  </si>
  <si>
    <t>The notified Technical Regulation contains information on: ·Purpose and scope  Definitions and notations  Product specifications  Labelling and packaging  Storage and transportation  Test sample  Quality control requirements  Testing laboratory requirements  Conformity assessment  - of official inspections  - of national production  - of imports  Required documentation  Official inspection procedure  General implementation criteria  Legal provisions</t>
  </si>
  <si>
    <t>Hydraulic cements, incl. cement clinkers, whether or not coloured (HS Code: 2523); Refractory cements, mortars, concretes and similar compositions, excluding products in section 38.01 (HS code: 3816); Construction materials (ICS code: 91.100).</t>
  </si>
  <si>
    <t>2523 - Cement, incl. cement clinkers, whether or not coloured</t>
  </si>
  <si>
    <t>National security requirements (TBT); Consumer information, labelling (TBT); Prevention of deceptive practices and consumer protection (TBT); Protection of human health or safety (TBT); Protection of the environment (TBT); Quality requirements (TBT)</t>
  </si>
  <si>
    <r>
      <rPr>
        <sz val="11"/>
        <rFont val="Calibri"/>
      </rPr>
      <t>https://members.wto.org/crnattachments/2023/TBT/DOM/23_1664_00_s.pdf</t>
    </r>
  </si>
  <si>
    <t>RT-102 REGLAMENTO TÉCNICO DE HORMIGÓN HIDRÁULICO (RT-102 Technical Regulation on hydraulic concrete) (22 pages, in Spanish)</t>
  </si>
  <si>
    <t>The notified Technical Regulation contains information on:  General considerations ·Purpose and scope  Definitions and notations  Requirements  Product specifications  General criteria  Material requirements  Mixing requirements  Provisions of the marketing process  Design and construction criteria  Use of concrete in construction  Hydraulic concrete classes by strength  Uses of concrete based on their strength  Inspection criteria  Sampling  Quality control requirements  Laboratory testing requirements  Conformity assessment  - of official inspections  - of producers  Official inspection procedure  Final provisions  General implementation criteria  Legal provisions</t>
  </si>
  <si>
    <t>Concrete and concrete products (ICS Code 91.100.30)</t>
  </si>
  <si>
    <t>91.100.30 - Concrete and concrete products</t>
  </si>
  <si>
    <t>National security requirements (TBT); Protection of human health or safety (TBT)</t>
  </si>
  <si>
    <r>
      <rPr>
        <sz val="11"/>
        <rFont val="Calibri"/>
      </rPr>
      <t>https://members.wto.org/crnattachments/2023/TBT/DOM/23_1660_00_s.pdf</t>
    </r>
  </si>
  <si>
    <t>Burundi</t>
  </si>
  <si>
    <t>DEAS 863: 2023, Paper and board — Cut-size paper — Specification, Second Edition</t>
  </si>
  <si>
    <t>This Draft East African Standard specifies the requirements, sampling and test methods for cut-size paper. This standard does not apply to newsprint paper, manilla paper and photocopying paper.</t>
  </si>
  <si>
    <t xml:space="preserve">Uncoated paper and paperboard, of a kind used for writing, printing or other graphic purposes, and non-perforated punch-cards and punch tape paper, in square or rectangular sheets with one side &gt; 435 mm or with one side  297 mm in the unfolded state,, not containing fibres obtained by a mechanical or chemi-mechanical process or of which </t>
  </si>
  <si>
    <t>480257 - Uncoated paper and paperboard, of a kind used for writing, printing or other graphic purposes, and non-perforated punch-cards and punch tape paper, in square or rectangular sheets with one side &gt; 435 mm or with one side &lt;= 435 mm and the other side &gt; 297 mm in the unfolded state,, not containing fibres obtained by a mechanical or chemi-mechanical process or of which &lt;= 10% by weight of the total fibre content consists of such fibres, and weighing 40 g to 150 g/m², n.e.s.</t>
  </si>
  <si>
    <t>85.080.01 - Paper products in general</t>
  </si>
  <si>
    <t>Reducing trade barriers and facilitating trade (TBT); Harmonization (TBT); Quality requirements (TBT); Consumer information, labelling (TBT)</t>
  </si>
  <si>
    <r>
      <rPr>
        <sz val="11"/>
        <rFont val="Calibri"/>
      </rPr>
      <t>https://members.wto.org/crnattachments/2023/TBT/UGA/23_1828_00_e.pdf</t>
    </r>
  </si>
  <si>
    <t>DEAS 864: 2023, Photocopy paper — Specification, Second Edition</t>
  </si>
  <si>
    <t>This Draft East African Standard specifies requirements, sampling and test methods for photocopy paper</t>
  </si>
  <si>
    <t xml:space="preserve">Uncoated paper and paperboard, of a kind used for writing, printing or other graphic purposes, and non-perforated punchcards and punch-tape paper, in square or rectangular sheets with one side </t>
  </si>
  <si>
    <t>480256 - Uncoated paper and paperboard, of a kind used for writing, printing or other graphic purposes, and non-perforated punchcards and punch-tape paper, in square or rectangular sheets with one side &lt;= 435 mm and the other side &lt;= 297 mm in the unfolded state, not containing fibres obtained by a mechanical or chemi-mechanical process or of which &lt;= 10% by weight of the total fibre content consists of such fibres, and weighing 40 g to 150 g/m², n.e.s.</t>
  </si>
  <si>
    <t>85.080.10 - Office paper</t>
  </si>
  <si>
    <r>
      <rPr>
        <sz val="11"/>
        <rFont val="Calibri"/>
      </rPr>
      <t>https://members.wto.org/crnattachments/2023/TBT/UGA/23_1835_00_e.pdf</t>
    </r>
  </si>
  <si>
    <t>National Bureau of Standards (Labelling of Goods) Regulations 2022</t>
  </si>
  <si>
    <t>https://www.sknbs.org/wp-content/uploads/2022/10/Labelling-of-Goods-Regulations-2022-Draft.html</t>
  </si>
  <si>
    <t>(HS code(s): 04; 08; 09; 10; 11; 12; 15; 17; 18; 22; 29; 30; 31; 33; 34; 36; 38); PACKAGING AND DISTRIBUTION OF GOODS (ICS code(s): 55)</t>
  </si>
  <si>
    <t>04 - DAIRY PRODUCE; BIRDS' EGGS; NATURAL HONEY; EDIBLE PRODUCTS OF ANIMAL ORIGIN, NOT ELSEWHERE SPECIFIED OR INCLUDED; 36 - EXPLOSIVES; PYROTECHNIC PRODUCTS; MATCHES; PYROPHORIC ALLOYS; CERTAIN COMBUSTIBLE PREPARATIONS; 38 - MISCELLANEOUS CHEMICAL PRODUCTS; 34 - SOAP, ORGANIC SURFACE-ACTIVE AGENTS, WASHING PREPARATIONS, LUBRICATING PREPARATIONS, ARTIFICIAL WAXES, PREPARED WAXES, POLISHING OR SCOURING PREPARATIONS, CANDLES AND SIMILAR ARTICLES, MODELLING PASTES, ‘DENTAL WAXES’ AND DENTAL PREPARATIONS WITH A BASIS OF PLASTER; 33 - ESSENTIAL OILS AND RESINOIDS; PERFUMERY, COSMETIC OR TOILET PREPARATIONS; 31 - FERTILISERS; 30 - PHARMACEUTICAL PRODUCTS; 15 - ANIMAL OR VEGETABLE FATS AND OILS AND THEIR CLEAVAGE PRODUCTS; PREPARED EDIBLE FATS; ANIMAL OR VEGETABLE WAXES; 29 - ORGANIC CHEMICALS; 18 - COCOA AND COCOA PREPARATIONS; 17 - SUGARS AND SUGAR CONFECTIONERY; 12 - OIL SEEDS AND OLEAGINOUS FRUITS; MISCELLANEOUS GRAINS, SEEDS AND FRUIT; INDUSTRIAL OR MEDICINAL PLANTS; STRAW AND FODDER; 11 - PRODUCTS OF THE MILLING INDUSTRY; MALT; STARCHES; INULIN; WHEAT GLUTEN; 10 - CEREALS; 09 - COFFEE, TEA, MATÉ AND SPICES; 22 - BEVERAGES, SPIRITS AND VINEGAR; 08 - EDIBLE FRUIT AND NUTS; PEEL OF CITRUS FRUIT OR MELONS</t>
  </si>
  <si>
    <t>Quality requirements (TBT); Harmonization (TBT); Reducing trade barriers and facilitating trade (TBT); Protection of the environment (TBT); Protection of human health or safety (TBT); Prevention of deceptive practices and consumer protection (TBT); Consumer information, labelling (TBT); National security requirements (TBT)</t>
  </si>
  <si>
    <r>
      <rPr>
        <sz val="11"/>
        <rFont val="Calibri"/>
      </rPr>
      <t>https://www.sknbs.org/wp-content/uploads/2022/10/Labelling-of-Goods-Regulations-2022-Draft.html</t>
    </r>
  </si>
  <si>
    <t>Consumer information, labelling (TBT); Quality requirements (TBT); Harmonization (TBT); Reducing trade barriers and facilitating trade (TBT)</t>
  </si>
  <si>
    <t>DEAS 868: 2023, Natural and extensible sack kraft paper — Specification, Second Edition</t>
  </si>
  <si>
    <t>This Draft East African Standard specifies requirements, sampling and test methods for natural and extensible sack Kraft paper.</t>
  </si>
  <si>
    <t>Kraft paper, creped or crinkled, whether or not embossed or perforated, in rolls of a width &gt; 36 cm or in square or rectangular sheets with one side &gt; 36 cm and the other side &gt; 15 cm in the unfolded state (HS code(s): 480840); Paper products in general (ICS code(s): 85.080.01)</t>
  </si>
  <si>
    <t>480840 - Kraft paper, creped or crinkled, whether or not embossed or perforated, in rolls of a width &gt; 36 cm or in square or rectangular sheets with one side &gt; 36 cm and the other side &gt; 15 cm in the unfolded state</t>
  </si>
  <si>
    <t>Reducing trade barriers and facilitating trade (TBT); Harmonization (TBT); Quality requirements (TBT); Consumer information, labelling (TBT); Prevention of deceptive practices and consumer protection (TBT)</t>
  </si>
  <si>
    <r>
      <rPr>
        <sz val="11"/>
        <rFont val="Calibri"/>
      </rPr>
      <t>https://members.wto.org/crnattachments/2023/TBT/UGA/23_1840_00_e.pdf</t>
    </r>
  </si>
  <si>
    <t>Prevention of deceptive practices and consumer protection (TBT); Consumer information, labelling (TBT); Quality requirements (TBT); Harmonization (TBT); Reducing trade barriers and facilitating trade (TBT)</t>
  </si>
  <si>
    <t>Reglamento sobre la información al consumidor y publicidad de bebidas alcohólicas (Regulations on consumer information and advertising relating to alcoholic beverages) (8 pages, in Spanish)</t>
  </si>
  <si>
    <t>The notified text implements the law amending legislation on the sale, marketing and production of alcoholic beverages. Its purpose is to regulate advertising that encourages the consumption of alcohol; reduce consumption among minors; incorporate warnings on the negative health effects of alcohol into packaging and advertising; and promote compliance with and facilitate enforcement of the provisions of Law No. 19.925 on the sale and consumption of alcoholic beverages, as amended by Law No. 21.363 establishing rules on the marketing and advertising of alcoholic beverages and other aspects.</t>
  </si>
  <si>
    <t>Alcoholic beverages</t>
  </si>
  <si>
    <t>67.160.10 - Alcoholic beverages</t>
  </si>
  <si>
    <t>Consumer information, labelling (TBT); Protection of human health or safety (TBT)</t>
  </si>
  <si>
    <r>
      <rPr>
        <sz val="11"/>
        <rFont val="Calibri"/>
      </rPr>
      <t xml:space="preserve">https://members.wto.org/crnattachments/2023/TBT/CHL/23_1808_00_s.pdf
División de Aspectos Regulatorios del Comercio
Subsecretaría de Relaciones Económicas Internacionales
Ministerio de Relaciones Exteriores de Chile
Teatinos 180
 piso 11
Teléfono: (+56)-2-2827 5250
Fax: (+56)-2-2380 9494
Correo electrónico: tbt_chile@subrei.gob.cl
</t>
    </r>
  </si>
  <si>
    <t>Rwanda</t>
  </si>
  <si>
    <t>Regulatory Agenda of Inmetro's Conformity Assessment Directorate for the biennium 2022/2023 </t>
  </si>
  <si>
    <t>Inmetro Ordinance No. 37/2023 establishes the Regulatory Agenda of Inmetro's Conformity Assessment Directorate for the biennium 2022/2023, in order to indicate regulatory issues to be studied in the period.</t>
  </si>
  <si>
    <t>Inmetro's Legal Metrology Directorate Regulatory Agenda for 2022/2023</t>
  </si>
  <si>
    <t>Other (TBT); Consumer information, labelling (TBT); Protection of human health or safety (TBT); Quality requirements (TBT)</t>
  </si>
  <si>
    <t>Metrology</t>
  </si>
  <si>
    <r>
      <rPr>
        <sz val="11"/>
        <rFont val="Calibri"/>
      </rPr>
      <t>https://www.in.gov.br/web/dou/-/portaria-n-37-de-9-de-fevereiro-de-2023-468109901</t>
    </r>
  </si>
  <si>
    <t>DEAS 1105: 2023 Liquefied petroleum gas (LPG) – Specification </t>
  </si>
  <si>
    <t>This Draft East African Standard specifies the requirements, sampling and test methods for liquefied petroleum gases (LPG) intended for use as domestic, commercial, and industrial heating and engine fuels.This standard covers LPG consisting of commercial propane, commercial butane and commercial propane butane (PB) mixture.</t>
  </si>
  <si>
    <t>Petroleum products in general (ICS code(s): 75.080)</t>
  </si>
  <si>
    <t>75.080 - Petroleum products in general</t>
  </si>
  <si>
    <t>Harmonization (TBT); Quality requirements (TBT); Prevention of deceptive practices and consumer protection (TBT); Consumer information, labelling (TBT); Reducing trade barriers and facilitating trade (TBT); Cost saving and productivity enhancement (TBT)</t>
  </si>
  <si>
    <r>
      <rPr>
        <sz val="11"/>
        <rFont val="Calibri"/>
      </rPr>
      <t>https://members.wto.org/crnattachments/2023/TBT/KEN/23_1757_00_e.pdf</t>
    </r>
  </si>
  <si>
    <t>KS 2984-2023 Re-usable nursing pads – Specification.</t>
  </si>
  <si>
    <t>This Kenya Standard specifies the requirements, sampling and test methods for re-usable nursing pads for external use. The standard is only applicable to products before first use.</t>
  </si>
  <si>
    <t>Products of the textile industry (ICS code(s): 59.080)</t>
  </si>
  <si>
    <t>59.080 - Products of the textile industry</t>
  </si>
  <si>
    <t>Consumer information, labelling (TBT); Prevention of deceptive practices and consumer protection (TBT); Quality requirements (TBT); Harmonization (TBT); Reducing trade barriers and facilitating trade (TBT); Cost saving and productivity enhancement (TBT)</t>
  </si>
  <si>
    <r>
      <rPr>
        <sz val="11"/>
        <rFont val="Calibri"/>
      </rPr>
      <t>https://members.wto.org/crnattachments/2023/TBT/KEN/23_1762_00_e.pdf</t>
    </r>
  </si>
  <si>
    <t>Cost saving and productivity enhancement (TBT); Reducing trade barriers and facilitating trade (TBT); Consumer information, labelling (TBT); Prevention of deceptive practices and consumer protection (TBT); Quality requirements (TBT); Harmonization (TBT)</t>
  </si>
  <si>
    <t>Inmetro Public Consultation No.1, 7 February 2023</t>
  </si>
  <si>
    <t>Inmetro Public Consultation No.1, 7 February 2023is aproposal of technical regulations for structured polyethylene and concrete pipes for conduction of rainwater and sewage.Comments must be presented on the Participa + Brasill platform at:  https://www.gov.br/participamaisbrasil/proposta-de-regulamentacao-tecnica-para-tubos-estruturados-de-polietileno-e-tubos-de-concreto-destinados-a-conducao-de-aguas-pluviais-e-esgoto</t>
  </si>
  <si>
    <t>Tubes, pipes and hoses, and fittings therefor, e.g. joints, elbows, flanges, of plastics (HS code(s): 3917)</t>
  </si>
  <si>
    <t>3917 - Tubes, pipes and hoses, and fittings therefor, e.g. joints, elbows, flanges, of plastics</t>
  </si>
  <si>
    <t>23.040.20 - Plastics pipes</t>
  </si>
  <si>
    <r>
      <rPr>
        <sz val="11"/>
        <rFont val="Calibri"/>
      </rPr>
      <t>https://in.gov.br/web/dou/-/consulta-publica-n-1-de-7-de-fevereiro-de-2023-468114839</t>
    </r>
  </si>
  <si>
    <t>Draft of Egyptian standard ES 4940 for " Medical electrical equipment - Particular requirements for the basic safety and essential performance of infant incubators" </t>
  </si>
  <si>
    <t>This Draft standard applies to the basic safety and essential performance of infant incubators, as defined in.3.209, also referred to as equipment._x000D_
If a clause or sub clause is specifically intended to be applicable to equipment only, or to systems only, the title and content of that clause or sub clause will say so. If that is not the case, the clause or sub clause applies both to equipment and to systems, as relevant._x000D_
Hazards inherent in the intended physiological function of equipment or systems within the scope of this document are not covered by specific requirements in this document._x000D_
_x000D_
Worth mentioning is that this Draft standard is technically identical with     IEC 60601-2-19:2020</t>
  </si>
  <si>
    <t>Anaesthetic, respiratory and reanimation equipment (ICS code(s): 11.040.10)</t>
  </si>
  <si>
    <t>11.040.10 - Anaesthetic, respiratory and reanimation equipment</t>
  </si>
  <si>
    <t>Draft of Egyptian standard ES 6134-4 for "Medical Suction Equipment - Part 4: General requirements"           </t>
  </si>
  <si>
    <t>This Draft standard specifies general requirements for medical suction equipment that are common to all parts of the ES 6134 series.This document is not applicable to the following:a) end-pieces such as suction catheters, drains, curettes, Yankauer suckers and suction tips;b) syringes;c) dental suction equipment;d) anaesthetic gas scavenging systems;e) laboratory suctionf) autotransfusion systems;g) mucus extractors including neonatal mucus extractors;h) suction equipment where the collection container is downstream of the vacuum pump;i) ventouse (obstetric) equipment;j) suction equipment marked for endoscopic use only; andk) plume evacuation systems. Worth mentioning is that this Draft standard is technically identical with ISO 10079‑4/2021.</t>
  </si>
  <si>
    <t>Draft of Egyptian standard ES 4941 for " Medical electrical equipment - Particular requirements for the basic safety and essential performance of infant transport incubators"</t>
  </si>
  <si>
    <t>This Draft standard applies to the basic safety and essential performance of infant transport incubator equipment, as defined in.3.208, also referred to as equipment._x000D_
If a clause or sub clause is specifically intended to be applicable to equipment only, or to systems only, the title and content of that clause or sub clause will say so. If that is not the case, the clause or sub clause applies both to equipment and to systems, as relevant._x000D_
Hazards inherent in the intended physiological function of equipment or systems within the scope of this document are not covered by specific requirements in this document.Worth mentioning is that this Draft standard is technically identical with   IEC 60601-2-20:2020</t>
  </si>
  <si>
    <t>Draft of Egyptian standard ES 6134-1 for "Medical Suction Equipment Part 1 :Electrically Powered Suction Equipment"</t>
  </si>
  <si>
    <t>This Draft standard specifies safety and performance requirements for electrically powered medical and surgical suction equipment. It applies to equipment used in health care facilities such as hospitals, for domiciliary care of patients and for field use and transport use.Worth mentioning is that this Draft standard is technically identical with ISO 10079‑1/2022.</t>
  </si>
  <si>
    <t>Bolivia, Plurinational State of</t>
  </si>
  <si>
    <t>Reglamento de Calidad de Lubricantes Terminados (Regulation on the quality of prepared lubricants) (23 pages, in Spanish)</t>
  </si>
  <si>
    <t>The notified Regulation is applicable to those natural or legal persons, whether public or private, that produce, transport, store, import or market prepared lubricants throughout the national territory.</t>
  </si>
  <si>
    <t>Automotive lubricants for petrol engines (2710.19.38.10); Automotive lubricants for diesel engines (2710.19.38.20); Lubricants for automatic transmission for use in motor vehicles (2710.19.36.10); Lubricants for gears and mechanical transmissions for use in motor vehicles (2710.19.36.10); Lubricants for industrial and other uses (2710.19.38.90); Lubricating greases (2710.19.34.00).</t>
  </si>
  <si>
    <t>27 - MINERAL FUELS, MINERAL OILS AND PRODUCTS OF THEIR DISTILLATION; BITUMINOUS SUBSTANCES; MINERAL WAXES</t>
  </si>
  <si>
    <t>75.100 - Lubricants, industrial oils and related products</t>
  </si>
  <si>
    <t>Prevention of deceptive practices and consumer protection (TBT)</t>
  </si>
  <si>
    <r>
      <rPr>
        <sz val="11"/>
        <rFont val="Calibri"/>
      </rPr>
      <t>https://members.wto.org/crnattachments/2023/TBT/BOL/23_1719_00_s.pdf</t>
    </r>
  </si>
  <si>
    <t>Hazardous Materials: Adoption of Miscellaneous Petitions and Updating Regulatory Requirements</t>
  </si>
  <si>
    <t>Notice of proposed rulemaking (NPRM) - PHMSA proposes amendments to the Hazardous Materials Regulations (HMR) to update, clarify, improve the safety of, or streamline various regulatory requirements. Specifically, this rulemaking responds to 18 petitions for rulemaking submitted by the regulated community between May 2018 and October 2020 that requests PHMSA address a variety of provisions, including but not limited to those addressing packaging, hazard communication, and the incorporation by reference of certain documents. These proposed revisions maintain or enhance the existing high level of safety under the HMR while providing clarity and appropriate regulatory flexibility in the transport of hazardous materials.</t>
  </si>
  <si>
    <t>Product and company certification. Conformity assessment (ICS code(s): 03.120.20); Transport (ICS code(s): 03.220); Pollution, pollution control and conservation (ICS code(s): 13.020.40); Wastes in general (ICS code(s): 13.030.01); Special wastes (ICS code(s): 13.030.30); Domestic safety (ICS code(s): 13.120); Accident and disaster control (ICS code(s): 13.200); Protection against fire (ICS code(s): 13.220); Explosion protection (ICS code(s): 13.230); Protection against excessive pressure (ICS code(s): 13.240); Protection against dangerous goods (ICS code(s): 13.300); Alarm and warning systems (ICS code(s): 13.320); Test conditions and procedures in general (ICS code(s): 19.020); Packaging materials and accessories (ICS code(s): 55.040); Cans. Tins. Tubes (ICS code(s): 55.120); Barrels. Drums. Canisters (ICS code(s): 55.140); Production in the chemical industry (ICS code(s): 71.020)</t>
  </si>
  <si>
    <t>03.120.20 - Product and company certification. Conformity assessment; 03.220 - Transport; 13.020.40 - Pollution, pollution control and conservation; 13.030.01 - Wastes in general; 13.030.30 - Special wastes; 13.120 - Domestic safety; 13.200 - Accident and disaster control; 13.220 - Protection against fire; 13.230 - Explosion protection; 13.240 - Protection against excessive pressure; 13.300 - Protection against dangerous goods; 13.320 - Alarm and warning systems; 19.020 - Test conditions and procedures in general; 55.040 - Packaging materials and accessories; 55.120 - Cans. Tins. Tubes; 55.140 - Barrels. Drums. Canisters; 71.020 - Production in the chemical industry</t>
  </si>
  <si>
    <t>Harmonization (TBT); Protection of the environment (TBT); Protection of human health or safety (TBT); Reducing trade barriers and facilitating trade (TBT); Quality requirements (TBT)</t>
  </si>
  <si>
    <r>
      <rPr>
        <sz val="11"/>
        <rFont val="Calibri"/>
      </rPr>
      <t>https://members.wto.org/crnattachments/2023/TBT/USA/23_1670_00_e.pdf</t>
    </r>
  </si>
  <si>
    <t>DEAS 90: 2023, Compounded poultry feed — Specification, Third EditionNote: This Draft East African Standard was also notified to the SPS Committee.</t>
  </si>
  <si>
    <t>This Draft East African Standard specifies the requirements for compounded poultry feeds used as a sole source of nutrients for poultry. This standard shall apply to feeds for the following categories of chicken and turkeys:_x000D_
a) chicks and poults;_x000D_
b) growers;_x000D_
c) broilers — Starters and finishers;_x000D_
d) layers; and_x000D_
e) breeders</t>
  </si>
  <si>
    <t>Preparations of a kind used in animal feeding (excl. dog or cat food put up for retail sale) (HS code(s): 230990); Animal feeding stuffs (ICS code(s): 65.120)</t>
  </si>
  <si>
    <t>230990 - Preparations of a kind used in animal feeding (excl. dog or cat food put up for retail sale)</t>
  </si>
  <si>
    <t>Reducing trade barriers and facilitating trade (TBT); Harmonization (TBT); Quality requirements (TBT); Consumer information, labelling (TBT); Prevention of deceptive practices and consumer protection (TBT); Protection of animal or plant life or health (TBT)</t>
  </si>
  <si>
    <t>Animal feed</t>
  </si>
  <si>
    <r>
      <rPr>
        <sz val="11"/>
        <rFont val="Calibri"/>
      </rPr>
      <t>https://members.wto.org/crnattachments/2023/TBT/UGA/23_1626_00_e.pdf</t>
    </r>
  </si>
  <si>
    <t>Switzerland</t>
  </si>
  <si>
    <t>Annexes 2 and  3 of the Ordinance on Protection against Dangerous Substances and Preparations (Chemicals Ordinance; ChemO) </t>
  </si>
  <si>
    <t>Annex 2: The technical regulations for the classification, labelling and packaging of substances and preparations will be updated and thus adapted to technical progress in the EU (19th and 20th ATP of the EU CLP Regulation): For two groups of substances (borates/ethylhexanoic acid and its salts), stricter criteria for classification with regard to reprotoxicity (additivity principle) are to be introduced.Annex 3: Ten substances are included in the candidate list of substance of very high concern. This listing triggers information obligations along the supply chain.</t>
  </si>
  <si>
    <t>Inorganic chemicals; organic or inorganic compounds of precious metals, of rare- earth metals, of radioactive elements or of isotopes (HS code(s): 28); Organic chemicals (HS code(s): 29); Miscellaneous chemical products (HS code(s): 38); Protection against dangerous goods (ICS code(s): 13.300); CHEMICAL TECHNOLOGY (ICS code(s): 71); RUBBER AND PLASTIC INDUSTRIES (ICS code(s): 83); PAINT AND COLOUR INDUSTRIES (ICS code(s): 87)</t>
  </si>
  <si>
    <t>29 - ORGANIC CHEMICALS; 38 - MISCELLANEOUS CHEMICAL PRODUCTS; 28 - INORGANIC CHEMICALS; ORGANIC OR INORGANIC COMPOUNDS OF PRECIOUS METALS, OF RARE-EARTH METALS, OF RADIOACTIVE ELEMENTS OR OF ISOTOPES</t>
  </si>
  <si>
    <t>13.300 - Protection against dangerous goods; 71 - CHEMICAL TECHNOLOGY; 83 - RUBBER AND PLASTIC INDUSTRIES; 87 - PAINT AND COLOUR INDUSTRIES</t>
  </si>
  <si>
    <t>Protection of the environment (TBT); Protection of human health or safety (TBT); Consumer information, labelling (TBT); National security requirements (TBT); Harmonization (TBT); Reducing trade barriers and facilitating trade (TBT)</t>
  </si>
  <si>
    <t>Protection of animal or plant life or health (TBT); Prevention of deceptive practices and consumer protection (TBT); Consumer information, labelling (TBT); Quality requirements (TBT); Harmonization (TBT); Reducing trade barriers and facilitating trade (TBT)</t>
  </si>
  <si>
    <t>DEAS 55: 2023, Compounded pig feed — Specification, Third EditionNote: This Draft East African Standard was also notified to the SPS Committee.</t>
  </si>
  <si>
    <t>This Draft East African Standard specifies requirements, methods of sampling and test for compounded feed used as a sole source of nutrients for: a) pig starter feed; b) pig growers feed; c) pig finishing feed; andd) lactating sow feed.</t>
  </si>
  <si>
    <t>Protection of human health or safety (TBT); Reducing trade barriers and facilitating trade (TBT); Harmonization (TBT); Quality requirements (TBT); Consumer information, labelling (TBT); Prevention of deceptive practices and consumer protection (TBT); Protection of animal or plant life or health (TBT)</t>
  </si>
  <si>
    <r>
      <rPr>
        <sz val="11"/>
        <rFont val="Calibri"/>
      </rPr>
      <t>https://members.wto.org/crnattachments/2023/TBT/UGA/23_1636_00_e.pdf</t>
    </r>
  </si>
  <si>
    <t>Macao, China</t>
  </si>
  <si>
    <t>Law No. 13/2022</t>
  </si>
  <si>
    <t>Prohibition on the manufacture, distribution, sale, import, and export of e-cigarettes and tobacco products for oral or inhalation, as well as the bringing of such products out of and into the Macao Special Administrative Region.</t>
  </si>
  <si>
    <t>ex.2403; 2404.11.00 ; 2404.12.00 ; 2404.19.00; 8543.40.00;  8543.90.30</t>
  </si>
  <si>
    <t>2403 - Manufactured tobacco and manufactured tobacco substitutes and "homogenised" or "reconstituted" tobacco, tobacco extracts and tobacco essences (excl. cigars, incl. cheroots, cigarillos and cigarettes); 8543 - Electrical machines and apparatus, having individual functions, n.e.s. in chapter 85 and parts thereof</t>
  </si>
  <si>
    <r>
      <rPr>
        <sz val="11"/>
        <rFont val="Calibri"/>
      </rPr>
      <t>https://members.wto.org/crnattachments/2023/TBT/MAC/23_1710_00_x.pdf</t>
    </r>
  </si>
  <si>
    <t>Protection of animal or plant life or health (TBT); Prevention of deceptive practices and consumer protection (TBT); Consumer information, labelling (TBT); Quality requirements (TBT); Harmonization (TBT); Reducing trade barriers and facilitating trade (TBT); Protection of human health or safety (TBT)</t>
  </si>
  <si>
    <t>The draft Law “On amendments to certain laws of Ukraine regarding improvement of state market surveillance and technical regulation system in accordance with the requirements of the European Union”</t>
  </si>
  <si>
    <t>The draft Law proposes to implement the provisions of Regulation (EU) 2019/1020 of the European Parliament and of the Council of 20 June 2019 on market surveillance and compliance of products and amending Directive 2004/42/EC and Regulations (EC) No 765/2008 and (EU) No 305/2011 relevant to Ukraine into the national legislation on state market surveillance, in particular:- introducing market surveillance of products sold via the Internet or other means of electronic commerce. It also clearly regulates the procedure for conducting inspections of the characteristics of products made available on the market through online trading or other means of electronic commerce ;- expanding the list of persons subject to state market surveillance, namely: order fulfillment service provider (fulfillment service provider), information society service provider;- defining certain tasks of business entities in relation to certain types of products subject to certain technical regulations based on the list contained in Regulation (EU) 2019/1020;- introducing, in  accordance with European approaches, the requirement to develop a national market surveillance strategy;- defining the powers of market surveillance authorities in case of detection of violations that may result in serious and irreparable damage to the end user due to non-compliance of products sold via the Internet or other means of electronic commerce;- providing, in accordance with European practice, the possibility for associations of business entities or consumers to enter into agreements on joint activities with market surveillance authorities;- introducing, in accordance with the practice of the market surveillance authorities of the EU Member States, the possibility of selecting free of charge samples of products subject to examination (testing) by non-destructive testing methods with the right to return such samples to the owner if no discrepancies are found. At the same time, market surveillance authorities are obliged to ensure proper storage and transportation of such samples.Also, the draft Law, based on the results of enforcement of the legislation of Ukraine on state market surveillance, improves (regulates) the procedure for actions of market surveillance authorities during an inspection at the location of the market surveillance authority, in case of refusal of a business entity to receive a copy of the inspection report, and drawing up a protocol on the violation. </t>
  </si>
  <si>
    <t>various, including construction products, personal protective equipment, toys, pyrotechnic products, pressure equipment, gaseous fuel appliances, radio equipment, electrical equipment</t>
  </si>
  <si>
    <t>13.340 - Protective equipment; 29.020 - Electrical engineering in general; 33.060 - Radiocommunications; 71.100.30 - Explosives. Pyrotechnics and fireworks; 91.100 - Construction materials; 97.200.50 - Toys</t>
  </si>
  <si>
    <t>Consumer information, labelling (TBT); Prevention of deceptive practices and consumer protection (TBT); Harmonization (TBT)</t>
  </si>
  <si>
    <r>
      <rPr>
        <sz val="11"/>
        <rFont val="Calibri"/>
      </rPr>
      <t>https://members.wto.org/crnattachments/2023/TBT/UKR/23_1654_00_x.pdf
https://bit.ly/3kglXhu</t>
    </r>
  </si>
  <si>
    <t>DEAS 853-2: 2023 Auto refinishing paint  –  Specification Part 2: Nitrocellulose resin based </t>
  </si>
  <si>
    <t>This Draft East African Standard specifies the requirements, sampling and test methods for nitrocellulose resin-based auto refinishing paint.</t>
  </si>
  <si>
    <t>Paints and varnishes (ICS code(s): 87.040)</t>
  </si>
  <si>
    <r>
      <rPr>
        <sz val="11"/>
        <rFont val="Calibri"/>
      </rPr>
      <t>https://members.wto.org/crnattachments/2023/TBT/KEN/23_1499_00_e.pdf</t>
    </r>
  </si>
  <si>
    <t>DEAS 850: 2023 Matt solvent-borne paint for interior and exterior use –  Specification </t>
  </si>
  <si>
    <t>This Draft East African Standard specifies requirements, sampling and test methods for matt solvent-borne paint intended for interior and exterior use.</t>
  </si>
  <si>
    <r>
      <rPr>
        <sz val="11"/>
        <rFont val="Calibri"/>
      </rPr>
      <t>https://members.wto.org/crnattachments/2023/TBT/KEN/23_1489_00_e.pdf</t>
    </r>
  </si>
  <si>
    <t>Draft Commission Implementing Decision repealing Implementing Decision (EU) 2022/1486 postponing the expiry date of the approval of acrolein for use in biocidal products of product-type 12</t>
  </si>
  <si>
    <t>This draft Commission Implementing Decision repeals the postponement of the expiry date of the approval of acrolein as an active substance for use in biocidal products of product type 12.On 28 February 2019, an application was submitted in accordance with Article 13(1) of Regulation (EU) No 528/2012 for the renewal of the approval of acrolein for use in biocidal products of product-type 12.On 6 October 2022, the evaluating Competent Authority (CA) has informed ECHA and the Commission that the applicant has withdrawn its support for acrolein for PT12. Consequently, a draft Decision is being prepared to not renew the approval of acrolein for PT12. Further to that Decision, it is necessary to repeal the postponement of the expiry date of the approval of acrolein. The present draft Decision therefore intends to repeal Decision (EU) 2022/1486 postponing the expiry date of the approval of acrolein for PT12.</t>
  </si>
  <si>
    <r>
      <rPr>
        <sz val="11"/>
        <rFont val="Calibri"/>
      </rPr>
      <t>https://members.wto.org/crnattachments/2023/TBT/EEC/23_1618_00_e.pdf</t>
    </r>
  </si>
  <si>
    <t>Public Consultation 10, 16 February 2023;</t>
  </si>
  <si>
    <t>Public Consultation proposal for updating the requirements for evaluating the conformity of electromagnetic compatibility in products.</t>
  </si>
  <si>
    <t>ELECTRICAL MACHINERY AND EQUIPMENT AND PARTS THEREOF; SOUND RECORDERS AND REPRODUCERS, TELEVISION IMAGE AND SOUND RECORDERS AND REPRODUCERS, AND PARTS AND ACCESSORIES OF SUCH ARTICLES (HS code(s): 85); TELECOMMUNICATIONS. AUDIO AND VIDEO ENGINEERING (ICS code(s): 33)</t>
  </si>
  <si>
    <t>85 - ELECTRICAL MACHINERY AND EQUIPMENT AND PARTS THEREOF; SOUND RECORDERS AND REPRODUCERS, TELEVISION IMAGE AND SOUND RECORDERS AND REPRODUCERS, AND PARTS AND ACCESSORIES OF SUCH ARTICLES</t>
  </si>
  <si>
    <t>33 - TELECOMMUNICATIONS. AUDIO AND VIDEO ENGINEERING</t>
  </si>
  <si>
    <r>
      <rPr>
        <sz val="11"/>
        <rFont val="Calibri"/>
      </rPr>
      <t>https://apps.anatel.gov.br/ParticipaAnatel/Home.aspx</t>
    </r>
  </si>
  <si>
    <t>DEAS 1130: 2023, Natural coffee extract — Specification, First Edition</t>
  </si>
  <si>
    <t>This Draft East African Standard specifies the requirements, sampling and test methods for natural coffee extract obtained from Coffea arabica and Coffea robusta for use as a flavouring agent in food products. This standard does not apply to liquid coffee concentrates.</t>
  </si>
  <si>
    <t>Extracts, essences and concentrates, of coffee (HS code(s): 210111); Food additives (ICS code(s): 67.220.20)</t>
  </si>
  <si>
    <t>210111 - Extracts, essences and concentrates, of coffee</t>
  </si>
  <si>
    <t>67.220.20 - Food additives</t>
  </si>
  <si>
    <t>Protection of animal or plant life or health (TBT); Protection of human health or safety (TBT); Prevention of deceptive practices and consumer protection (TBT); Consumer information, labelling (TBT); Quality requirements (TBT); Harmonization (TBT); Reducing trade barriers and facilitating trade (TBT)</t>
  </si>
  <si>
    <r>
      <rPr>
        <sz val="11"/>
        <rFont val="Calibri"/>
      </rPr>
      <t>https://members.wto.org/crnattachments/2023/TBT/UGA/23_1540_00_e.pdf</t>
    </r>
  </si>
  <si>
    <t>DEAS 1129: 2023, Natural cinnamon extract — Specification, First Edition</t>
  </si>
  <si>
    <t>This Draft East African Standard specifies the requirements, sampling and test methods for natural cinnamon extract obtained from the bark of cinnamon species namely Cinnamomum verum, Cinnamomum zeylanicum or Cinnamon aromaticum for use for use as a flavouring agent in food products.</t>
  </si>
  <si>
    <t>Cinnamon "Cinnamomum zeylanicum Blume" (excl. crushed and ground) (HS code(s): 090611); Food additives (ICS code(s): 67.220.20)</t>
  </si>
  <si>
    <t>090611 - Cinnamon "Cinnamomum zeylanicum Blume" (excl. crushed and ground)</t>
  </si>
  <si>
    <t>Reducing trade barriers and facilitating trade (TBT); Harmonization (TBT); Quality requirements (TBT); Consumer information, labelling (TBT); Prevention of deceptive practices and consumer protection (TBT); Protection of human health or safety (TBT); Protection of animal or plant life or health (TBT)</t>
  </si>
  <si>
    <r>
      <rPr>
        <sz val="11"/>
        <rFont val="Calibri"/>
      </rPr>
      <t>https://members.wto.org/crnattachments/2023/TBT/UGA/23_1545_00_e.pdf</t>
    </r>
  </si>
  <si>
    <t>DEAS 1128: 2023, Food grade acesulfame potassium — Specification, First Edition</t>
  </si>
  <si>
    <t>This Draft East African Standard specifies requirements, sampling and test methods for food grade acesulfame potassium intended for use in food products.</t>
  </si>
  <si>
    <t>Nucleic acids and their salts, whether or not chemically defined; heterocyclic compounds (excl. with oxygen only or with nitrogen hetero-atom[s] only, compounds containing in the structure an unfused thiazole ring or a benzothiazole or phenothiazine ring-system, not further fused and aminorex "INN", brotizolam "INN", clotiazepam "INN", cloxazolam "INN", dextromoramide "INN", haloxazolam "INN", ketazolam "INN", mesocarb "INN", oxazolam "INN", pemoline "INN", phendimetrazine "INN", phenmetrazine "INN", sufentanil "INN", and salts thereof, and inorganic or organic compounds of mercury whether or not chemically defined, and products of 3002 10) (HS code(s): 293499); Food additives (ICS code(s): 67.220.20)</t>
  </si>
  <si>
    <t>293499 - Nucleic acids and their salts, whether or not chemically defined; heterocyclic compounds (excl. with oxygen only or with nitrogen hetero-atom[s] only, compounds containing in the structure an unfused thiazole ring or a benzothiazole or phenothiazine ring-system, not further fused and aminorex "INN", brotizolam "INN", clotiazepam "INN", cloxazolam "INN", dextromoramide "INN", haloxazolam "INN", ketazolam "INN", mesocarb "INN", oxazolam "INN", pemoline "INN", phendimetrazine "INN", phenmetrazine "INN", sufentanil "INN", and salts thereof, and  inorganic or organic compounds of mercury whether or not chemically defined, and products of 3002 10)</t>
  </si>
  <si>
    <t>Quality requirements (TBT); Protection of human health or safety (TBT); Prevention of deceptive practices and consumer protection (TBT); Consumer information, labelling (TBT); Harmonization (TBT); Reducing trade barriers and facilitating trade (TBT)</t>
  </si>
  <si>
    <r>
      <rPr>
        <sz val="11"/>
        <rFont val="Calibri"/>
      </rPr>
      <t>https://members.wto.org/crnattachments/2023/TBT/UGA/23_1550_00_e.pdf</t>
    </r>
  </si>
  <si>
    <t>DEAS 974:2023, Compounded dairy goat feed — Specification, Second EditionNote: This Draft East African Standard was also notified to the SPS Committee</t>
  </si>
  <si>
    <t>This Draft East African Standard specifies supplementary feeding requirements, methods of sampling and test for compounded dairy goat feed.</t>
  </si>
  <si>
    <t>Cost saving and productivity enhancement (TBT); Reducing trade barriers and facilitating trade (TBT); Harmonization (TBT); Quality requirements (TBT); Consumer information, labelling (TBT); Prevention of deceptive practices and consumer protection (TBT); Protection of animal or plant life or health (TBT)</t>
  </si>
  <si>
    <r>
      <rPr>
        <sz val="11"/>
        <rFont val="Calibri"/>
      </rPr>
      <t>https://members.wto.org/crnattachments/2023/TBT/UGA/23_1607_00_e.pdf</t>
    </r>
  </si>
  <si>
    <t>DEAS 75: 2023, Compounded cattle feeds — Specification, Third EditionNote: This Draft East African Standard was also notified to the SPS Committee.</t>
  </si>
  <si>
    <t>This Draft East African Standard specifies supplementary feed requirements, method of sampling and test for compounded cattle feed which include feed for calves, weaners, dairy, beef and draught cattle.</t>
  </si>
  <si>
    <r>
      <rPr>
        <sz val="11"/>
        <rFont val="Calibri"/>
      </rPr>
      <t>https://members.wto.org/crnattachments/2023/TBT/UGA/23_1587_00_e.pdf</t>
    </r>
  </si>
  <si>
    <t>DEAS 852: 2023 Air-dried roofing paint  –  Specification</t>
  </si>
  <si>
    <t>This Draft East African Standard specifies requirements, sampling and test methods for solvent-borne air-dried roofing paint for use on galvanized iron sheet, zinc and zinc alloy coated steel.</t>
  </si>
  <si>
    <r>
      <rPr>
        <sz val="11"/>
        <rFont val="Calibri"/>
      </rPr>
      <t xml:space="preserve">https://members.wto.org/crnattachments/2023/TBT/KEN/23_1494_00_e.pdf
</t>
    </r>
  </si>
  <si>
    <t>DEAS 854: 2023 Thinner for nitrocellulose resin-based paint and lacquers  –  Specification</t>
  </si>
  <si>
    <t>This Draft East African Standard specifies requirements, sampling and test methods for thinners for nitro-cellulose resin- based paints and lacquers.</t>
  </si>
  <si>
    <r>
      <rPr>
        <sz val="11"/>
        <rFont val="Calibri"/>
      </rPr>
      <t>https://members.wto.org/crnattachments/2023/TBT/KEN/23_1511_00_e.pdf</t>
    </r>
  </si>
  <si>
    <t>DEAS 973 - 1: 2023, Compounded fish feed — Specification – Part 1: Tilapia and catfish feeds, First EditionNote: This Draft East African Standard was also notified to the SPS Committee</t>
  </si>
  <si>
    <t>This Draft East African Standard specifies requirements, method of sampling and test for compounded fish feed for tilapia and catfish feeds.</t>
  </si>
  <si>
    <r>
      <rPr>
        <sz val="11"/>
        <rFont val="Calibri"/>
      </rPr>
      <t>https://members.wto.org/crnattachments/2023/TBT/UGA/23_1597_00_e.pdf</t>
    </r>
  </si>
  <si>
    <t>Honduras</t>
  </si>
  <si>
    <t>Reglamento de Organización, Funcionamiento y Atribuciones de la Dirección Nacional de Vigilancia y Fiscalización Sanitaria (Regulations on the Organization, Functioning and Responsibilities of the National Directorate for Sanitary Surveillance and Control) (97 pages, in Spanish)</t>
  </si>
  <si>
    <t>The notified text provides for the supervision, verification, control and surveillance of the compliance by establishments supplying products and services of sanitary interest with legal, technical and administrative regulations. It provides for the implementation of the policies and procedures required to apply the sanitary regulations in force, with a view to remedying any conduct or poor practices that have or may have an impact on human health through technical and legal processes and the imposition of the relevant penalties. It also regulates import and export processes and all other regimes applicable to consumer products for human use and establishes provisions concerning the network of laboratories. The notified text is of general interest and shall apply to natural and legal persons, public or private, engaged in handling, selling, dispensing, processing, packing, preserving, manufacturing, refurbishing, importing, re-importing, exporting, re-exporting, storing, transporting, distributing, marketing, clinical trial research and advertising activities, in addition to any other activity specified by the ARSA, that involve products of sanitary interest. It shall also apply to any establishment related to the above-mentioned activities, with a view to protecting health.</t>
  </si>
  <si>
    <t>Sanitary surveillance and control</t>
  </si>
  <si>
    <t>Protection of human health or safety (TBT); Prevention of deceptive practices and consumer protection (TBT)</t>
  </si>
  <si>
    <r>
      <rPr>
        <sz val="11"/>
        <rFont val="Calibri"/>
      </rPr>
      <t xml:space="preserve">Para obtener el texto:  https://sde.gob.hn/wp-content/uploads/2023/03/17_1_23-REGLAMENTO-DE-VIGILANCIA-Y-FISCALIZACION-.pdf
</t>
    </r>
  </si>
  <si>
    <t>Reducing trade barriers and facilitating trade (TBT); Harmonization (TBT); Consumer information, labelling (TBT); Prevention of deceptive practices and consumer protection (TBT); Protection of human health or safety (TBT); Quality requirements (TBT)</t>
  </si>
  <si>
    <t>DEAS 1132: 2023, Natural vanilla extract — Specification, First Edition</t>
  </si>
  <si>
    <t>This draft East African Standard specifies the requirements, sampling and test methods for natural vanilla extract products obtained from pods of V. planifolia. A, V. tahitensis and V. pompona species of vanilla orchid for use for use as a flavouring agent in food products.</t>
  </si>
  <si>
    <t>Vegetable saps and extracts (excl. liquorice, hops, opium and ephedra) (HS code(s): 130219); Food additives (ICS code(s): 67.220.20)</t>
  </si>
  <si>
    <t>130219 - Vegetable saps and extracts (excl. liquorice, hops, opium and ephedra)</t>
  </si>
  <si>
    <r>
      <rPr>
        <sz val="11"/>
        <rFont val="Calibri"/>
      </rPr>
      <t>https://members.wto.org/crnattachments/2023/TBT/UGA/23_1527_00_e.pdf</t>
    </r>
  </si>
  <si>
    <t>DEAS 1131: 2023, Natural orange extract — Specification, First Edition</t>
  </si>
  <si>
    <t>This draft East African Standard specifies the requirements and sampling and test methods for natural orange extract obtained from the peels of Citrus sinensis .L and/or Citrus aurantium L. for use as a flavouring agent in food products.</t>
  </si>
  <si>
    <t>Vegetable saps and extracts (excl. liquorice, hops, pryrethrum, roots of plants containing rotenone and opium) (HS code(s): 130219); Food additives (ICS code(s): 67.220.20)</t>
  </si>
  <si>
    <t>130219 - Vegetable saps and extracts (excl. liquorice, hops, pryrethrum, roots of plants containing rotenone and opium)</t>
  </si>
  <si>
    <r>
      <rPr>
        <sz val="11"/>
        <rFont val="Calibri"/>
      </rPr>
      <t>https://members.wto.org/crnattachments/2023/TBT/UGA/23_1535_00_e.pdf</t>
    </r>
  </si>
  <si>
    <t>Protection of animal or plant life or health (TBT); Prevention of deceptive practices and consumer protection (TBT); Consumer information, labelling (TBT); Quality requirements (TBT); Harmonization (TBT); Reducing trade barriers and facilitating trade (TBT); Cost saving and productivity enhancement (TBT)</t>
  </si>
  <si>
    <t>Draft Commission Implementing Decision not renewing the approval of acrolein for use in biocidal products of product-type 12 in accordance with Regulation (EU) No 528/2012 of the European Parliament and of the Council</t>
  </si>
  <si>
    <t>This draft Commission Implementing Decision does not renew the approval of acrolein as an active substance for use in biocidal products of product-type 12.On 28 February 2019, an application was submitted in accordance with Article 13(1) of Regulation (EU) No 528/2012 for the renewal of the approval of acrolein for use in biocidal products of product-type 12.On 6 October 2022, the evaluating Competent Authority (CA) has informed ECHA and the Commission that the applicant has withdrawn its support for acrolein for PT12. The draft Decision will therefore propose to not renew the approval of acrolein for PT12. </t>
  </si>
  <si>
    <r>
      <rPr>
        <sz val="11"/>
        <rFont val="Calibri"/>
      </rPr>
      <t>https://members.wto.org/crnattachments/2023/TBT/EEC/23_1619_00_e.pdf</t>
    </r>
  </si>
  <si>
    <t>Draft for the Use Restrictions and Labeling Requirements of trans-resveratrol Produced by Genetically Modified Saccharomyces cerevisiae strain EFSC4687 as a Food Ingredient</t>
  </si>
  <si>
    <t>This draft regulation specifies the use restrictions and labeling requirements for trans-resveratrol produced by genetically modified Saccharomyces cerevisiae strain EFSC4687 for food purposes.</t>
  </si>
  <si>
    <t>Food products in general (ICS code(s): 67.040)</t>
  </si>
  <si>
    <r>
      <rPr>
        <sz val="11"/>
        <rFont val="Calibri"/>
      </rPr>
      <t>https://members.wto.org/crnattachments/2023/TBT/TPKM/23_1480_00_e.pdf
https://members.wto.org/crnattachments/2023/TBT/TPKM/23_1480_00_x.pdf</t>
    </r>
  </si>
  <si>
    <t>Mexico</t>
  </si>
  <si>
    <t>Proyecto de Norma Oficial Mexicana PROY-NOM-003-SCT-SEMAR-ARTF-2021, Marcado y etiquetado de bultos que contienen mercancías peligrosas. Rotulación (carteles) y marcado de las unidades de transporte y contenedores para graneles que transportan mercancías peligrosas (Draft Mexican Official Standard PROY-NOM-003-SCT-SEMAR-ARTF-2021, Marking and labelling of packages containing dangerous goods. Placarding and marking of transport units and bulk containers used to transport dangerous goods) (41 pages, in Spanish) 6. | Description of content: The notified Mexican Official Standard specifies the characteristics, dimensions, symbols and colours for the marking, labelling and placarding to be borne by packages, transport units, intermediate bulk containers and bulk containers, tanker trucks and other road and rail transport units in order to identify the hazard class to which the dangerous goods being handled and transported belong. 7. | Objective and rationale, including the nature of urgent problems where applicable: National security requirements; Prevention of deceptive practices and consumer protection; Protection of human health or safety; Protection of the environment 8. | Relevant documents: The notified Mexican Official Standard is equivalent to: (a) The United Nations Recommendations on the Transport of Dangerous Goods (Model Regulations), Twenty-second revised edition, Part 5, Chapters 5.1, 5.2, 5.3 and 5.5. Thursday, 2 March 2023, Official Journal; (b) International Maritime Code on Dangerous Goods, Amendment 33-06; (c) Annex 18 to the Chicago Convention on International Civil Aviation; and (d) Doc 9284-AN/905 of the International Civil Aviation Organization Technical Instructions for the Safe Transport of Dangerous Goods by Air, 1997-1998. 9. | Proposed date of adoption: To be determined Proposed date of entry into force: To be determined 10. | Final date for comments: 60 days from notification 11. | Texts available from: National enquiry point</t>
  </si>
  <si>
    <t>La presente Norma Oficial Mexicana establece las características, dimensiones, símbolos y colores del marcado, etiquetado y rotulado (carteles) que deben portar los bultos, unidades de transporte, recipientes intermedios para granel y contenedores para graneles, carrotanques y demás unidades de autotransporte y ferrocarril que identifican la clase de peligro que representan durante su manejo y transportación de las mercancías peligrosas.</t>
  </si>
  <si>
    <t>Dangerous goods</t>
  </si>
  <si>
    <t>03.220.20 - Road transport; 03.220.30 - Transport by rail; 13.300 - Protection against dangerous goods; 23.020.20 - Vessels and containers mounted on vehicles</t>
  </si>
  <si>
    <t>National security requirements (TBT); Prevention of deceptive practices and consumer protection (TBT); Protection of human health or safety (TBT); Protection of the environment (TBT)</t>
  </si>
  <si>
    <r>
      <rPr>
        <sz val="11"/>
        <rFont val="Calibri"/>
      </rPr>
      <t>https://members.wto.org/crnattachments/2023/TBT/MEX/23_1518_00_s.pdf
https://www.dof.gob.mx/nota_detalle.php?codigo=5681333&amp;fecha=02/03/2023#gsc.tab=0</t>
    </r>
  </si>
  <si>
    <t>Regulations of the Health Risk Assessment Review of Designated Tobacco Products (Draft)</t>
  </si>
  <si>
    <t>Tobacco Hazards Prevention Act (hereinafter referred to as “this Act”) has been promulgated and amended on February 15, 2023. Paragraph 1 of Article 7 of this Act stipulates that tobacco products designated by the central competent authority (hereinafter referred to as “the products”) shall be submitted by the manufacturers and/or importers to the central competent authority for application for the health risk assessment review and granted by the central competent authority before manufacturing or importing the products. Paragraph 2 of Article 7 of this Act stipulates that if new health risk(s) related to the tobacco products that have been declared to the central competent authority is/are discovered, the central competent authority may designate the tobacco products as the products that shall be submitted for application for the health risk assessment review within a specified period of time and order the recall of the products and suspension from manufacturing or importing the products within a specified period of time. If the products are not granted by the central competent authority under the health risk assessment review, the central competent authority shall order the recall or destruction of the products within a period of time and prohibit the manufacture and/or importation of the products. To provide legitimate grounds for the application and review, the Regulations of the Health Risk Assessment Review of Designated Tobacco Products (Draft) are stipulated in pursuant to the authorization under Paragraph 3 of Article 7 of this Act, and the main points are as follows: The source of law for these regulations (Article 1). The obligor and time limit of and exemption from the submission of the products for application for the health risk assessment review (Article 2). The application form, documents and data that shall be submitted by the manufacturers or importers of the products (Article 3). The methods by which the central competent authority conducts health risk assessment review (Article 4). The circumstances in which the application for the health risk assessment review shall be denied (Article 5). The central competent authority may require the manufacturers and/or importers of the products which have been granted by the central competent authority under the health risk assessment review to submit post-market monitoring and control mechanisms (Article 6). The amount of the fee for applying for the health risk assessment review is determined by the central competent authority (Article 7). The products that are denied under the health risk assessment review shall not be submitted by the same applicant for application for the health risk assessment review within one year (Article 8). The application form required in these Regulations shall be promulgated by the central competent authority (Article 9).The central competent authority may authorize related professional institutions, agencies, legal persons or groups to execute the tasks in these Regulations (Article 10). The effective date of these regulations (Article 11).Designated tobacco products that are made of raw materials specified in Subparagraph 1 of Paragraph 1 of Article 3 of Tobacco Hazards Prevention Act and the physical properties of the raw materials are not changed, except for cigarettes, cut tobacco, cigars, snuff and chewing tobacco, shall be submitted to the central competent authority for application for the health risk assessment review and be granted before being manufactured or imported.</t>
  </si>
  <si>
    <r>
      <rPr>
        <sz val="11"/>
        <rFont val="Calibri"/>
      </rPr>
      <t>https://members.wto.org/crnattachments/2023/TBT/TPKM/23_1479_00_e.pdf
https://members.wto.org/crnattachments/2023/TBT/TPKM/23_1479_00_x.pdf</t>
    </r>
  </si>
  <si>
    <t>MAPA Ordinance No. 747, 6 February 2023</t>
  </si>
  <si>
    <t>MAPA Ordinance No. 747, 6 February 2023, approves standardisation of egg nomenclature in nature and egg products not submitted to heat treatment</t>
  </si>
  <si>
    <t>Birds' eggs, not in shell, and egg yolks, fresh, dried, cooked by steaming or by boiling in water, moulded, frozen or otherwise preserved, whether or not containing added sugar or other sweetening matter (HS code(s): 0408); Meat, meat products and other animal produce (ICS code(s): 67.120)</t>
  </si>
  <si>
    <t>0408 - Birds' eggs, not in shell, and egg yolks, fresh, dried, cooked by steaming or by boiling in water, moulded, frozen or otherwise preserved, whether or not containing added sugar or other sweetening matter</t>
  </si>
  <si>
    <t>67.120 - Meat, meat products and other animal produce</t>
  </si>
  <si>
    <t>Consumer information, labelling (TBT); Reducing trade barriers and facilitating trade (TBT); Quality requirements (TBT)</t>
  </si>
  <si>
    <r>
      <rPr>
        <sz val="11"/>
        <rFont val="Calibri"/>
      </rPr>
      <t>https://www.in.gov.br/web/dou/-/portaria-sda-n-747-de-6-de-fevereiro-de-2023-462821629</t>
    </r>
  </si>
  <si>
    <t>AFDC 26 (1116), Cauliflower - specification</t>
  </si>
  <si>
    <t>This standard specifies quality and safety requirements, methods of sampling and test of cauliflower grown from Brassica oleracea var. botrytis L. of the family Brassicaceae to be supplied fresh to the consumer. Cauliflower for industrial processing are excluded.</t>
  </si>
  <si>
    <t>Fresh or chilled cauliflowers and headed broccoli (HS code(s): 070410); Vegetables and derived products (ICS code(s): 67.080.20)</t>
  </si>
  <si>
    <t>070410 - Fresh or chilled cauliflowers and headed broccoli</t>
  </si>
  <si>
    <t>67.080.20 - Vegetables and derived products</t>
  </si>
  <si>
    <t>Consumer information, labelling (TBT); Protection of human health or safety (TBT); Quality requirements (TBT); Reducing trade barriers and facilitating trade (TBT)</t>
  </si>
  <si>
    <r>
      <rPr>
        <sz val="11"/>
        <rFont val="Calibri"/>
      </rPr>
      <t>https://members.wto.org/crnattachments/2023/TBT/TZA/23_1449_00_e.pdf</t>
    </r>
  </si>
  <si>
    <t>Resolution of the Cabinet of Ministers of Ukraine of February 24, 2023 No 160 "On Amendments to the Technical Regulations Approved by the Resolutions of the Cabinet of Ministers of Ukraine No. 1062 of December 16, 2015 and No. 163 of February 24, 2016" </t>
  </si>
  <si>
    <t>Article 20 of the Law of Ukraine "On Technical Regulations and Conformity Assessment Conformity Assessment" provides for the review of technical regulations and conformity assessment procedures at least once every five years from the date of their entry into force.The Resolution proposes to make editorial changes to clause 3 of the Technical Regulation for non-automatic weighing instruments  and clauses 3-4, 11, Annexes 1, 3, 5, 6, 7, 8, 10, 11 and 14 of the Technical Regulations for measuring equipment.</t>
  </si>
  <si>
    <t>Non-automatic weighing instruments, measuring devices </t>
  </si>
  <si>
    <t>17.040.30 - Measuring instruments; 17.100 - Measurement of force, weight and pressure</t>
  </si>
  <si>
    <t>Harmonization (TBT)</t>
  </si>
  <si>
    <r>
      <rPr>
        <sz val="11"/>
        <rFont val="Calibri"/>
      </rPr>
      <t>https://members.wto.org/crnattachments/2023/TBT/UKR/23_1458_00_x.pdf
https://zakon.rada.gov.ua/laws/show/160-2023-%D0%BF#Text</t>
    </r>
  </si>
  <si>
    <t>Minimum Standards - School Transportation Vehicles </t>
  </si>
  <si>
    <t>Proposed rule - Amends rules to align with federal standards, reflect current industry practices, and incorporate recommendations from Colorado school transportation professionals. In addition, various "clean up" language changes have been incorporated to provide more clarification on the requirements.</t>
  </si>
  <si>
    <t>School transportation vehicles; Special purpose motor vehicles (other than those principally designed for the transport of persons or goods), e.g. breakdown lorries, crane lorries, fire fighting vehicles, concrete-mixer lorries, road sweeper lorries, spraying lorries, mobile workshops and mobile radiological units (HS code(s): 8705); Chassis fitted with engines, for tractors, motor vehicles for the transport of ten or more persons, motor cars and other motor vehicles principally designed for the transport of persons, motor vehicles for the transport of goods and special purpose motor vehicles of heading 8701 to 8705 (excl. those with engines and cabs) (HS code(s): 8706); Bodies, incl. cabs, for tractors, motor vehicles for the transport of ten or more persons, motor cars and other motor vehicles principally designed for the transport of persons, motor vehicles for the transport of goods and special purpose motor vehicles of heading 8701 to 8705 (HS code(s): 8707); Domestic safety (ICS code(s): 13.120); Buses (ICS code(s): 43.080.20)</t>
  </si>
  <si>
    <t>8705 - Special purpose motor vehicles (other than those principally designed for the transport of persons or goods), e.g. breakdown lorries, crane lorries, fire fighting vehicles, concrete-mixer lorries, road sweeper lorries, spraying lorries, mobile workshops and mobile radiological units; 8706 - Chassis fitted with engines, for tractors, motor vehicles for the transport of ten or more persons, motor cars and other motor vehicles principally designed for the transport of persons, motor vehicles for the transport of goods and special purpose motor vehicles of heading 8701 to 8705 (excl. those with engines and cabs); 8707 - Bodies, incl. cabs, for tractors, motor vehicles for the transport of ten or more persons, motor cars and other motor vehicles principally designed for the transport of persons, motor vehicles for the transport of goods and special purpose motor vehicles of heading 8701 to 8705</t>
  </si>
  <si>
    <t>13.120 - Domestic safety; 43.080.20 - Buses</t>
  </si>
  <si>
    <r>
      <rPr>
        <sz val="11"/>
        <rFont val="Calibri"/>
      </rPr>
      <t>https://members.wto.org/crnattachments/2023/TBT/USA/23_1477_00_e.pdf</t>
    </r>
  </si>
  <si>
    <t>Improving Public Safety Communications in the 4.9 GHz Band</t>
  </si>
  <si>
    <t xml:space="preserve">Proposed rule - In this document, the Federal Communications Commission (FCC) seeks comment on the details of implementing a new leasing model for the 4.9 GHz (4940-4990 MHz) band to achieve its goals of allowing robust locally controlled public safety operations while ensuring consistent, nationwide rules that promote overall spectral efficiency, foster innovation, and drive down equipment costs. This is a summary of Commission's Ninth Further Notice in WP Docket No. 07-100; FCC 23-3, adopted and released on 18 January 2023._x000D_
</t>
  </si>
  <si>
    <t>Public safety communications; Domestic safety (ICS code(s): 13.120); Radiocommunications (ICS code(s): 33.060)</t>
  </si>
  <si>
    <t>13.120 - Domestic safety; 33.060 - Radiocommunications</t>
  </si>
  <si>
    <t>Cost saving and productivity enhancement (TBT); Consumer information, labelling (TBT)</t>
  </si>
  <si>
    <r>
      <rPr>
        <sz val="11"/>
        <rFont val="Calibri"/>
      </rPr>
      <t>https://members.wto.org/crnattachments/2023/TBT/USA/23_1409_00_e.pdf
The full text of this document is available for public inspection online at https://docs.fcc.gov/public/attachments/FCC-23-3A1.pdf</t>
    </r>
  </si>
  <si>
    <t>AFDC 26 (1771), Cape gooseberry- specification</t>
  </si>
  <si>
    <t>This standard specifies quality and safety requirements, methods of sampling and test of cape gooseberries grown from Physalis peruviana (L.), of the Solanaceae family, to be supplied fresh to the consumer. Cape gooseberries for industrial processing are excluded.</t>
  </si>
  <si>
    <t>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 (HS code(s): 0810); Fruits and derived products (ICS code(s): 67.080.10)</t>
  </si>
  <si>
    <t>0810 - 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t>
  </si>
  <si>
    <t>67.080.10 - Fruits and derived products</t>
  </si>
  <si>
    <r>
      <rPr>
        <sz val="11"/>
        <rFont val="Calibri"/>
      </rPr>
      <t>https://members.wto.org/crnattachments/2023/TBT/TZA/23_1450_00_e.pdf</t>
    </r>
  </si>
  <si>
    <t>AFDC 26 (1772), Kiwifruit - specification</t>
  </si>
  <si>
    <t>This Standard specifies quality and safety requirements, methods of sampling and test of kiwifruit of varieties (cultivars) derived from Actinidia chinensis Planch and A. deliciosa (A. Chev.) C.F. Liang &amp; A.R. Ferguson and hybrids derived from at least one of them, of the Actinidiaceae family, to be supplied fresh to the consumer. Kiwifruit for industrial processing are excluded</t>
  </si>
  <si>
    <t>Fresh kiwifruit (HS code(s): 081050); Fruits and derived products (ICS code(s): 67.080.10)</t>
  </si>
  <si>
    <t>081050 - Fresh kiwifruit</t>
  </si>
  <si>
    <r>
      <rPr>
        <sz val="11"/>
        <rFont val="Calibri"/>
      </rPr>
      <t>https://members.wto.org/crnattachments/2023/TBT/TZA/23_1444_00_e.pdf</t>
    </r>
  </si>
  <si>
    <t>AFDC 26 (1775), Litchi - specification</t>
  </si>
  <si>
    <t>This standard specifies quality and safety requirements, methods of sampling and test of litchis grown from Litchi chinensis Sonn., of the Sapindaceae family, to be supplied fresh to the consumer. Litchis for industrial processing are excluded.</t>
  </si>
  <si>
    <t>Fresh tamarinds, cashew apples, jackfruit, lychees, sapodillo plums, passion fruit, carambola, pitahaya and other edible fruit (excl. nuts, bananas, dates, figs, pineapples, avocados, guavas, mangoes, mangosteens, papaws "papayas", citrus fruit, grapes, melons, apples, pears quinces, apricots, cherries, peaches, plums, sloes, strawberries, raspberries, mulberries, blackberries, loganberries, cranberries, fruits of the genus Vaccinium, kiwifruit, durians, persimmons, black-, white- and redcurrants and gooseberries) (HS code(s): 081090); Fruits and derived products (ICS code(s): 67.080.10)</t>
  </si>
  <si>
    <t>081090 - Fresh tamarinds, cashew apples, jackfruit, lychees, sapodillo plums, passion fruit, carambola, pitahaya and other edible fruit (excl. nuts, bananas, dates, figs, pineapples, avocados, guavas, mangoes, mangosteens, papaws "papayas", citrus fruit, grapes, melons, apples, pears quinces, apricots, cherries, peaches, plums, sloes, strawberries, raspberries, mulberries, blackberries, loganberries, cranberries, fruits of the genus Vaccinium, kiwifruit, durians, persimmons, black-, white- and redcurrants and gooseberries)</t>
  </si>
  <si>
    <r>
      <rPr>
        <sz val="11"/>
        <rFont val="Calibri"/>
      </rPr>
      <t>https://members.wto.org/crnattachments/2023/TBT/TZA/23_1442_00_e.pdf</t>
    </r>
  </si>
  <si>
    <t>AFDC 26 (1118), Cucumbers - specifications</t>
  </si>
  <si>
    <t>This standard specifies quality and safety requirements, methods of sampling and test of cucumber varieties (cultivars) grown from Cucumis sativus L. to be supplied fresh to the consumer. Cucumbers for industrial processing and gherkins are excluded.</t>
  </si>
  <si>
    <t>Cucumbers and gherkins, fresh or chilled (HS code(s): 0707); Vegetables and derived products (ICS code(s): 67.080.20)</t>
  </si>
  <si>
    <t>0707 - Cucumbers and gherkins, fresh or chilled</t>
  </si>
  <si>
    <r>
      <rPr>
        <sz val="11"/>
        <rFont val="Calibri"/>
      </rPr>
      <t>https://members.wto.org/crnattachments/2023/TBT/TZA/23_1448_00_e.pdf</t>
    </r>
  </si>
  <si>
    <t>Partial amendment to the Poisonous and Deleterious Substances Designation Order.</t>
  </si>
  <si>
    <t>Under the provision of the Poisonous and Deleterious Substances Control Act, Ministry of Health Labour and Welfare designates 1 substance as deleterious.</t>
  </si>
  <si>
    <t>Deleterious substances.</t>
  </si>
  <si>
    <t>29 - ORGANIC CHEMICALS</t>
  </si>
  <si>
    <t>71.080 - Organic chemicals</t>
  </si>
  <si>
    <r>
      <rPr>
        <sz val="11"/>
        <rFont val="Calibri"/>
      </rPr>
      <t>https://members.wto.org/crnattachments/2023/TBT/JPN/23_1425_00_e.pdf</t>
    </r>
  </si>
  <si>
    <t>AFDC 26 (1845), Fresh bitter gourd – specification</t>
  </si>
  <si>
    <t>This standard specifies quality and safety requirements, methods of sampling and test of bitter gourd (Mormodica charantia L.) to be supplied fresh to the consumer. Bitter gourds for industrial processing are excluded.</t>
  </si>
  <si>
    <t>Vegetables and derived products (ICS code(s): 67.080.20)</t>
  </si>
  <si>
    <r>
      <rPr>
        <sz val="11"/>
        <rFont val="Calibri"/>
      </rPr>
      <t>https://members.wto.org/crnattachments/2023/TBT/TZA/23_1446_00_e.pdf</t>
    </r>
  </si>
  <si>
    <t>Annex 1.10 of Chemical Risk Reduction Ordinance (ORRChem)</t>
  </si>
  <si>
    <t>In Annex 1.10 No. 1 ChemRRV (carcinogens, mutagens and substances toxic to reproduction [CMR substances])_x000D_
24 additional substances are included by reference to the EU regulations (Substances newly included in Annexes 1 - 6 of Annex XVll of the EU-REACH regulation). These substances may no longer be supplied to the general public after December 1, 2023.</t>
  </si>
  <si>
    <t>Reducing trade barriers and facilitating trade (TBT); Harmonization (TBT); National security requirements (TBT); Protection of human health or safety (TBT)</t>
  </si>
  <si>
    <r>
      <rPr>
        <sz val="11"/>
        <rFont val="Calibri"/>
      </rPr>
      <t>https://members.wto.org/crnattachments/2023/TBT/CHE/23_1412_00_x1.pdf
https://members.wto.org/crnattachments/2023/TBT/CHE/23_1412_01_x1.pdf</t>
    </r>
  </si>
  <si>
    <t>AFDC 26 (1117), Broccoli - specification</t>
  </si>
  <si>
    <t>This standard specifies quality and safety requirements, methods of sampling and test of broccoli varieties (cultivars) grown from Brassica oleracea var.italica Plenck to be supplied fresh to the consumer. Broccoli for industrial processing are excluded.</t>
  </si>
  <si>
    <t>Fresh or chilled cauliflowers and headed broccoli (HS code(s): 070410); Fruits, vegetables and derived products in general (ICS code(s): 67.080.01)</t>
  </si>
  <si>
    <t>67.080.01 - Fruits, vegetables and derived products in general</t>
  </si>
  <si>
    <r>
      <rPr>
        <sz val="11"/>
        <rFont val="Calibri"/>
      </rPr>
      <t>https://members.wto.org/crnattachments/2023/TBT/TZA/23_1451_00_e.pdf</t>
    </r>
  </si>
  <si>
    <t>Inmetro Ordinance N° 93, 21 March 2022.</t>
  </si>
  <si>
    <t>Inmetro Ordinance No. 93/2022 consolidates Technical Regulation on the metrological control of prepackaged goods sold in units of mass or volume, of equal nominal content.</t>
  </si>
  <si>
    <t>Pre-packed products marketed in units of mass or volume, of equal nominal content.</t>
  </si>
  <si>
    <t>55.020 - Packaging and distribution of goods in general</t>
  </si>
  <si>
    <r>
      <rPr>
        <sz val="11"/>
        <rFont val="Calibri"/>
      </rPr>
      <t xml:space="preserve">http://sistema-sil.inmetro.gov.br/rtac/RTAC002967.pdf
http://sistema-sil.inmetro.gov.br/rtac/RTAC002995.pdf
</t>
    </r>
  </si>
  <si>
    <t>AFDC 26 (1773), Code of practice for packaging and transport of fresh fruits and vegetables</t>
  </si>
  <si>
    <t>This code recommends proper packaging and transport of fresh fruits and vegetables in order to maintain produce quality and safety during storage, distribution and marketing. It intends to assist value chain actors in handling produces to ensure quality and safety against all the associated hazards.</t>
  </si>
  <si>
    <t>EDIBLE VEGETABLES AND CERTAIN ROOTS AND TUBERS (HS code(s): 07); FOOD TECHNOLOGY (ICS code(s): 67)</t>
  </si>
  <si>
    <t>07 - EDIBLE VEGETABLES AND CERTAIN ROOTS AND TUBERS</t>
  </si>
  <si>
    <t>67 - FOOD TECHNOLOGY</t>
  </si>
  <si>
    <t>Protection of human health or safety (TBT); Protection of the environment (TBT); Quality requirements (TBT)</t>
  </si>
  <si>
    <r>
      <rPr>
        <sz val="11"/>
        <rFont val="Calibri"/>
      </rPr>
      <t>https://members.wto.org/crnattachments/2023/TBT/TZA/23_1447_00_e.pdf</t>
    </r>
  </si>
  <si>
    <t>Panama</t>
  </si>
  <si>
    <t>Proyecto de Ley N.030-21 "Que crea el Sistema de la Infraestructura Nacional de la Calidad en la República de Panamá, deroga el título II de la Ley 23 de 15 de julio de 1997 y dicta otras disposiciones" (Draft Law No. 030-21 establishing the National Quality Infrastructure System in the Republic of Panama, repealing Title II of Law No. 23 of 15 July 1997 and issuing other provisions) (17 pages, in Spanish)</t>
  </si>
  <si>
    <t>The notified text sets out the general provisions concerning the National Quality Infrastructure System, the National Quality Council, the Directorate-General of Quality Infrastructure, standardization and conformity certification, technical regulations, accreditation and metrology, in addition to miscellaneous provisions concerning sanctions and remedies, transitional provisions and final provisions.</t>
  </si>
  <si>
    <t>Other</t>
  </si>
  <si>
    <t>03.120 - Quality</t>
  </si>
  <si>
    <r>
      <rPr>
        <sz val="11"/>
        <rFont val="Calibri"/>
      </rPr>
      <t>https://members.wto.org/crnattachments/2023/TBT/PAN/23_1424_00_s.pdf</t>
    </r>
  </si>
  <si>
    <t>AFDC 26 (1113), Green beans – specification</t>
  </si>
  <si>
    <t>This standard specifies requirements quality and safety requirements, methods of sampling and test of green beans of varieties (cultivars) grown from Phaseolus vulgaris L. and Phaseolus coccineus L. to be supplied fresh to the consumer. Beans for shelling or industrial processing are excluded.</t>
  </si>
  <si>
    <t>Shelled or unshelled beans "Vigna spp., Phaseolus spp.", uncooked or cooked by steaming or by boiling in water, frozen (HS code(s): 071022); Fruits and derived products (ICS code(s): 67.080.10)</t>
  </si>
  <si>
    <t>071022 - Shelled or unshelled beans "Vigna spp., Phaseolus spp.", uncooked or cooked by steaming or by boiling in water, frozen</t>
  </si>
  <si>
    <r>
      <rPr>
        <sz val="11"/>
        <rFont val="Calibri"/>
      </rPr>
      <t>https://members.wto.org/crnattachments/2023/TBT/TZA/23_1445_00_e.pdf</t>
    </r>
  </si>
  <si>
    <t>AFDC 26 (1114), Leeks - specification</t>
  </si>
  <si>
    <t>This standard specifies quality and safety requirements, methods of sampling and tests of leeks varieties (cultivars) grown from Allium ampeloprasum L. of the family Alliaceae to be supplied fresh to the consumer. Leeks for industrial processing are excluded</t>
  </si>
  <si>
    <t>Leeks and other alliaceous vegetables, fresh or chilled (excl. onions, shallots and garlic) (HS code(s): 070390); Vegetables and derived products (ICS code(s): 67.080.20)</t>
  </si>
  <si>
    <t>070390 - Leeks and other alliaceous vegetables, fresh or chilled (excl. onions, shallots and garlic)</t>
  </si>
  <si>
    <t>Consumer information, labelling (TBT); Protection of animal or plant life or health (TBT); Quality requirements (TBT); Reducing trade barriers and facilitating trade (TBT)</t>
  </si>
  <si>
    <r>
      <rPr>
        <sz val="11"/>
        <rFont val="Calibri"/>
      </rPr>
      <t>https://members.wto.org/crnattachments/2023/TBT/TZA/23_1443_00_e.pdf</t>
    </r>
  </si>
  <si>
    <t>AFDC 26 (1778), Pomegranate - specification</t>
  </si>
  <si>
    <t>This standard specifies quality and safety requirements, methods of sampling and test of pomegranate fruits grown from Punica granatum L. of the Punicaceae family, to be supplied fresh to the consumer. Pomegranates for industrial processing are excluded.</t>
  </si>
  <si>
    <t>Apricots, cherries, peaches incl. nectarines, plums and sloes, fresh (HS code(s): 0809); Fruits and derived products (ICS code(s): 67.080.10)</t>
  </si>
  <si>
    <t>0809 - Apricots, cherries, peaches incl. nectarines, plums and sloes, fresh</t>
  </si>
  <si>
    <r>
      <rPr>
        <sz val="11"/>
        <rFont val="Calibri"/>
      </rPr>
      <t>https://members.wto.org/crnattachments/2023/TBT/TZA/23_1440_00_e.pdf</t>
    </r>
  </si>
  <si>
    <t>AFDC 26 (1110), Table grapes – specification</t>
  </si>
  <si>
    <t>This standard specifies quality and safety requirements, methods of sampling and test of table grapes grown from Vitis vinifera L., of the Vitaceae family, to be supplied fresh to the consumer. Grapes for industrial processing are excluded.</t>
  </si>
  <si>
    <t>Fresh grapes (HS code(s): 080610); Fruits and derived products (ICS code(s): 67.080.10)</t>
  </si>
  <si>
    <t>080610 - Fresh grapes</t>
  </si>
  <si>
    <r>
      <rPr>
        <sz val="11"/>
        <rFont val="Calibri"/>
      </rPr>
      <t>https://members.wto.org/crnattachments/2023/TBT/TZA/23_1439_00_e.pdf</t>
    </r>
  </si>
  <si>
    <t>Draft Commission Delegated Regulation amending Regulation (EC) No 1272/2008 as regards the harmonised classification and labelling of certain substances</t>
  </si>
  <si>
    <t>The purpose of this draft amendment of Regulation (EC) 1272/2008 on classification, labelling and packaging of substances and mixtures (the CLP Regulation) is to amend Table 3 of Part 3 of Annex VI to the CLP Regulation, by introducing new and revised entries for the harmonised classification and labelling of several substances or substance groups. </t>
  </si>
  <si>
    <t>Hazardous substances</t>
  </si>
  <si>
    <t>Protection of the environment (TBT); Protection of human health or safety (TBT)</t>
  </si>
  <si>
    <r>
      <rPr>
        <sz val="11"/>
        <rFont val="Calibri"/>
      </rPr>
      <t>https://members.wto.org/crnattachments/2023/TBT/EEC/23_1426_01_e.pdf
https://members.wto.org/crnattachments/2023/TBT/EEC/23_1426_00_e.pdf</t>
    </r>
  </si>
  <si>
    <t>Emne</t>
  </si>
  <si>
    <t>Biocidholdige produkter</t>
  </si>
  <si>
    <t>Kontaktlinser</t>
  </si>
  <si>
    <t>Bolte, møtrikker og fastgørelseselementer</t>
  </si>
  <si>
    <t>Dyrefoder</t>
  </si>
  <si>
    <t>Tobak og tobakserstatninger</t>
  </si>
  <si>
    <t xml:space="preserve">Teleterminaludstyr;  Mobile tjenester; Komponenter og tilbehør til telekommunikationsudstyr;  Informationsteknologi </t>
  </si>
  <si>
    <t>Veterinærlægemidler</t>
  </si>
  <si>
    <t>Drikkevandsflasker</t>
  </si>
  <si>
    <t>Svejsetråde, stænger og elektroder</t>
  </si>
  <si>
    <t>Lightere</t>
  </si>
  <si>
    <t xml:space="preserve">Farlige stoffer. Produkter fra den kemiske industri </t>
  </si>
  <si>
    <t>Intelligente målere</t>
  </si>
  <si>
    <t xml:space="preserve">Trykfarver </t>
  </si>
  <si>
    <t>Elektriske loftsventilatorer</t>
  </si>
  <si>
    <t xml:space="preserve">Isolerede kolber, flasker og beholdere til husholdningsbrug
</t>
  </si>
  <si>
    <t>Glødelamper</t>
  </si>
  <si>
    <t>Køleapparater</t>
  </si>
  <si>
    <t>HSN 84182100 (Køleskabe husholdningstype: -- Kompressionstype)</t>
  </si>
  <si>
    <t>Spånplade</t>
  </si>
  <si>
    <t>Lægemidler</t>
  </si>
  <si>
    <t>Varer (produkter) underlagt veterinærkontrol</t>
  </si>
  <si>
    <t>Materialer, emballage og udstyr, der kommer i kontakt med fødevarer</t>
  </si>
  <si>
    <t>Lægemidler (ICS-kode(r): 11.120.10)</t>
  </si>
  <si>
    <t>Åndedrætsapparater til nødflugt; Arbejdssikkerhed. Industriel hygiejne (ICS-kode(r): 13.100); Beskyttelsesudstyr (ICS-kode(r): 13.340)</t>
  </si>
  <si>
    <t>Fisk og fiskevarer</t>
  </si>
  <si>
    <t>Tørrede små sardiner og pelagiske fisk af sardintype</t>
  </si>
  <si>
    <t>Tøj (ICS-kode(r): 61.020)</t>
  </si>
  <si>
    <t>Cementklinker (HS-kode(r): 252310); - Portland cement: (HS-kode(r): 25232); Byggematerialer (ICS-kode(r): 91.100)</t>
  </si>
  <si>
    <t>Alle produkter falder ind under "Putty (vandbaseret) til indendørs brug" Maling og lakker (ICS-kode(r): 87.040)</t>
  </si>
  <si>
    <t>Møbler (ICS-kode(r): 97.140)</t>
  </si>
  <si>
    <t>Medicinsk udstyr: Medicinsk udstyr (ICS 11.040)</t>
  </si>
  <si>
    <t>Syre sekundære celler og batterier (ICS-kode(r): 29.220.20); Elektriske vejkøretøjer (ICS-kode(r): 43.</t>
  </si>
  <si>
    <t xml:space="preserve">Oplysninger på etiketten på kølere </t>
  </si>
  <si>
    <t>Cement</t>
  </si>
  <si>
    <t xml:space="preserve">Desinfektionsmidler </t>
  </si>
  <si>
    <t>Drikkevarer</t>
  </si>
  <si>
    <t>Tobaksprodukter</t>
  </si>
  <si>
    <t>Mærkning af alle færdigpakkede fødevarer</t>
  </si>
  <si>
    <t>Tekniske aspekter (ICS-kode(r): 91.010.30); Jordarbejder. Udgravninger. Fundamentkonstruktion. Underjordiske arbejder (ICS-kode(r): 93.020)</t>
  </si>
  <si>
    <t>Halalprodukter – Del 2: Generelle krav til halalcertificeringsorganer (ICS: 67.050)</t>
  </si>
  <si>
    <t>Desinfektions-, desinficerings- og afsakariseringsprodukter til veterinær brug</t>
  </si>
  <si>
    <t>Sætte kalorier på menuer på fødevarevirksomheder. Salg af mad hjemmefra (ICS: 67.040)</t>
  </si>
  <si>
    <t>Tobaksvarer; Tobak, tobaksvarer og beslægtet udstyr (ICS-kode(r): 65.160)</t>
  </si>
  <si>
    <t>Trækul</t>
  </si>
  <si>
    <t>Bambus Trækul</t>
  </si>
  <si>
    <t>Silikoner i primære former. (HS-kode: 3910)</t>
  </si>
  <si>
    <t>Pool kontrol; Miljøbeskyttelse (ICS-kode(r): 13.020); Væskekraftsystemer (ICS-kode(r): 23.100); Andet elektrisk tilbehør (ICS-kode(r): 29.120.99); Diverse husholdnings- og erhvervsudstyr (ICS-kode(r): 97.180)</t>
  </si>
  <si>
    <t>Dimoxystrobin (pesticid aktivt stof)</t>
  </si>
  <si>
    <t>Fødevarer Kemiske produkter Elektroniske og elektriske produkter Kosmetik Farmaceutiske produkter Medicinsk udstyr Byggematerialer Tekstilprodukter og fodtøj Produkter i kontakt med fødevarer Maskiner og værktøj Køretøjer og dele Møbler Legetøj</t>
  </si>
  <si>
    <t>Typecertifikatændringsproces for luftfartøjer i transportkategori; Kvalitet (ICS-kode(r): 03.120); Lufttransport (ICS-kode(r): 03.220.50); Luftfartøjer og rumfartøjer generelt (ICS-kode(r): 49.020)</t>
  </si>
  <si>
    <t>lokale rumvarmere</t>
  </si>
  <si>
    <t>Landbrugs- og skovbrugskøretøjer</t>
  </si>
  <si>
    <t>Elektrisk og elektronisk udstyrElektroniske komponenter generelt (ICS-kode(r): 31.020) Flere detaljer om produktdækning kan findes i del 1 af skema 1 til begrænsning af brugen af visse farlige stoffer i bestemmelser om elektrisk og elektronisk udstyr 2012 (RoHS-forordninger) )</t>
  </si>
  <si>
    <t>Stoffer anført i bilag 1 og 2 og præparater, der indeholder dem.</t>
  </si>
  <si>
    <t>Frivillig fødevaremærkning af kød, fjerkræ og ægprodukter samt frivilligt inspicerede produkter; Processer i fødevareindustrien (ICS-kode(r): 67.020); Kød, kødprodukter og andre animalske produkter (ICS-kode(r): 67.120)</t>
  </si>
  <si>
    <t>Komponenter til atomkraftværker; Miljøbeskyttelse (ICS-kode(r): 13.020); Nuklear energiteknik (ICS-kode(r): 27.120)</t>
  </si>
  <si>
    <t>Kosmetiske produkter, herunder under pos. HS 3304</t>
  </si>
  <si>
    <t>Stoffer med sandsynlig effekt på centralnervesystemet</t>
  </si>
  <si>
    <t>Trækul, inkl. skal- eller nøddekul, også agglomereret (undtagen bambuskul, trækul anvendt som lægemiddel, trækul blandet med røgelse, aktivt kul og trækul i form af farveblyanter) (HS-kode(r): 440290); Trækonstruktioner (ICS-kode(r): 91.080.20)</t>
  </si>
  <si>
    <t>E-UTRA basestation (HS-kode: 8517.61.00).</t>
  </si>
  <si>
    <t>GSM, W-CDMA, E-UTRA landmobilt brugerudstyr (HS-kode: 8517.13.00; 8517.14.00)</t>
  </si>
  <si>
    <t>Varer af træ, n.e.s. (HS-kode(r): 442199)</t>
  </si>
  <si>
    <t>Sække og poser, af papir, pap, cellulosevat eller cellulosefiberdug, med en bund med en bredde &gt;= 40 cm (HS-kode(r): 481930); Sække. Tasker (ICS-kode(r): 55.080)</t>
  </si>
  <si>
    <t>Programmerbare digitale enheder i sikkerhedsrelaterede systemer i atomkraftværker; Kvalitet (ICS-kode(r): 03.120); Atomkraftværker. Sikkerhed (ICS-kode(r): 27.120.20); IT-applikationer på andre områder (ICS-kode(r): 35.240.99)</t>
  </si>
  <si>
    <t>Fremstilling af tobaksprodukter; Cigarer, cheroots, cigarillos og cigaretter af tobak eller tobakserstatning (HS-kode(r): 2402); Produkt- og virksomhedscertificering. Overensstemmelsesvurdering (ICS-kode(r): 03.120.20); Sikkerhed i hjemmet (ICS-kode(r): 13.120); Tobak, tobaksvarer og beslægtet udstyr (ICS-kode(r): 65.160)</t>
  </si>
  <si>
    <t>E-UTRA FDD repeater (HS-kode: 8517.62.59).</t>
  </si>
  <si>
    <t>Radartranspondere til eftersøgning og redning (HS-kode: 8517.62.59).</t>
  </si>
  <si>
    <t>Sække og tasker, inkl. kegler af polymerer af ethylen (HS-kode(r): 392321); Materialer og genstande i kontakt med fødevarer (ICS-kode(r): 67.250)</t>
  </si>
  <si>
    <t xml:space="preserve">Bordservice, køkkenudstyr, andre husholdningsartikler og toiletartikler af plast </t>
  </si>
  <si>
    <t>Insekticider, rodenticider, fungicider, herbicider, anti-spiringsmidler og plantevækstregulerende midler, desinfektionsmidler og lignende produkter</t>
  </si>
  <si>
    <t xml:space="preserve">Deklaration af allergener på fødevarevirksomheder </t>
  </si>
  <si>
    <t xml:space="preserve">Energimæssig ydeevne, mærkning og inspektion af ventilatorer </t>
  </si>
  <si>
    <t>Generisk SRD-udstyr (HS-kode: 8517.62.59; 8517.62.69);- Radiodetektions- og alarmenhed (HS-kode: 8526.92.00);- Fjernbetjeningsenhed (HS-kode: 8526.92.00)- Radiofrekvensidentifikation (RFID) ) udstyr (HS-kode: 8517.62.59);- Induktivt sløjfeudstyr (HS-kode: 8504.40.19; 8504.40.90).</t>
  </si>
  <si>
    <t>Hydraulisk cement, inkl. cementklinker, også farvet (HS-kode: 2523); Ildfaste cementer, mørtler, beton og lignende sammensætninger, undtagen varer henhørende under rubrik 38.01 (HS-kode: 3816); Byggematerialer (ICS-kode: 91.100).</t>
  </si>
  <si>
    <t>Beton- og betonprodukter (ICS-kode 91.100.30)</t>
  </si>
  <si>
    <t>Ubelagt papir og pap, af den art der anvendes til skrivning, trykning eller andre grafiske formål, og ikke-perforerede hulkort og hulbåndspapir, i kvadratiske eller rektangulære ark med én side &gt; 435 mm eller med én side 297 mm i udfoldet tilstand, uden indhold af fibre fremstillet ved en mekanisk eller kemisk-mekanisk proces eller af hvilke</t>
  </si>
  <si>
    <t>Ubelagt papir og pap, af den art der anvendes til skrivning, trykning eller andre grafiske formål, og ikke-perforerede hulkort og hulbåndspapir, i kvadratiske eller rektangulære ark med én side</t>
  </si>
  <si>
    <t>Kraftpapir, kreppet eller krøllet, også præget eller perforeret, i ruller med en bredde &gt; 36 cm eller i kvadratiske eller rektangulære ark med den ene side &gt; 36 cm og den anden side &gt; 15 cm i udfoldet tilstand (HS-kode(r) ): 480840); Papirprodukter generelt (ICS-kode(r): 85.080.01)</t>
  </si>
  <si>
    <t>Alkoholiske drikkevarer</t>
  </si>
  <si>
    <t>Ubetrukket papir og pap, af den art der anvendes til skrivning, trykning eller andre grafiske formål, og ikke-perforeret hulkort og hulbåndspapir, i kvadratiske eller rektangulære ark med én side &gt; 435 mm eller med én side 297 mm i udfoldet tilstand, uden indhold af fibre fremstillet ved en mekanisk eller kemisk-mekanisk proces eller af hvilke</t>
  </si>
  <si>
    <t>Inmetro's Legal Metroology Directorate Regulatory Agenda for 2022/2023</t>
  </si>
  <si>
    <t>Petroleumsprodukter generelt (ICS-kode(r): 75.080)</t>
  </si>
  <si>
    <t>Produkter fra tekstilindustrien (ICS-kode(r): 59.080)</t>
  </si>
  <si>
    <t>Rør, rør og slanger samt fittings hertil, f.eks. led, albuer, flanger, af plast (HS-kode(r): 3917)</t>
  </si>
  <si>
    <t>Bedøvelse, respiratorisk og genoplivning e</t>
  </si>
  <si>
    <t>EMBALLAGE OG DISTRIBUTION AF VARER (ICS-kode(r): 55)</t>
  </si>
  <si>
    <t>Bedøvelses-, respirations- og genoplivningsudstyr (ICS-kode(r): 11.040.10)</t>
  </si>
  <si>
    <t>Autosmøremidler til benzinmotorer (2710.19.38.10); Automotive smøremidler til dieselmotorer (2710.19.38.20); Smøremidler til automatgear til brug i motorkøretøjer (2710.19.36.10); Smøremidler til gear og mekaniske transmissioner til brug i motorkøretøjer (2710.19.36.10); Smøremidler til industriel og anden anvendelse (2710.19.38.90); Smørefedt (2710.19.34.00).</t>
  </si>
  <si>
    <t>Tilberedninger af den art, der anvendes til dyrefoder (undtagen hunde- eller kattefoder i detailsalg) (HS-kode(r): 230990); Dyrefoder (ICS-kode(r): 65.120)</t>
  </si>
  <si>
    <t>Uorganiske kemikalier; organiske eller uorganiske forbindelser af ædle metaller, af sjældne jordarters metaller, af radioaktive grundstoffer eller af isotoper (HS-kode(r): 28); Organiske kemikalier (HS-kode(r): 29); Diverse kemiske produkter (HS-kode(r): 38); Beskyttelse mod farligt gods (ICS-kode(r): 13.300); KEMISK TEKNOLOGI (ICS-kode(r): 71); GUMMI- OG PLASTINDUSTRIER (ICS-kode(r): 83); MALING OG FARVE INDUSTRIER (ICS-kode(r): 87)</t>
  </si>
  <si>
    <t>ex.2403; 2404.11.00 ; 2404.12.00 ; 2404.19.00; 8543.40.00; 8543.90.30</t>
  </si>
  <si>
    <t>Maling og lak (ICS-kode(r): 87.040)</t>
  </si>
  <si>
    <t>ELEKTRISKE MASKINER OG UDSTYR SAMT DELE DERTIL; LYDOPTAGERE OG -GENGIVERE, TV-BILLEDE- OG LYDOPTAGERE OG -GENGIVERE SAMT DELE OG TILBEHØR TIL SÅDANNE ARTIKLER (HS-kode(r): 85); TELEKOMMUNIKATION. AUDIO OG VIDEO ENGINEERING (ICS-kode(r): 33)</t>
  </si>
  <si>
    <t>Ekstrakter, essenser og koncentrater af kaffe (HS-kode(r): 210111); Fødevaretilsætningsstoffer (ICS-kode(r): 67.220.20)</t>
  </si>
  <si>
    <t>Kanel "Cinnamomum zeylanicum Blume" (undtagen knust og formalet) (HS-kode(r): 090611); Fødevaretilsætningsstoffer (ICS-kode(r): 67.220.20)</t>
  </si>
  <si>
    <t>Diverse, herunder byggeprodukter, personlige værnemidler, legetøj, pyrotekniske produkter, trykudstyr, gasformige brændstofapparater, radioudstyr, elektrisk udstyr</t>
  </si>
  <si>
    <t xml:space="preserve">Nukleinsyrer og deres salte, også kemisk definerede; heterocykliske forbindelser (ekskl. kun med oxygen eller med nitrogen-heteroatom[er], </t>
  </si>
  <si>
    <t>Sanitær overvågning og kontrol</t>
  </si>
  <si>
    <t>Nukleinsyrer og deres salte, også kemisk definerede; heterocykliske forbindelser (ekskl. kun med oxygen eller kun med nitrogen heteroatomer, forbindelser, der i strukturen indeholder en ufusioneret thiazolring eller et benzothiazol- eller phenothiazinringsystem, ikke yderligere fusioneret og aminorex "INN", brotizolam "INN" , clotiazepam "INN", cloxazolam "INN", dextromoramid "INN", haloxazolam "INN", ketazolam "INN", mesocarb "INN", oxazolam "INN", pemolin "INN", phendimetrazin "INN", phenmetrazin "INN" , sufentanil "INN" og salte deraf og uorganiske eller organiske kviksølvforbindelser, også kemisk definerede, og produkter henhørende under 3002 10) (HS-kode(r): 293499); Fødevaretilsætningsstoffer (ICS-kode(r): 67.220.20)</t>
  </si>
  <si>
    <t>Plantesafter og planteekstrakter (undtagen lakrids, humle, opium og efedra) (HS-kode(r): 130219); Fødevaretilsætningsstoffer (ICS-kode(r): 67.220.20)</t>
  </si>
  <si>
    <t>Plantesafter og planteekstrakter (undtagen lakrids, humle, pryrethrum, rødder af planter indeholdende rotenon og opium) (HS-kode(r): 130219); Fødevaretilsætningsstoffer (ICS-kode(r): 67.220.20)</t>
  </si>
  <si>
    <t>Fødevarer generelt (ICS-kode(r): 67.040)</t>
  </si>
  <si>
    <t>Farligt gods</t>
  </si>
  <si>
    <t>Fugleæg uden skal og æggeblommer, friske, tørrede, kogte ved dampning eller kogning i vand, støbte, frosne eller på anden måde konserverede, også tilsat sukker eller andre sødemidler (HS-kode(r): 0408 ); Kød, kødprodukter og andre animalske produkter (ICS-kode(r): 67.120)</t>
  </si>
  <si>
    <t>Friske eller kølede blomkål og hovedbroccoli (HS-kode(r): 070410); Grøntsager og afledte produkter (ICS-kode(r): 67.080.20)</t>
  </si>
  <si>
    <t>Ikke-automatiske vægte, måleapparater</t>
  </si>
  <si>
    <t>Skoletransport køretøjer; Motorkøretøjer til særlige formål (bortset fra dem, der hovedsageligt er beregnet til transport af personer eller gods), f.eks. havaribiler, kranbiler, brandslukningsbiler, beton</t>
  </si>
  <si>
    <t>Kommunikation om offentlig sikkerhed; Sikkerhed i hjemmet (ICS-kode(r): 13.120); Radiokommunikation (ICS-kode(r): 33.060)</t>
  </si>
  <si>
    <t>Friske jordbær, hindbær, brombær, ryg, hvide eller røde ribs, stikkelsbær og andre spiselige frugter (undtagen nødder, bananer, dadler, figner, ananas, avocadoer, guavaer, mango, mangostaner, papavier "papaya", citrusfrugter, vindruer, meloner, æbler, pærer, kvæder, abrikoser, kirsebær, ferskner, blommer og slåen (HS-kode(r): 0810); Frugter og afledte produkter (ICS-kode(r): 67.080.10)</t>
  </si>
  <si>
    <t>Friske kiwifrugter (HS-kode(r): 081050); Frugter og afledte produkter (ICS-kode(r): 67.080.10)</t>
  </si>
  <si>
    <t>Friske tamarinder, cashewæbler, jackfrugter, litchi, sapodillo-blommer, passionsfrugter, carambola, pitahaya og andre spiselige frugter (undtagen nødder, bananer, dadler, figner, ananas, avocadoer, guavaer, mango, mangostaner, papaws "citrus" frugt, vindruer, meloner, æbler, pærekvæder, abrikoser, kirsebær, ferskner, blommer, slåner, jordbær, hindbær, morbær, brombær, loganbær, tranebær, frugter af slægten Vaccinium, kiwifrugter, durians, persimmoner, sorte, hvide og ribs og stikkelsbær) (HS-kode(r): 081090); Frugter og afledte produkter (ICS-kode(r): 67.080.10)</t>
  </si>
  <si>
    <t>Agurker og cornichoner, friske eller kølede (HS-kode(r): 0707); Grøntsager og afledte produkter (ICS-kode(r): 67.080.20)</t>
  </si>
  <si>
    <t>Grøntsager og afledte produkter (ICS-kode(r): 67.080.20)</t>
  </si>
  <si>
    <t>Friske eller kølede blomkål og hovedbroccoli (HS-kode(r): 070410); Frugt, grøntsager og afledte produkter generelt (ICS-kode(r): 67.080.01)</t>
  </si>
  <si>
    <t>Færdigpakkede produkter, der markedsføres i enheder af masse eller volumen, med samme nominelle indhold.</t>
  </si>
  <si>
    <t>SPISELIGE GRØNTSAGER OG VISSE RØDDER OG KNOLDE (HS-kode(r): 07); FØDEVARETEKNOLOGI (ICS-kode(r): 67)</t>
  </si>
  <si>
    <t>Bønner med skal eller uden skal "Vigna spp., Phaseolus spp.", ubehandlede eller kogte ved dampning eller kogning i vand, frosne (HS-kode(r): 071022); Frugter og afledte produkter (ICS-kode(r): 67.080.10)</t>
  </si>
  <si>
    <t>Porrer og andre allierede grøntsager, friske eller kølede (undtagen løg, skalotteløg og hvidløg) (HS-kode(r): 070390); Grøntsager og afledte produkter (ICS-kode(r): 67.080.20)</t>
  </si>
  <si>
    <t>Abrikoser, kirsebær, ferskner inkl. nektariner, blommer og slåen, friske (HS-kode(r): 0809); Frugter og afledte produkter (ICS-kode(r): 67.080.10)</t>
  </si>
  <si>
    <t>Friske druer (HS-kode(r): 080610); Frugter og afledte produkter (ICS-kode(r): 67.080.10)</t>
  </si>
  <si>
    <t>Farlige stoffer</t>
  </si>
  <si>
    <t>Kvalitet</t>
  </si>
  <si>
    <t>LED lamper</t>
  </si>
  <si>
    <t>Andre dele og tilbehør til karosserier (herunder førerhuse): (HS-kode(r): 87082); Vejkøretøjer generelt (ICS-kode(r): 43.020)</t>
  </si>
  <si>
    <t>Tobak</t>
  </si>
  <si>
    <t>Skadelige stoffer</t>
  </si>
  <si>
    <t>Produkt- og virksomhedscertificering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</si>
</sst>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name val="Calibri"/>
    </font>
    <font>
      <b/>
      <sz val="11"/>
      <name val="Calibri"/>
    </font>
    <font>
      <sz val="1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27"/>
  <sheetViews>
    <sheetView tabSelected="1" workbookViewId="0">
      <pane ySplit="1" topLeftCell="A185" activePane="bottomLeft" state="frozen"/>
      <selection pane="bottomLeft" activeCell="D155" sqref="D155"/>
    </sheetView>
  </sheetViews>
  <sheetFormatPr defaultRowHeight="15"/>
  <cols>
    <col min="1" max="1" width="51.140625" style="2" customWidth="1"/>
    <col min="2" max="2" width="100" style="2" hidden="1" customWidth="1"/>
    <col min="3" max="3" width="20" style="4" hidden="1" customWidth="1"/>
    <col min="4" max="4" width="50" customWidth="1"/>
    <col min="5" max="5" width="30" customWidth="1"/>
    <col min="6" max="7" width="100" style="2" customWidth="1"/>
    <col min="9" max="9" width="40" customWidth="1"/>
    <col min="10" max="13" width="100" customWidth="1"/>
    <col min="14" max="14" width="30" style="4" customWidth="1"/>
    <col min="15" max="19" width="100" customWidth="1"/>
  </cols>
  <sheetData>
    <row r="1" spans="1:19" ht="30" customHeight="1">
      <c r="A1" s="3" t="s">
        <v>846</v>
      </c>
      <c r="B1" s="3" t="s">
        <v>5</v>
      </c>
      <c r="C1" s="5" t="s">
        <v>1</v>
      </c>
      <c r="D1" s="1" t="s">
        <v>2</v>
      </c>
      <c r="E1" s="1" t="s">
        <v>0</v>
      </c>
      <c r="F1" s="3" t="s">
        <v>3</v>
      </c>
      <c r="G1" s="3" t="s">
        <v>4</v>
      </c>
      <c r="I1" s="1" t="s">
        <v>6</v>
      </c>
      <c r="J1" s="1" t="s">
        <v>7</v>
      </c>
      <c r="K1" s="1" t="s">
        <v>8</v>
      </c>
      <c r="L1" s="1" t="s">
        <v>9</v>
      </c>
      <c r="M1" s="1" t="s">
        <v>10</v>
      </c>
      <c r="N1" s="5" t="s">
        <v>11</v>
      </c>
      <c r="O1" s="1" t="s">
        <v>12</v>
      </c>
      <c r="P1" s="1" t="s">
        <v>13</v>
      </c>
      <c r="Q1" s="1" t="s">
        <v>14</v>
      </c>
      <c r="R1" s="1" t="s">
        <v>15</v>
      </c>
      <c r="S1" s="1" t="s">
        <v>16</v>
      </c>
    </row>
    <row r="2" spans="1:19" ht="45">
      <c r="A2" s="2" t="s">
        <v>965</v>
      </c>
      <c r="B2" s="8" t="s">
        <v>833</v>
      </c>
      <c r="C2" s="7">
        <v>44987</v>
      </c>
      <c r="D2" s="6" t="str">
        <f>HYPERLINK("https://eping.wto.org/en/Search?viewData= G/TBT/N/TZA/900"," G/TBT/N/TZA/900")</f>
        <v xml:space="preserve"> G/TBT/N/TZA/900</v>
      </c>
      <c r="E2" s="6" t="s">
        <v>449</v>
      </c>
      <c r="F2" s="8" t="s">
        <v>831</v>
      </c>
      <c r="G2" s="8" t="s">
        <v>832</v>
      </c>
      <c r="I2" s="6" t="s">
        <v>21</v>
      </c>
      <c r="J2" s="6" t="s">
        <v>22</v>
      </c>
      <c r="K2" s="6" t="s">
        <v>23</v>
      </c>
      <c r="L2" s="6" t="s">
        <v>24</v>
      </c>
      <c r="M2" s="6"/>
      <c r="N2" s="7">
        <v>45075</v>
      </c>
      <c r="O2" s="6" t="s">
        <v>25</v>
      </c>
      <c r="P2" s="8" t="s">
        <v>26</v>
      </c>
      <c r="Q2" s="6" t="str">
        <f>HYPERLINK("https://docs.wto.org/imrd/directdoc.asp?DDFDocuments/t/G/TBTN23/EU964.DOCX", "https://docs.wto.org/imrd/directdoc.asp?DDFDocuments/t/G/TBTN23/EU964.DOCX")</f>
        <v>https://docs.wto.org/imrd/directdoc.asp?DDFDocuments/t/G/TBTN23/EU964.DOCX</v>
      </c>
      <c r="R2" s="6"/>
      <c r="S2" s="6"/>
    </row>
    <row r="3" spans="1:19" ht="45">
      <c r="A3" s="2" t="s">
        <v>958</v>
      </c>
      <c r="B3" s="8" t="s">
        <v>780</v>
      </c>
      <c r="C3" s="7">
        <v>44987</v>
      </c>
      <c r="D3" s="6" t="str">
        <f>HYPERLINK("https://eping.wto.org/en/Search?viewData= G/TBT/N/TZA/907"," G/TBT/N/TZA/907")</f>
        <v xml:space="preserve"> G/TBT/N/TZA/907</v>
      </c>
      <c r="E3" s="6" t="s">
        <v>449</v>
      </c>
      <c r="F3" s="8" t="s">
        <v>778</v>
      </c>
      <c r="G3" s="8" t="s">
        <v>779</v>
      </c>
      <c r="I3" s="6" t="s">
        <v>30</v>
      </c>
      <c r="J3" s="6" t="s">
        <v>31</v>
      </c>
      <c r="K3" s="6" t="s">
        <v>32</v>
      </c>
      <c r="L3" s="6" t="s">
        <v>24</v>
      </c>
      <c r="M3" s="6"/>
      <c r="N3" s="7">
        <v>45075</v>
      </c>
      <c r="O3" s="6" t="s">
        <v>25</v>
      </c>
      <c r="P3" s="8" t="s">
        <v>33</v>
      </c>
      <c r="Q3" s="6" t="str">
        <f>HYPERLINK("https://docs.wto.org/imrd/directdoc.asp?DDFDocuments/t/G/TBTN23/EU963.DOCX", "https://docs.wto.org/imrd/directdoc.asp?DDFDocuments/t/G/TBTN23/EU963.DOCX")</f>
        <v>https://docs.wto.org/imrd/directdoc.asp?DDFDocuments/t/G/TBTN23/EU963.DOCX</v>
      </c>
      <c r="R3" s="6"/>
      <c r="S3" s="6"/>
    </row>
    <row r="4" spans="1:19" ht="68.25" customHeight="1">
      <c r="A4" s="2" t="s">
        <v>925</v>
      </c>
      <c r="B4" s="8" t="s">
        <v>558</v>
      </c>
      <c r="C4" s="7">
        <v>44994</v>
      </c>
      <c r="D4" s="6" t="str">
        <f>HYPERLINK("https://eping.wto.org/en/Search?viewData= G/TBT/N/CHL/625"," G/TBT/N/CHL/625")</f>
        <v xml:space="preserve"> G/TBT/N/CHL/625</v>
      </c>
      <c r="E4" s="6" t="s">
        <v>160</v>
      </c>
      <c r="F4" s="8" t="s">
        <v>556</v>
      </c>
      <c r="G4" s="8" t="s">
        <v>557</v>
      </c>
      <c r="I4" s="6" t="s">
        <v>21</v>
      </c>
      <c r="J4" s="6" t="s">
        <v>37</v>
      </c>
      <c r="K4" s="6" t="s">
        <v>38</v>
      </c>
      <c r="L4" s="6" t="s">
        <v>21</v>
      </c>
      <c r="M4" s="6"/>
      <c r="N4" s="7">
        <v>45075</v>
      </c>
      <c r="O4" s="6" t="s">
        <v>25</v>
      </c>
      <c r="P4" s="8" t="s">
        <v>39</v>
      </c>
      <c r="Q4" s="6" t="str">
        <f>HYPERLINK("https://docs.wto.org/imrd/directdoc.asp?DDFDocuments/t/G/TBTN23/IND247.DOCX", "https://docs.wto.org/imrd/directdoc.asp?DDFDocuments/t/G/TBTN23/IND247.DOCX")</f>
        <v>https://docs.wto.org/imrd/directdoc.asp?DDFDocuments/t/G/TBTN23/IND247.DOCX</v>
      </c>
      <c r="R4" s="6"/>
      <c r="S4" s="6"/>
    </row>
    <row r="5" spans="1:19" ht="45">
      <c r="A5" s="2" t="s">
        <v>875</v>
      </c>
      <c r="B5" s="8" t="s">
        <v>290</v>
      </c>
      <c r="C5" s="7">
        <v>45008</v>
      </c>
      <c r="D5" s="6" t="str">
        <f>HYPERLINK("https://eping.wto.org/en/Search?viewData= G/TBT/N/KWT/632"," G/TBT/N/KWT/632")</f>
        <v xml:space="preserve"> G/TBT/N/KWT/632</v>
      </c>
      <c r="E5" s="6" t="s">
        <v>287</v>
      </c>
      <c r="F5" s="8" t="s">
        <v>288</v>
      </c>
      <c r="G5" s="8" t="s">
        <v>289</v>
      </c>
      <c r="I5" s="6" t="s">
        <v>44</v>
      </c>
      <c r="J5" s="6" t="s">
        <v>45</v>
      </c>
      <c r="K5" s="6" t="s">
        <v>46</v>
      </c>
      <c r="L5" s="6" t="s">
        <v>21</v>
      </c>
      <c r="M5" s="6"/>
      <c r="N5" s="7">
        <v>45069</v>
      </c>
      <c r="O5" s="6" t="s">
        <v>25</v>
      </c>
      <c r="P5" s="8" t="s">
        <v>47</v>
      </c>
      <c r="Q5" s="6" t="str">
        <f>HYPERLINK("https://docs.wto.org/imrd/directdoc.asp?DDFDocuments/t/G/TBTN23/KEN1410.DOCX", "https://docs.wto.org/imrd/directdoc.asp?DDFDocuments/t/G/TBTN23/KEN1410.DOCX")</f>
        <v>https://docs.wto.org/imrd/directdoc.asp?DDFDocuments/t/G/TBTN23/KEN1410.DOCX</v>
      </c>
      <c r="R5" s="6"/>
      <c r="S5" s="6"/>
    </row>
    <row r="6" spans="1:19" ht="75">
      <c r="A6" s="9" t="s">
        <v>970</v>
      </c>
      <c r="B6" s="8" t="s">
        <v>264</v>
      </c>
      <c r="C6" s="7">
        <v>45008</v>
      </c>
      <c r="D6" s="6" t="str">
        <f>HYPERLINK("https://eping.wto.org/en/Search?viewData= G/TBT/N/KEN/1406"," G/TBT/N/KEN/1406")</f>
        <v xml:space="preserve"> G/TBT/N/KEN/1406</v>
      </c>
      <c r="E6" s="6" t="s">
        <v>40</v>
      </c>
      <c r="F6" s="8" t="s">
        <v>262</v>
      </c>
      <c r="G6" s="8" t="s">
        <v>263</v>
      </c>
      <c r="I6" s="6" t="s">
        <v>52</v>
      </c>
      <c r="J6" s="6" t="s">
        <v>53</v>
      </c>
      <c r="K6" s="6" t="s">
        <v>54</v>
      </c>
      <c r="L6" s="6" t="s">
        <v>24</v>
      </c>
      <c r="M6" s="6"/>
      <c r="N6" s="7">
        <v>45022</v>
      </c>
      <c r="O6" s="6" t="s">
        <v>25</v>
      </c>
      <c r="P6" s="8" t="s">
        <v>55</v>
      </c>
      <c r="Q6" s="6" t="str">
        <f>HYPERLINK("https://docs.wto.org/imrd/directdoc.asp?DDFDocuments/t/G/TBTN23/TPKM521.DOCX", "https://docs.wto.org/imrd/directdoc.asp?DDFDocuments/t/G/TBTN23/TPKM521.DOCX")</f>
        <v>https://docs.wto.org/imrd/directdoc.asp?DDFDocuments/t/G/TBTN23/TPKM521.DOCX</v>
      </c>
      <c r="R6" s="6"/>
      <c r="S6" s="6"/>
    </row>
    <row r="7" spans="1:19" ht="90">
      <c r="A7" s="9" t="s">
        <v>970</v>
      </c>
      <c r="B7" s="8" t="s">
        <v>264</v>
      </c>
      <c r="C7" s="7">
        <v>45008</v>
      </c>
      <c r="D7" s="6" t="str">
        <f>HYPERLINK("https://eping.wto.org/en/Search?viewData= G/TBT/N/KEN/1408"," G/TBT/N/KEN/1408")</f>
        <v xml:space="preserve"> G/TBT/N/KEN/1408</v>
      </c>
      <c r="E7" s="6" t="s">
        <v>40</v>
      </c>
      <c r="F7" s="8" t="s">
        <v>276</v>
      </c>
      <c r="G7" s="8" t="s">
        <v>277</v>
      </c>
      <c r="I7" s="6" t="s">
        <v>21</v>
      </c>
      <c r="J7" s="6" t="s">
        <v>59</v>
      </c>
      <c r="K7" s="6" t="s">
        <v>60</v>
      </c>
      <c r="L7" s="6" t="s">
        <v>21</v>
      </c>
      <c r="M7" s="6"/>
      <c r="N7" s="7">
        <v>45075</v>
      </c>
      <c r="O7" s="6" t="s">
        <v>25</v>
      </c>
      <c r="P7" s="8" t="s">
        <v>61</v>
      </c>
      <c r="Q7" s="6" t="str">
        <f>HYPERLINK("https://docs.wto.org/imrd/directdoc.asp?DDFDocuments/t/G/TBTN23/EU962.DOCX", "https://docs.wto.org/imrd/directdoc.asp?DDFDocuments/t/G/TBTN23/EU962.DOCX")</f>
        <v>https://docs.wto.org/imrd/directdoc.asp?DDFDocuments/t/G/TBTN23/EU962.DOCX</v>
      </c>
      <c r="R7" s="6"/>
      <c r="S7" s="6"/>
    </row>
    <row r="8" spans="1:19" ht="105">
      <c r="A8" s="2" t="s">
        <v>934</v>
      </c>
      <c r="B8" s="8" t="s">
        <v>601</v>
      </c>
      <c r="C8" s="7">
        <v>44992</v>
      </c>
      <c r="D8" s="6" t="str">
        <f>HYPERLINK("https://eping.wto.org/en/Search?viewData= G/TBT/N/BOL/21"," G/TBT/N/BOL/21")</f>
        <v xml:space="preserve"> G/TBT/N/BOL/21</v>
      </c>
      <c r="E8" s="6" t="s">
        <v>598</v>
      </c>
      <c r="F8" s="8" t="s">
        <v>599</v>
      </c>
      <c r="G8" s="8" t="s">
        <v>600</v>
      </c>
      <c r="I8" s="6" t="s">
        <v>21</v>
      </c>
      <c r="J8" s="6" t="s">
        <v>66</v>
      </c>
      <c r="K8" s="6" t="s">
        <v>67</v>
      </c>
      <c r="L8" s="6" t="s">
        <v>68</v>
      </c>
      <c r="M8" s="6"/>
      <c r="N8" s="7">
        <v>45074</v>
      </c>
      <c r="O8" s="6" t="s">
        <v>25</v>
      </c>
      <c r="P8" s="8" t="s">
        <v>69</v>
      </c>
      <c r="Q8" s="6" t="str">
        <f>HYPERLINK("https://docs.wto.org/imrd/directdoc.asp?DDFDocuments/t/G/TBTN23/KGZ53.DOCX", "https://docs.wto.org/imrd/directdoc.asp?DDFDocuments/t/G/TBTN23/KGZ53.DOCX")</f>
        <v>https://docs.wto.org/imrd/directdoc.asp?DDFDocuments/t/G/TBTN23/KGZ53.DOCX</v>
      </c>
      <c r="R8" s="6"/>
      <c r="S8" s="6"/>
    </row>
    <row r="9" spans="1:19" ht="45">
      <c r="A9" s="2" t="s">
        <v>891</v>
      </c>
      <c r="B9" s="8" t="s">
        <v>371</v>
      </c>
      <c r="C9" s="7">
        <v>45005</v>
      </c>
      <c r="D9" s="6" t="str">
        <f>HYPERLINK("https://eping.wto.org/en/Search?viewData= G/TBT/N/GHA/26"," G/TBT/N/GHA/26")</f>
        <v xml:space="preserve"> G/TBT/N/GHA/26</v>
      </c>
      <c r="E9" s="6" t="s">
        <v>123</v>
      </c>
      <c r="F9" s="8" t="s">
        <v>369</v>
      </c>
      <c r="G9" s="8" t="s">
        <v>370</v>
      </c>
      <c r="I9" s="6" t="s">
        <v>21</v>
      </c>
      <c r="J9" s="6" t="s">
        <v>72</v>
      </c>
      <c r="K9" s="6" t="s">
        <v>73</v>
      </c>
      <c r="L9" s="6" t="s">
        <v>21</v>
      </c>
      <c r="M9" s="6"/>
      <c r="N9" s="7">
        <v>45075</v>
      </c>
      <c r="O9" s="6" t="s">
        <v>25</v>
      </c>
      <c r="P9" s="8" t="s">
        <v>74</v>
      </c>
      <c r="Q9" s="6" t="str">
        <f>HYPERLINK("https://docs.wto.org/imrd/directdoc.asp?DDFDocuments/t/G/TBTN23/IND250.DOCX", "https://docs.wto.org/imrd/directdoc.asp?DDFDocuments/t/G/TBTN23/IND250.DOCX")</f>
        <v>https://docs.wto.org/imrd/directdoc.asp?DDFDocuments/t/G/TBTN23/IND250.DOCX</v>
      </c>
      <c r="R9" s="6"/>
      <c r="S9" s="6"/>
    </row>
    <row r="10" spans="1:19" ht="39" customHeight="1">
      <c r="A10" s="2" t="s">
        <v>931</v>
      </c>
      <c r="B10" s="8" t="s">
        <v>590</v>
      </c>
      <c r="C10" s="7">
        <v>44993</v>
      </c>
      <c r="D10" s="6" t="str">
        <f>HYPERLINK("https://eping.wto.org/en/Search?viewData= G/TBT/N/EGY/349"," G/TBT/N/EGY/349")</f>
        <v xml:space="preserve"> G/TBT/N/EGY/349</v>
      </c>
      <c r="E10" s="6" t="s">
        <v>302</v>
      </c>
      <c r="F10" s="8" t="s">
        <v>588</v>
      </c>
      <c r="G10" s="8" t="s">
        <v>589</v>
      </c>
      <c r="I10" s="6" t="s">
        <v>21</v>
      </c>
      <c r="J10" s="6" t="s">
        <v>77</v>
      </c>
      <c r="K10" s="6" t="s">
        <v>78</v>
      </c>
      <c r="L10" s="6" t="s">
        <v>21</v>
      </c>
      <c r="M10" s="6"/>
      <c r="N10" s="7">
        <v>45075</v>
      </c>
      <c r="O10" s="6" t="s">
        <v>25</v>
      </c>
      <c r="P10" s="8" t="s">
        <v>79</v>
      </c>
      <c r="Q10" s="6" t="str">
        <f>HYPERLINK("https://docs.wto.org/imrd/directdoc.asp?DDFDocuments/t/G/TBTN23/IND251.DOCX", "https://docs.wto.org/imrd/directdoc.asp?DDFDocuments/t/G/TBTN23/IND251.DOCX")</f>
        <v>https://docs.wto.org/imrd/directdoc.asp?DDFDocuments/t/G/TBTN23/IND251.DOCX</v>
      </c>
      <c r="R10" s="6"/>
      <c r="S10" s="6"/>
    </row>
    <row r="11" spans="1:19" ht="120">
      <c r="A11" s="2" t="s">
        <v>933</v>
      </c>
      <c r="B11" s="8" t="s">
        <v>590</v>
      </c>
      <c r="C11" s="7">
        <v>44993</v>
      </c>
      <c r="D11" s="6" t="str">
        <f>HYPERLINK("https://eping.wto.org/en/Search?viewData= G/TBT/N/EGY/346"," G/TBT/N/EGY/346")</f>
        <v xml:space="preserve"> G/TBT/N/EGY/346</v>
      </c>
      <c r="E11" s="6" t="s">
        <v>302</v>
      </c>
      <c r="F11" s="8" t="s">
        <v>592</v>
      </c>
      <c r="G11" s="8" t="s">
        <v>593</v>
      </c>
      <c r="I11" s="6" t="s">
        <v>82</v>
      </c>
      <c r="J11" s="6" t="s">
        <v>83</v>
      </c>
      <c r="K11" s="6" t="s">
        <v>73</v>
      </c>
      <c r="L11" s="6" t="s">
        <v>21</v>
      </c>
      <c r="M11" s="6"/>
      <c r="N11" s="7">
        <v>45075</v>
      </c>
      <c r="O11" s="6" t="s">
        <v>25</v>
      </c>
      <c r="P11" s="8" t="s">
        <v>84</v>
      </c>
      <c r="Q11" s="6" t="str">
        <f>HYPERLINK("https://docs.wto.org/imrd/directdoc.asp?DDFDocuments/t/G/TBTN23/IND248.DOCX", "https://docs.wto.org/imrd/directdoc.asp?DDFDocuments/t/G/TBTN23/IND248.DOCX")</f>
        <v>https://docs.wto.org/imrd/directdoc.asp?DDFDocuments/t/G/TBTN23/IND248.DOCX</v>
      </c>
      <c r="R11" s="6"/>
      <c r="S11" s="6"/>
    </row>
    <row r="12" spans="1:19" ht="120">
      <c r="A12" s="2" t="s">
        <v>933</v>
      </c>
      <c r="B12" s="8" t="s">
        <v>590</v>
      </c>
      <c r="C12" s="7">
        <v>44993</v>
      </c>
      <c r="D12" s="6" t="str">
        <f>HYPERLINK("https://eping.wto.org/en/Search?viewData= G/TBT/N/EGY/348"," G/TBT/N/EGY/348")</f>
        <v xml:space="preserve"> G/TBT/N/EGY/348</v>
      </c>
      <c r="E12" s="6" t="s">
        <v>302</v>
      </c>
      <c r="F12" s="8" t="s">
        <v>594</v>
      </c>
      <c r="G12" s="8" t="s">
        <v>595</v>
      </c>
      <c r="I12" s="6" t="s">
        <v>21</v>
      </c>
      <c r="J12" s="6" t="s">
        <v>22</v>
      </c>
      <c r="K12" s="6" t="s">
        <v>87</v>
      </c>
      <c r="L12" s="6" t="s">
        <v>24</v>
      </c>
      <c r="M12" s="6"/>
      <c r="N12" s="7">
        <v>45075</v>
      </c>
      <c r="O12" s="6" t="s">
        <v>25</v>
      </c>
      <c r="P12" s="8" t="s">
        <v>88</v>
      </c>
      <c r="Q12" s="6" t="str">
        <f>HYPERLINK("https://docs.wto.org/imrd/directdoc.asp?DDFDocuments/t/G/TBTN23/EU965.DOCX", "https://docs.wto.org/imrd/directdoc.asp?DDFDocuments/t/G/TBTN23/EU965.DOCX")</f>
        <v>https://docs.wto.org/imrd/directdoc.asp?DDFDocuments/t/G/TBTN23/EU965.DOCX</v>
      </c>
      <c r="R12" s="6"/>
      <c r="S12" s="6"/>
    </row>
    <row r="13" spans="1:19" ht="60">
      <c r="A13" s="2" t="s">
        <v>933</v>
      </c>
      <c r="B13" s="8" t="s">
        <v>590</v>
      </c>
      <c r="C13" s="7">
        <v>44993</v>
      </c>
      <c r="D13" s="6" t="str">
        <f>HYPERLINK("https://eping.wto.org/en/Search?viewData= G/TBT/N/EGY/347"," G/TBT/N/EGY/347")</f>
        <v xml:space="preserve"> G/TBT/N/EGY/347</v>
      </c>
      <c r="E13" s="6" t="s">
        <v>302</v>
      </c>
      <c r="F13" s="8" t="s">
        <v>596</v>
      </c>
      <c r="G13" s="8" t="s">
        <v>597</v>
      </c>
      <c r="I13" s="6" t="s">
        <v>21</v>
      </c>
      <c r="J13" s="6" t="s">
        <v>22</v>
      </c>
      <c r="K13" s="6" t="s">
        <v>93</v>
      </c>
      <c r="L13" s="6" t="s">
        <v>21</v>
      </c>
      <c r="M13" s="6"/>
      <c r="N13" s="7" t="s">
        <v>21</v>
      </c>
      <c r="O13" s="6" t="s">
        <v>25</v>
      </c>
      <c r="P13" s="6"/>
      <c r="Q13" s="6" t="str">
        <f>HYPERLINK("https://docs.wto.org/imrd/directdoc.asp?DDFDocuments/t/G/TBTN23/GBR58.DOCX", "https://docs.wto.org/imrd/directdoc.asp?DDFDocuments/t/G/TBTN23/GBR58.DOCX")</f>
        <v>https://docs.wto.org/imrd/directdoc.asp?DDFDocuments/t/G/TBTN23/GBR58.DOCX</v>
      </c>
      <c r="R13" s="6"/>
      <c r="S13" s="6"/>
    </row>
    <row r="14" spans="1:19" ht="44.25" customHeight="1">
      <c r="A14" s="2" t="s">
        <v>921</v>
      </c>
      <c r="B14" s="8" t="s">
        <v>524</v>
      </c>
      <c r="C14" s="7">
        <v>44995</v>
      </c>
      <c r="D14" s="6" t="str">
        <f>HYPERLINK("https://eping.wto.org/en/Search?viewData= G/TBT/N/DOM/234"," G/TBT/N/DOM/234")</f>
        <v xml:space="preserve"> G/TBT/N/DOM/234</v>
      </c>
      <c r="E14" s="6" t="s">
        <v>515</v>
      </c>
      <c r="F14" s="8" t="s">
        <v>522</v>
      </c>
      <c r="G14" s="8" t="s">
        <v>523</v>
      </c>
      <c r="I14" s="6" t="s">
        <v>21</v>
      </c>
      <c r="J14" s="6" t="s">
        <v>96</v>
      </c>
      <c r="K14" s="6" t="s">
        <v>97</v>
      </c>
      <c r="L14" s="6" t="s">
        <v>21</v>
      </c>
      <c r="M14" s="6"/>
      <c r="N14" s="7">
        <v>45075</v>
      </c>
      <c r="O14" s="6" t="s">
        <v>25</v>
      </c>
      <c r="P14" s="8" t="s">
        <v>98</v>
      </c>
      <c r="Q14" s="6" t="str">
        <f>HYPERLINK("https://docs.wto.org/imrd/directdoc.asp?DDFDocuments/t/G/TBTN23/IND252.DOCX", "https://docs.wto.org/imrd/directdoc.asp?DDFDocuments/t/G/TBTN23/IND252.DOCX")</f>
        <v>https://docs.wto.org/imrd/directdoc.asp?DDFDocuments/t/G/TBTN23/IND252.DOCX</v>
      </c>
      <c r="R14" s="6"/>
      <c r="S14" s="6"/>
    </row>
    <row r="15" spans="1:19" ht="75">
      <c r="A15" s="2" t="s">
        <v>847</v>
      </c>
      <c r="B15" s="8" t="s">
        <v>20</v>
      </c>
      <c r="C15" s="7">
        <v>45015</v>
      </c>
      <c r="D15" s="6" t="str">
        <f>HYPERLINK("https://eping.wto.org/en/Search?viewData= G/TBT/N/EU/964"," G/TBT/N/EU/964")</f>
        <v xml:space="preserve"> G/TBT/N/EU/964</v>
      </c>
      <c r="E15" s="6" t="s">
        <v>17</v>
      </c>
      <c r="F15" s="8" t="s">
        <v>18</v>
      </c>
      <c r="G15" s="8" t="s">
        <v>19</v>
      </c>
      <c r="I15" s="6" t="s">
        <v>21</v>
      </c>
      <c r="J15" s="6" t="s">
        <v>103</v>
      </c>
      <c r="K15" s="6" t="s">
        <v>32</v>
      </c>
      <c r="L15" s="6" t="s">
        <v>24</v>
      </c>
      <c r="M15" s="6"/>
      <c r="N15" s="7">
        <v>45075</v>
      </c>
      <c r="O15" s="6" t="s">
        <v>25</v>
      </c>
      <c r="P15" s="8" t="s">
        <v>104</v>
      </c>
      <c r="Q15" s="6" t="str">
        <f>HYPERLINK("https://docs.wto.org/imrd/directdoc.asp?DDFDocuments/t/G/TBTN23/OMN493.DOCX", "https://docs.wto.org/imrd/directdoc.asp?DDFDocuments/t/G/TBTN23/OMN493.DOCX")</f>
        <v>https://docs.wto.org/imrd/directdoc.asp?DDFDocuments/t/G/TBTN23/OMN493.DOCX</v>
      </c>
      <c r="R15" s="6"/>
      <c r="S15" s="6"/>
    </row>
    <row r="16" spans="1:19" ht="135">
      <c r="A16" s="2" t="s">
        <v>847</v>
      </c>
      <c r="B16" s="8" t="s">
        <v>20</v>
      </c>
      <c r="C16" s="7">
        <v>45015</v>
      </c>
      <c r="D16" s="6" t="str">
        <f>HYPERLINK("https://eping.wto.org/en/Search?viewData= G/TBT/N/EU/965"," G/TBT/N/EU/965")</f>
        <v xml:space="preserve"> G/TBT/N/EU/965</v>
      </c>
      <c r="E16" s="6" t="s">
        <v>17</v>
      </c>
      <c r="F16" s="8" t="s">
        <v>85</v>
      </c>
      <c r="G16" s="8" t="s">
        <v>86</v>
      </c>
      <c r="I16" s="6" t="s">
        <v>109</v>
      </c>
      <c r="J16" s="6" t="s">
        <v>110</v>
      </c>
      <c r="K16" s="6" t="s">
        <v>111</v>
      </c>
      <c r="L16" s="6" t="s">
        <v>21</v>
      </c>
      <c r="M16" s="6"/>
      <c r="N16" s="7">
        <v>45075</v>
      </c>
      <c r="O16" s="6" t="s">
        <v>25</v>
      </c>
      <c r="P16" s="8" t="s">
        <v>112</v>
      </c>
      <c r="Q16" s="6" t="str">
        <f>HYPERLINK("https://docs.wto.org/imrd/directdoc.asp?DDFDocuments/t/G/TBTN23/UGA1758.DOCX", "https://docs.wto.org/imrd/directdoc.asp?DDFDocuments/t/G/TBTN23/UGA1758.DOCX")</f>
        <v>https://docs.wto.org/imrd/directdoc.asp?DDFDocuments/t/G/TBTN23/UGA1758.DOCX</v>
      </c>
      <c r="R16" s="6"/>
      <c r="S16" s="6"/>
    </row>
    <row r="17" spans="1:19" ht="51.75" customHeight="1">
      <c r="A17" s="2" t="s">
        <v>847</v>
      </c>
      <c r="B17" s="8" t="s">
        <v>20</v>
      </c>
      <c r="C17" s="7">
        <v>44988</v>
      </c>
      <c r="D17" s="6" t="str">
        <f>HYPERLINK("https://eping.wto.org/en/Search?viewData= G/TBT/N/EU/958"," G/TBT/N/EU/958")</f>
        <v xml:space="preserve"> G/TBT/N/EU/958</v>
      </c>
      <c r="E17" s="6" t="s">
        <v>17</v>
      </c>
      <c r="F17" s="8" t="s">
        <v>651</v>
      </c>
      <c r="G17" s="8" t="s">
        <v>652</v>
      </c>
      <c r="I17" s="6" t="s">
        <v>21</v>
      </c>
      <c r="J17" s="6" t="s">
        <v>115</v>
      </c>
      <c r="K17" s="6" t="s">
        <v>116</v>
      </c>
      <c r="L17" s="6" t="s">
        <v>21</v>
      </c>
      <c r="M17" s="6"/>
      <c r="N17" s="7">
        <v>45075</v>
      </c>
      <c r="O17" s="6" t="s">
        <v>25</v>
      </c>
      <c r="P17" s="8" t="s">
        <v>117</v>
      </c>
      <c r="Q17" s="6" t="str">
        <f>HYPERLINK("https://docs.wto.org/imrd/directdoc.asp?DDFDocuments/t/G/TBTN23/IND246.DOCX", "https://docs.wto.org/imrd/directdoc.asp?DDFDocuments/t/G/TBTN23/IND246.DOCX")</f>
        <v>https://docs.wto.org/imrd/directdoc.asp?DDFDocuments/t/G/TBTN23/IND246.DOCX</v>
      </c>
      <c r="R17" s="6"/>
      <c r="S17" s="6"/>
    </row>
    <row r="18" spans="1:19" ht="90">
      <c r="A18" s="2" t="s">
        <v>847</v>
      </c>
      <c r="B18" s="8" t="s">
        <v>20</v>
      </c>
      <c r="C18" s="7">
        <v>44988</v>
      </c>
      <c r="D18" s="6" t="str">
        <f>HYPERLINK("https://eping.wto.org/en/Search?viewData= G/TBT/N/EU/959"," G/TBT/N/EU/959")</f>
        <v xml:space="preserve"> G/TBT/N/EU/959</v>
      </c>
      <c r="E18" s="6" t="s">
        <v>17</v>
      </c>
      <c r="F18" s="8" t="s">
        <v>713</v>
      </c>
      <c r="G18" s="8" t="s">
        <v>714</v>
      </c>
      <c r="I18" s="6" t="s">
        <v>21</v>
      </c>
      <c r="J18" s="6" t="s">
        <v>120</v>
      </c>
      <c r="K18" s="6" t="s">
        <v>121</v>
      </c>
      <c r="L18" s="6" t="s">
        <v>21</v>
      </c>
      <c r="M18" s="6"/>
      <c r="N18" s="7">
        <v>45075</v>
      </c>
      <c r="O18" s="6" t="s">
        <v>25</v>
      </c>
      <c r="P18" s="8" t="s">
        <v>122</v>
      </c>
      <c r="Q18" s="6" t="str">
        <f>HYPERLINK("https://docs.wto.org/imrd/directdoc.asp?DDFDocuments/t/G/TBTN23/IND249.DOCX", "https://docs.wto.org/imrd/directdoc.asp?DDFDocuments/t/G/TBTN23/IND249.DOCX")</f>
        <v>https://docs.wto.org/imrd/directdoc.asp?DDFDocuments/t/G/TBTN23/IND249.DOCX</v>
      </c>
      <c r="R18" s="6"/>
      <c r="S18" s="6"/>
    </row>
    <row r="19" spans="1:19" ht="30">
      <c r="A19" s="2" t="s">
        <v>849</v>
      </c>
      <c r="B19" s="8" t="s">
        <v>36</v>
      </c>
      <c r="C19" s="7">
        <v>45015</v>
      </c>
      <c r="D19" s="6" t="str">
        <f>HYPERLINK("https://eping.wto.org/en/Search?viewData= G/TBT/N/IND/247"," G/TBT/N/IND/247")</f>
        <v xml:space="preserve"> G/TBT/N/IND/247</v>
      </c>
      <c r="E19" s="6" t="s">
        <v>34</v>
      </c>
      <c r="F19" s="8" t="s">
        <v>35</v>
      </c>
      <c r="G19" s="8" t="s">
        <v>35</v>
      </c>
      <c r="I19" s="6" t="s">
        <v>127</v>
      </c>
      <c r="J19" s="6" t="s">
        <v>128</v>
      </c>
      <c r="K19" s="6" t="s">
        <v>60</v>
      </c>
      <c r="L19" s="6" t="s">
        <v>21</v>
      </c>
      <c r="M19" s="6"/>
      <c r="N19" s="7" t="s">
        <v>21</v>
      </c>
      <c r="O19" s="6" t="s">
        <v>25</v>
      </c>
      <c r="P19" s="8" t="s">
        <v>129</v>
      </c>
      <c r="Q19" s="6" t="str">
        <f>HYPERLINK("https://docs.wto.org/imrd/directdoc.asp?DDFDocuments/t/G/TBTN23/GHA31.DOCX", "https://docs.wto.org/imrd/directdoc.asp?DDFDocuments/t/G/TBTN23/GHA31.DOCX")</f>
        <v>https://docs.wto.org/imrd/directdoc.asp?DDFDocuments/t/G/TBTN23/GHA31.DOCX</v>
      </c>
      <c r="R19" s="6"/>
      <c r="S19" s="6"/>
    </row>
    <row r="20" spans="1:19" ht="150">
      <c r="A20" s="2" t="s">
        <v>915</v>
      </c>
      <c r="B20" s="8" t="s">
        <v>321</v>
      </c>
      <c r="C20" s="7">
        <v>45006</v>
      </c>
      <c r="D20" s="6" t="str">
        <f>HYPERLINK("https://eping.wto.org/en/Search?viewData= G/TBT/N/GBR/57"," G/TBT/N/GBR/57")</f>
        <v xml:space="preserve"> G/TBT/N/GBR/57</v>
      </c>
      <c r="E20" s="6" t="s">
        <v>89</v>
      </c>
      <c r="F20" s="8" t="s">
        <v>319</v>
      </c>
      <c r="G20" s="8" t="s">
        <v>320</v>
      </c>
      <c r="I20" s="6" t="s">
        <v>21</v>
      </c>
      <c r="J20" s="6" t="s">
        <v>133</v>
      </c>
      <c r="K20" s="6" t="s">
        <v>134</v>
      </c>
      <c r="L20" s="6" t="s">
        <v>21</v>
      </c>
      <c r="M20" s="6"/>
      <c r="N20" s="7" t="s">
        <v>21</v>
      </c>
      <c r="O20" s="6" t="s">
        <v>25</v>
      </c>
      <c r="P20" s="8" t="s">
        <v>135</v>
      </c>
      <c r="Q20" s="6" t="str">
        <f>HYPERLINK("https://docs.wto.org/imrd/directdoc.asp?DDFDocuments/t/G/TBTN23/GHA32.DOCX", "https://docs.wto.org/imrd/directdoc.asp?DDFDocuments/t/G/TBTN23/GHA32.DOCX")</f>
        <v>https://docs.wto.org/imrd/directdoc.asp?DDFDocuments/t/G/TBTN23/GHA32.DOCX</v>
      </c>
      <c r="R20" s="6"/>
      <c r="S20" s="6"/>
    </row>
    <row r="21" spans="1:19" ht="60">
      <c r="A21" s="2" t="s">
        <v>963</v>
      </c>
      <c r="B21" s="8" t="s">
        <v>822</v>
      </c>
      <c r="C21" s="7">
        <v>44987</v>
      </c>
      <c r="D21" s="6" t="str">
        <f>HYPERLINK("https://eping.wto.org/en/Search?viewData= G/TBT/N/TZA/904"," G/TBT/N/TZA/904")</f>
        <v xml:space="preserve"> G/TBT/N/TZA/904</v>
      </c>
      <c r="E21" s="6" t="s">
        <v>449</v>
      </c>
      <c r="F21" s="8" t="s">
        <v>820</v>
      </c>
      <c r="G21" s="8" t="s">
        <v>821</v>
      </c>
      <c r="I21" s="6" t="s">
        <v>139</v>
      </c>
      <c r="J21" s="6" t="s">
        <v>133</v>
      </c>
      <c r="K21" s="6" t="s">
        <v>140</v>
      </c>
      <c r="L21" s="6" t="s">
        <v>21</v>
      </c>
      <c r="M21" s="6"/>
      <c r="N21" s="7" t="s">
        <v>21</v>
      </c>
      <c r="O21" s="6" t="s">
        <v>25</v>
      </c>
      <c r="P21" s="8" t="s">
        <v>141</v>
      </c>
      <c r="Q21" s="6" t="str">
        <f>HYPERLINK("https://docs.wto.org/imrd/directdoc.asp?DDFDocuments/t/G/TBTN23/IND244.DOCX", "https://docs.wto.org/imrd/directdoc.asp?DDFDocuments/t/G/TBTN23/IND244.DOCX")</f>
        <v>https://docs.wto.org/imrd/directdoc.asp?DDFDocuments/t/G/TBTN23/IND244.DOCX</v>
      </c>
      <c r="R21" s="6"/>
      <c r="S21" s="6"/>
    </row>
    <row r="22" spans="1:19" ht="105">
      <c r="A22" s="2" t="s">
        <v>880</v>
      </c>
      <c r="B22" s="8" t="s">
        <v>163</v>
      </c>
      <c r="C22" s="7">
        <v>45012</v>
      </c>
      <c r="D22" s="6" t="str">
        <f>HYPERLINK("https://eping.wto.org/en/Search?viewData= G/TBT/N/CHL/630"," G/TBT/N/CHL/630")</f>
        <v xml:space="preserve"> G/TBT/N/CHL/630</v>
      </c>
      <c r="E22" s="6" t="s">
        <v>160</v>
      </c>
      <c r="F22" s="8" t="s">
        <v>161</v>
      </c>
      <c r="G22" s="8" t="s">
        <v>162</v>
      </c>
      <c r="I22" s="6" t="s">
        <v>21</v>
      </c>
      <c r="J22" s="6" t="s">
        <v>146</v>
      </c>
      <c r="K22" s="6" t="s">
        <v>147</v>
      </c>
      <c r="L22" s="6" t="s">
        <v>21</v>
      </c>
      <c r="M22" s="6"/>
      <c r="N22" s="7">
        <v>45073</v>
      </c>
      <c r="O22" s="6" t="s">
        <v>25</v>
      </c>
      <c r="P22" s="8" t="s">
        <v>148</v>
      </c>
      <c r="Q22" s="6"/>
      <c r="R22" s="6"/>
      <c r="S22" s="6" t="str">
        <f>HYPERLINK("https://docs.wto.org/imrd/directdoc.asp?DDFDocuments/v/G/TBTN23/URY76.DOCX", "https://docs.wto.org/imrd/directdoc.asp?DDFDocuments/v/G/TBTN23/URY76.DOCX")</f>
        <v>https://docs.wto.org/imrd/directdoc.asp?DDFDocuments/v/G/TBTN23/URY76.DOCX</v>
      </c>
    </row>
    <row r="23" spans="1:19" ht="105">
      <c r="A23" s="2" t="s">
        <v>880</v>
      </c>
      <c r="B23" s="8" t="s">
        <v>167</v>
      </c>
      <c r="C23" s="7">
        <v>45012</v>
      </c>
      <c r="D23" s="6" t="str">
        <f>HYPERLINK("https://eping.wto.org/en/Search?viewData= G/TBT/N/CHL/626"," G/TBT/N/CHL/626")</f>
        <v xml:space="preserve"> G/TBT/N/CHL/626</v>
      </c>
      <c r="E23" s="6" t="s">
        <v>160</v>
      </c>
      <c r="F23" s="8" t="s">
        <v>165</v>
      </c>
      <c r="G23" s="8" t="s">
        <v>166</v>
      </c>
      <c r="I23" s="6" t="s">
        <v>21</v>
      </c>
      <c r="J23" s="6" t="s">
        <v>133</v>
      </c>
      <c r="K23" s="6" t="s">
        <v>140</v>
      </c>
      <c r="L23" s="6" t="s">
        <v>152</v>
      </c>
      <c r="M23" s="6"/>
      <c r="N23" s="7" t="s">
        <v>21</v>
      </c>
      <c r="O23" s="6" t="s">
        <v>25</v>
      </c>
      <c r="P23" s="8" t="s">
        <v>153</v>
      </c>
      <c r="Q23" s="6" t="str">
        <f>HYPERLINK("https://docs.wto.org/imrd/directdoc.asp?DDFDocuments/t/G/TBTN23/IND245.DOCX", "https://docs.wto.org/imrd/directdoc.asp?DDFDocuments/t/G/TBTN23/IND245.DOCX")</f>
        <v>https://docs.wto.org/imrd/directdoc.asp?DDFDocuments/t/G/TBTN23/IND245.DOCX</v>
      </c>
      <c r="R23" s="6"/>
      <c r="S23" s="6"/>
    </row>
    <row r="24" spans="1:19" ht="75">
      <c r="A24" s="2" t="s">
        <v>880</v>
      </c>
      <c r="B24" s="8" t="s">
        <v>170</v>
      </c>
      <c r="C24" s="7">
        <v>45012</v>
      </c>
      <c r="D24" s="6" t="str">
        <f>HYPERLINK("https://eping.wto.org/en/Search?viewData= G/TBT/N/CHL/635"," G/TBT/N/CHL/635")</f>
        <v xml:space="preserve"> G/TBT/N/CHL/635</v>
      </c>
      <c r="E24" s="6" t="s">
        <v>160</v>
      </c>
      <c r="F24" s="8" t="s">
        <v>168</v>
      </c>
      <c r="G24" s="8" t="s">
        <v>169</v>
      </c>
      <c r="I24" s="6" t="s">
        <v>21</v>
      </c>
      <c r="J24" s="6" t="s">
        <v>21</v>
      </c>
      <c r="K24" s="6" t="s">
        <v>158</v>
      </c>
      <c r="L24" s="6" t="s">
        <v>21</v>
      </c>
      <c r="M24" s="6"/>
      <c r="N24" s="7">
        <v>45072</v>
      </c>
      <c r="O24" s="6" t="s">
        <v>25</v>
      </c>
      <c r="P24" s="8" t="s">
        <v>159</v>
      </c>
      <c r="Q24" s="6" t="str">
        <f>HYPERLINK("https://docs.wto.org/imrd/directdoc.asp?DDFDocuments/t/G/TBTN23/KOR1131.DOCX", "https://docs.wto.org/imrd/directdoc.asp?DDFDocuments/t/G/TBTN23/KOR1131.DOCX")</f>
        <v>https://docs.wto.org/imrd/directdoc.asp?DDFDocuments/t/G/TBTN23/KOR1131.DOCX</v>
      </c>
      <c r="R24" s="6"/>
      <c r="S24" s="6"/>
    </row>
    <row r="25" spans="1:19" ht="30">
      <c r="A25" s="2" t="s">
        <v>880</v>
      </c>
      <c r="B25" s="8" t="s">
        <v>173</v>
      </c>
      <c r="C25" s="7">
        <v>45012</v>
      </c>
      <c r="D25" s="6" t="str">
        <f>HYPERLINK("https://eping.wto.org/en/Search?viewData= G/TBT/N/CHL/627"," G/TBT/N/CHL/627")</f>
        <v xml:space="preserve"> G/TBT/N/CHL/627</v>
      </c>
      <c r="E25" s="6" t="s">
        <v>160</v>
      </c>
      <c r="F25" s="8" t="s">
        <v>171</v>
      </c>
      <c r="G25" s="8" t="s">
        <v>172</v>
      </c>
      <c r="I25" s="6" t="s">
        <v>21</v>
      </c>
      <c r="J25" s="6" t="s">
        <v>164</v>
      </c>
      <c r="K25" s="6" t="s">
        <v>158</v>
      </c>
      <c r="L25" s="6" t="s">
        <v>21</v>
      </c>
      <c r="M25" s="6"/>
      <c r="N25" s="7">
        <v>45072</v>
      </c>
      <c r="O25" s="6" t="s">
        <v>25</v>
      </c>
      <c r="P25" s="6"/>
      <c r="Q25" s="6"/>
      <c r="R25" s="6"/>
      <c r="S25" s="6" t="str">
        <f>HYPERLINK("https://docs.wto.org/imrd/directdoc.asp?DDFDocuments/v/G/TBTN23/CHL630.DOCX", "https://docs.wto.org/imrd/directdoc.asp?DDFDocuments/v/G/TBTN23/CHL630.DOCX")</f>
        <v>https://docs.wto.org/imrd/directdoc.asp?DDFDocuments/v/G/TBTN23/CHL630.DOCX</v>
      </c>
    </row>
    <row r="26" spans="1:19" ht="240">
      <c r="A26" s="2" t="s">
        <v>880</v>
      </c>
      <c r="B26" s="8" t="s">
        <v>188</v>
      </c>
      <c r="C26" s="7">
        <v>45012</v>
      </c>
      <c r="D26" s="6" t="str">
        <f>HYPERLINK("https://eping.wto.org/en/Search?viewData= G/TBT/N/CHL/628"," G/TBT/N/CHL/628")</f>
        <v xml:space="preserve"> G/TBT/N/CHL/628</v>
      </c>
      <c r="E26" s="6" t="s">
        <v>160</v>
      </c>
      <c r="F26" s="8" t="s">
        <v>186</v>
      </c>
      <c r="G26" s="8" t="s">
        <v>187</v>
      </c>
      <c r="I26" s="6" t="s">
        <v>21</v>
      </c>
      <c r="J26" s="6" t="s">
        <v>164</v>
      </c>
      <c r="K26" s="6" t="s">
        <v>158</v>
      </c>
      <c r="L26" s="6" t="s">
        <v>21</v>
      </c>
      <c r="M26" s="6"/>
      <c r="N26" s="7">
        <v>45072</v>
      </c>
      <c r="O26" s="6" t="s">
        <v>25</v>
      </c>
      <c r="P26" s="6"/>
      <c r="Q26" s="6"/>
      <c r="R26" s="6"/>
      <c r="S26" s="6" t="str">
        <f>HYPERLINK("https://docs.wto.org/imrd/directdoc.asp?DDFDocuments/v/G/TBTN23/CHL626.DOCX", "https://docs.wto.org/imrd/directdoc.asp?DDFDocuments/v/G/TBTN23/CHL626.DOCX")</f>
        <v>https://docs.wto.org/imrd/directdoc.asp?DDFDocuments/v/G/TBTN23/CHL626.DOCX</v>
      </c>
    </row>
    <row r="27" spans="1:19" ht="30">
      <c r="A27" s="2" t="s">
        <v>880</v>
      </c>
      <c r="B27" s="8" t="s">
        <v>191</v>
      </c>
      <c r="C27" s="7">
        <v>45012</v>
      </c>
      <c r="D27" s="6" t="str">
        <f>HYPERLINK("https://eping.wto.org/en/Search?viewData= G/TBT/N/CHL/634"," G/TBT/N/CHL/634")</f>
        <v xml:space="preserve"> G/TBT/N/CHL/634</v>
      </c>
      <c r="E27" s="6" t="s">
        <v>160</v>
      </c>
      <c r="F27" s="8" t="s">
        <v>189</v>
      </c>
      <c r="G27" s="8" t="s">
        <v>190</v>
      </c>
      <c r="I27" s="6" t="s">
        <v>21</v>
      </c>
      <c r="J27" s="6" t="s">
        <v>164</v>
      </c>
      <c r="K27" s="6" t="s">
        <v>158</v>
      </c>
      <c r="L27" s="6" t="s">
        <v>21</v>
      </c>
      <c r="M27" s="6"/>
      <c r="N27" s="7">
        <v>45072</v>
      </c>
      <c r="O27" s="6" t="s">
        <v>25</v>
      </c>
      <c r="P27" s="6"/>
      <c r="Q27" s="6"/>
      <c r="R27" s="6"/>
      <c r="S27" s="6" t="str">
        <f>HYPERLINK("https://docs.wto.org/imrd/directdoc.asp?DDFDocuments/v/G/TBTN23/CHL635.DOCX", "https://docs.wto.org/imrd/directdoc.asp?DDFDocuments/v/G/TBTN23/CHL635.DOCX")</f>
        <v>https://docs.wto.org/imrd/directdoc.asp?DDFDocuments/v/G/TBTN23/CHL635.DOCX</v>
      </c>
    </row>
    <row r="28" spans="1:19" ht="60">
      <c r="A28" s="2" t="s">
        <v>880</v>
      </c>
      <c r="B28" s="8" t="s">
        <v>194</v>
      </c>
      <c r="C28" s="7">
        <v>45012</v>
      </c>
      <c r="D28" s="6" t="str">
        <f>HYPERLINK("https://eping.wto.org/en/Search?viewData= G/TBT/N/CHL/631"," G/TBT/N/CHL/631")</f>
        <v xml:space="preserve"> G/TBT/N/CHL/631</v>
      </c>
      <c r="E28" s="6" t="s">
        <v>160</v>
      </c>
      <c r="F28" s="8" t="s">
        <v>192</v>
      </c>
      <c r="G28" s="8" t="s">
        <v>193</v>
      </c>
      <c r="I28" s="6" t="s">
        <v>21</v>
      </c>
      <c r="J28" s="6" t="s">
        <v>164</v>
      </c>
      <c r="K28" s="6" t="s">
        <v>158</v>
      </c>
      <c r="L28" s="6" t="s">
        <v>21</v>
      </c>
      <c r="M28" s="6"/>
      <c r="N28" s="7">
        <v>45072</v>
      </c>
      <c r="O28" s="6" t="s">
        <v>25</v>
      </c>
      <c r="P28" s="6"/>
      <c r="Q28" s="6"/>
      <c r="R28" s="6"/>
      <c r="S28" s="6" t="str">
        <f>HYPERLINK("https://docs.wto.org/imrd/directdoc.asp?DDFDocuments/v/G/TBTN23/CHL627.DOCX", "https://docs.wto.org/imrd/directdoc.asp?DDFDocuments/v/G/TBTN23/CHL627.DOCX")</f>
        <v>https://docs.wto.org/imrd/directdoc.asp?DDFDocuments/v/G/TBTN23/CHL627.DOCX</v>
      </c>
    </row>
    <row r="29" spans="1:19" ht="90">
      <c r="A29" s="2" t="s">
        <v>880</v>
      </c>
      <c r="B29" s="8" t="s">
        <v>197</v>
      </c>
      <c r="C29" s="7">
        <v>45012</v>
      </c>
      <c r="D29" s="6" t="str">
        <f>HYPERLINK("https://eping.wto.org/en/Search?viewData= G/TBT/N/CHL/629"," G/TBT/N/CHL/629")</f>
        <v xml:space="preserve"> G/TBT/N/CHL/629</v>
      </c>
      <c r="E29" s="6" t="s">
        <v>160</v>
      </c>
      <c r="F29" s="8" t="s">
        <v>195</v>
      </c>
      <c r="G29" s="8" t="s">
        <v>196</v>
      </c>
      <c r="I29" s="6" t="s">
        <v>21</v>
      </c>
      <c r="J29" s="6" t="s">
        <v>177</v>
      </c>
      <c r="K29" s="6" t="s">
        <v>140</v>
      </c>
      <c r="L29" s="6" t="s">
        <v>21</v>
      </c>
      <c r="M29" s="6"/>
      <c r="N29" s="7">
        <v>45072</v>
      </c>
      <c r="O29" s="6" t="s">
        <v>25</v>
      </c>
      <c r="P29" s="8" t="s">
        <v>178</v>
      </c>
      <c r="Q29" s="6" t="str">
        <f>HYPERLINK("https://docs.wto.org/imrd/directdoc.asp?DDFDocuments/t/G/TBTN23/KOR1130.DOCX", "https://docs.wto.org/imrd/directdoc.asp?DDFDocuments/t/G/TBTN23/KOR1130.DOCX")</f>
        <v>https://docs.wto.org/imrd/directdoc.asp?DDFDocuments/t/G/TBTN23/KOR1130.DOCX</v>
      </c>
      <c r="R29" s="6"/>
      <c r="S29" s="6"/>
    </row>
    <row r="30" spans="1:19" ht="60">
      <c r="A30" s="2" t="s">
        <v>880</v>
      </c>
      <c r="B30" s="8" t="s">
        <v>200</v>
      </c>
      <c r="C30" s="7">
        <v>45012</v>
      </c>
      <c r="D30" s="6" t="str">
        <f>HYPERLINK("https://eping.wto.org/en/Search?viewData= G/TBT/N/CHL/632"," G/TBT/N/CHL/632")</f>
        <v xml:space="preserve"> G/TBT/N/CHL/632</v>
      </c>
      <c r="E30" s="6" t="s">
        <v>160</v>
      </c>
      <c r="F30" s="8" t="s">
        <v>198</v>
      </c>
      <c r="G30" s="8" t="s">
        <v>199</v>
      </c>
      <c r="I30" s="6" t="s">
        <v>183</v>
      </c>
      <c r="J30" s="6" t="s">
        <v>184</v>
      </c>
      <c r="K30" s="6" t="s">
        <v>32</v>
      </c>
      <c r="L30" s="6" t="s">
        <v>152</v>
      </c>
      <c r="M30" s="6"/>
      <c r="N30" s="7" t="s">
        <v>21</v>
      </c>
      <c r="O30" s="6" t="s">
        <v>25</v>
      </c>
      <c r="P30" s="8" t="s">
        <v>185</v>
      </c>
      <c r="Q30" s="6" t="str">
        <f>HYPERLINK("https://docs.wto.org/imrd/directdoc.asp?DDFDocuments/t/G/TBTN23/BRA1480.DOCX", "https://docs.wto.org/imrd/directdoc.asp?DDFDocuments/t/G/TBTN23/BRA1480.DOCX")</f>
        <v>https://docs.wto.org/imrd/directdoc.asp?DDFDocuments/t/G/TBTN23/BRA1480.DOCX</v>
      </c>
      <c r="R30" s="6"/>
      <c r="S30" s="6"/>
    </row>
    <row r="31" spans="1:19" ht="75">
      <c r="A31" s="2" t="s">
        <v>880</v>
      </c>
      <c r="B31" s="8" t="s">
        <v>203</v>
      </c>
      <c r="C31" s="7">
        <v>45012</v>
      </c>
      <c r="D31" s="6" t="str">
        <f>HYPERLINK("https://eping.wto.org/en/Search?viewData= G/TBT/N/CHL/636"," G/TBT/N/CHL/636")</f>
        <v xml:space="preserve"> G/TBT/N/CHL/636</v>
      </c>
      <c r="E31" s="6" t="s">
        <v>160</v>
      </c>
      <c r="F31" s="8" t="s">
        <v>201</v>
      </c>
      <c r="G31" s="8" t="s">
        <v>202</v>
      </c>
      <c r="I31" s="6" t="s">
        <v>21</v>
      </c>
      <c r="J31" s="6" t="s">
        <v>164</v>
      </c>
      <c r="K31" s="6" t="s">
        <v>158</v>
      </c>
      <c r="L31" s="6" t="s">
        <v>21</v>
      </c>
      <c r="M31" s="6"/>
      <c r="N31" s="7">
        <v>45072</v>
      </c>
      <c r="O31" s="6" t="s">
        <v>25</v>
      </c>
      <c r="P31" s="6"/>
      <c r="Q31" s="6"/>
      <c r="R31" s="6"/>
      <c r="S31" s="6" t="str">
        <f>HYPERLINK("https://docs.wto.org/imrd/directdoc.asp?DDFDocuments/v/G/TBTN23/CHL628.DOCX", "https://docs.wto.org/imrd/directdoc.asp?DDFDocuments/v/G/TBTN23/CHL628.DOCX")</f>
        <v>https://docs.wto.org/imrd/directdoc.asp?DDFDocuments/v/G/TBTN23/CHL628.DOCX</v>
      </c>
    </row>
    <row r="32" spans="1:19" ht="75">
      <c r="A32" s="2" t="s">
        <v>880</v>
      </c>
      <c r="B32" s="8" t="s">
        <v>206</v>
      </c>
      <c r="C32" s="7">
        <v>45012</v>
      </c>
      <c r="D32" s="6" t="str">
        <f>HYPERLINK("https://eping.wto.org/en/Search?viewData= G/TBT/N/CHL/633"," G/TBT/N/CHL/633")</f>
        <v xml:space="preserve"> G/TBT/N/CHL/633</v>
      </c>
      <c r="E32" s="6" t="s">
        <v>160</v>
      </c>
      <c r="F32" s="8" t="s">
        <v>204</v>
      </c>
      <c r="G32" s="8" t="s">
        <v>205</v>
      </c>
      <c r="I32" s="6" t="s">
        <v>21</v>
      </c>
      <c r="J32" s="6" t="s">
        <v>164</v>
      </c>
      <c r="K32" s="6" t="s">
        <v>158</v>
      </c>
      <c r="L32" s="6" t="s">
        <v>21</v>
      </c>
      <c r="M32" s="6"/>
      <c r="N32" s="7">
        <v>45072</v>
      </c>
      <c r="O32" s="6" t="s">
        <v>25</v>
      </c>
      <c r="P32" s="6"/>
      <c r="Q32" s="6"/>
      <c r="R32" s="6"/>
      <c r="S32" s="6" t="str">
        <f>HYPERLINK("https://docs.wto.org/imrd/directdoc.asp?DDFDocuments/v/G/TBTN23/CHL634.DOCX", "https://docs.wto.org/imrd/directdoc.asp?DDFDocuments/v/G/TBTN23/CHL634.DOCX")</f>
        <v>https://docs.wto.org/imrd/directdoc.asp?DDFDocuments/v/G/TBTN23/CHL634.DOCX</v>
      </c>
    </row>
    <row r="33" spans="1:19" ht="45">
      <c r="A33" s="2" t="s">
        <v>874</v>
      </c>
      <c r="B33" s="8" t="s">
        <v>282</v>
      </c>
      <c r="C33" s="7">
        <v>45008</v>
      </c>
      <c r="D33" s="6" t="str">
        <f>HYPERLINK("https://eping.wto.org/en/Search?viewData= G/TBT/N/KEN/1409"," G/TBT/N/KEN/1409")</f>
        <v xml:space="preserve"> G/TBT/N/KEN/1409</v>
      </c>
      <c r="E33" s="6" t="s">
        <v>40</v>
      </c>
      <c r="F33" s="8" t="s">
        <v>280</v>
      </c>
      <c r="G33" s="8" t="s">
        <v>281</v>
      </c>
      <c r="I33" s="6" t="s">
        <v>21</v>
      </c>
      <c r="J33" s="6" t="s">
        <v>164</v>
      </c>
      <c r="K33" s="6" t="s">
        <v>158</v>
      </c>
      <c r="L33" s="6" t="s">
        <v>21</v>
      </c>
      <c r="M33" s="6"/>
      <c r="N33" s="7">
        <v>45072</v>
      </c>
      <c r="O33" s="6" t="s">
        <v>25</v>
      </c>
      <c r="P33" s="6"/>
      <c r="Q33" s="6"/>
      <c r="R33" s="6"/>
      <c r="S33" s="6" t="str">
        <f>HYPERLINK("https://docs.wto.org/imrd/directdoc.asp?DDFDocuments/v/G/TBTN23/CHL631.DOCX", "https://docs.wto.org/imrd/directdoc.asp?DDFDocuments/v/G/TBTN23/CHL631.DOCX")</f>
        <v>https://docs.wto.org/imrd/directdoc.asp?DDFDocuments/v/G/TBTN23/CHL631.DOCX</v>
      </c>
    </row>
    <row r="34" spans="1:19" ht="75">
      <c r="A34" s="2" t="s">
        <v>917</v>
      </c>
      <c r="B34" s="8" t="s">
        <v>339</v>
      </c>
      <c r="C34" s="7">
        <v>45006</v>
      </c>
      <c r="D34" s="6" t="str">
        <f>HYPERLINK("https://eping.wto.org/en/Search?viewData= G/TBT/N/BHR/661"," G/TBT/N/BHR/661")</f>
        <v xml:space="preserve"> G/TBT/N/BHR/661</v>
      </c>
      <c r="E34" s="6" t="s">
        <v>336</v>
      </c>
      <c r="F34" s="8" t="s">
        <v>337</v>
      </c>
      <c r="G34" s="8" t="s">
        <v>338</v>
      </c>
      <c r="I34" s="6" t="s">
        <v>21</v>
      </c>
      <c r="J34" s="6" t="s">
        <v>164</v>
      </c>
      <c r="K34" s="6" t="s">
        <v>158</v>
      </c>
      <c r="L34" s="6" t="s">
        <v>21</v>
      </c>
      <c r="M34" s="6"/>
      <c r="N34" s="7">
        <v>45072</v>
      </c>
      <c r="O34" s="6" t="s">
        <v>25</v>
      </c>
      <c r="P34" s="6"/>
      <c r="Q34" s="6"/>
      <c r="R34" s="6"/>
      <c r="S34" s="6" t="str">
        <f>HYPERLINK("https://docs.wto.org/imrd/directdoc.asp?DDFDocuments/v/G/TBTN23/CHL629.DOCX", "https://docs.wto.org/imrd/directdoc.asp?DDFDocuments/v/G/TBTN23/CHL629.DOCX")</f>
        <v>https://docs.wto.org/imrd/directdoc.asp?DDFDocuments/v/G/TBTN23/CHL629.DOCX</v>
      </c>
    </row>
    <row r="35" spans="1:19" ht="45">
      <c r="A35" s="2" t="s">
        <v>887</v>
      </c>
      <c r="B35" s="8" t="s">
        <v>350</v>
      </c>
      <c r="C35" s="7">
        <v>45006</v>
      </c>
      <c r="D35" s="6" t="str">
        <f>HYPERLINK("https://eping.wto.org/en/Search?viewData= G/TBT/N/KGZ/51"," G/TBT/N/KGZ/51")</f>
        <v xml:space="preserve"> G/TBT/N/KGZ/51</v>
      </c>
      <c r="E35" s="6" t="s">
        <v>62</v>
      </c>
      <c r="F35" s="8" t="s">
        <v>348</v>
      </c>
      <c r="G35" s="8" t="s">
        <v>349</v>
      </c>
      <c r="I35" s="6" t="s">
        <v>21</v>
      </c>
      <c r="J35" s="6" t="s">
        <v>164</v>
      </c>
      <c r="K35" s="6" t="s">
        <v>158</v>
      </c>
      <c r="L35" s="6" t="s">
        <v>21</v>
      </c>
      <c r="M35" s="6"/>
      <c r="N35" s="7">
        <v>45072</v>
      </c>
      <c r="O35" s="6" t="s">
        <v>25</v>
      </c>
      <c r="P35" s="6"/>
      <c r="Q35" s="6"/>
      <c r="R35" s="6"/>
      <c r="S35" s="6" t="str">
        <f>HYPERLINK("https://docs.wto.org/imrd/directdoc.asp?DDFDocuments/v/G/TBTN23/CHL632.DOCX", "https://docs.wto.org/imrd/directdoc.asp?DDFDocuments/v/G/TBTN23/CHL632.DOCX")</f>
        <v>https://docs.wto.org/imrd/directdoc.asp?DDFDocuments/v/G/TBTN23/CHL632.DOCX</v>
      </c>
    </row>
    <row r="36" spans="1:19" ht="60">
      <c r="A36" s="2" t="s">
        <v>881</v>
      </c>
      <c r="B36" s="8" t="s">
        <v>182</v>
      </c>
      <c r="C36" s="7">
        <v>45012</v>
      </c>
      <c r="D36" s="6" t="str">
        <f>HYPERLINK("https://eping.wto.org/en/Search?viewData= G/TBT/N/BRA/1480"," G/TBT/N/BRA/1480")</f>
        <v xml:space="preserve"> G/TBT/N/BRA/1480</v>
      </c>
      <c r="E36" s="6" t="s">
        <v>179</v>
      </c>
      <c r="F36" s="8" t="s">
        <v>180</v>
      </c>
      <c r="G36" s="8" t="s">
        <v>181</v>
      </c>
      <c r="I36" s="6" t="s">
        <v>21</v>
      </c>
      <c r="J36" s="6" t="s">
        <v>164</v>
      </c>
      <c r="K36" s="6" t="s">
        <v>158</v>
      </c>
      <c r="L36" s="6" t="s">
        <v>21</v>
      </c>
      <c r="M36" s="6"/>
      <c r="N36" s="7">
        <v>45072</v>
      </c>
      <c r="O36" s="6" t="s">
        <v>25</v>
      </c>
      <c r="P36" s="6"/>
      <c r="Q36" s="6"/>
      <c r="R36" s="6"/>
      <c r="S36" s="6" t="str">
        <f>HYPERLINK("https://docs.wto.org/imrd/directdoc.asp?DDFDocuments/v/G/TBTN23/CHL636.DOCX", "https://docs.wto.org/imrd/directdoc.asp?DDFDocuments/v/G/TBTN23/CHL636.DOCX")</f>
        <v>https://docs.wto.org/imrd/directdoc.asp?DDFDocuments/v/G/TBTN23/CHL636.DOCX</v>
      </c>
    </row>
    <row r="37" spans="1:19" ht="135">
      <c r="A37" s="2" t="s">
        <v>894</v>
      </c>
      <c r="B37" s="8" t="s">
        <v>387</v>
      </c>
      <c r="C37" s="7">
        <v>45002</v>
      </c>
      <c r="D37" s="6" t="str">
        <f>HYPERLINK("https://eping.wto.org/en/Search?viewData= G/TBT/N/EU/961"," G/TBT/N/EU/961")</f>
        <v xml:space="preserve"> G/TBT/N/EU/961</v>
      </c>
      <c r="E37" s="6" t="s">
        <v>17</v>
      </c>
      <c r="F37" s="8" t="s">
        <v>385</v>
      </c>
      <c r="G37" s="8" t="s">
        <v>386</v>
      </c>
      <c r="I37" s="6" t="s">
        <v>21</v>
      </c>
      <c r="J37" s="6" t="s">
        <v>164</v>
      </c>
      <c r="K37" s="6" t="s">
        <v>158</v>
      </c>
      <c r="L37" s="6" t="s">
        <v>21</v>
      </c>
      <c r="M37" s="6"/>
      <c r="N37" s="7">
        <v>45072</v>
      </c>
      <c r="O37" s="6" t="s">
        <v>25</v>
      </c>
      <c r="P37" s="6"/>
      <c r="Q37" s="6"/>
      <c r="R37" s="6"/>
      <c r="S37" s="6" t="str">
        <f>HYPERLINK("https://docs.wto.org/imrd/directdoc.asp?DDFDocuments/v/G/TBTN23/CHL633.DOCX", "https://docs.wto.org/imrd/directdoc.asp?DDFDocuments/v/G/TBTN23/CHL633.DOCX")</f>
        <v>https://docs.wto.org/imrd/directdoc.asp?DDFDocuments/v/G/TBTN23/CHL633.DOCX</v>
      </c>
    </row>
    <row r="38" spans="1:19" ht="360">
      <c r="A38" s="2" t="s">
        <v>942</v>
      </c>
      <c r="B38" s="8" t="s">
        <v>640</v>
      </c>
      <c r="C38" s="7">
        <v>44991</v>
      </c>
      <c r="D38" s="6" t="str">
        <f>HYPERLINK("https://eping.wto.org/en/Search?viewData= G/TBT/N/UKR/247"," G/TBT/N/UKR/247")</f>
        <v xml:space="preserve"> G/TBT/N/UKR/247</v>
      </c>
      <c r="E38" s="6" t="s">
        <v>227</v>
      </c>
      <c r="F38" s="8" t="s">
        <v>638</v>
      </c>
      <c r="G38" s="8" t="s">
        <v>639</v>
      </c>
      <c r="I38" s="6" t="s">
        <v>211</v>
      </c>
      <c r="J38" s="6" t="s">
        <v>212</v>
      </c>
      <c r="K38" s="6" t="s">
        <v>213</v>
      </c>
      <c r="L38" s="6" t="s">
        <v>214</v>
      </c>
      <c r="M38" s="6"/>
      <c r="N38" s="7">
        <v>45072</v>
      </c>
      <c r="O38" s="6" t="s">
        <v>25</v>
      </c>
      <c r="P38" s="8" t="s">
        <v>215</v>
      </c>
      <c r="Q38" s="6" t="str">
        <f>HYPERLINK("https://docs.wto.org/imrd/directdoc.asp?DDFDocuments/t/G/TBTN23/KNA3.DOCX", "https://docs.wto.org/imrd/directdoc.asp?DDFDocuments/t/G/TBTN23/KNA3.DOCX")</f>
        <v>https://docs.wto.org/imrd/directdoc.asp?DDFDocuments/t/G/TBTN23/KNA3.DOCX</v>
      </c>
      <c r="R38" s="6"/>
      <c r="S38" s="6"/>
    </row>
    <row r="39" spans="1:19" ht="30">
      <c r="A39" s="2" t="s">
        <v>854</v>
      </c>
      <c r="B39" s="8" t="s">
        <v>71</v>
      </c>
      <c r="C39" s="7">
        <v>45015</v>
      </c>
      <c r="D39" s="6" t="str">
        <f>HYPERLINK("https://eping.wto.org/en/Search?viewData= G/TBT/N/IND/250"," G/TBT/N/IND/250")</f>
        <v xml:space="preserve"> G/TBT/N/IND/250</v>
      </c>
      <c r="E39" s="6" t="s">
        <v>34</v>
      </c>
      <c r="F39" s="8" t="s">
        <v>70</v>
      </c>
      <c r="G39" s="8" t="s">
        <v>70</v>
      </c>
      <c r="I39" s="6" t="s">
        <v>21</v>
      </c>
      <c r="J39" s="6" t="s">
        <v>219</v>
      </c>
      <c r="K39" s="6" t="s">
        <v>67</v>
      </c>
      <c r="L39" s="6" t="s">
        <v>68</v>
      </c>
      <c r="M39" s="6"/>
      <c r="N39" s="7">
        <v>45070</v>
      </c>
      <c r="O39" s="6" t="s">
        <v>25</v>
      </c>
      <c r="P39" s="8" t="s">
        <v>220</v>
      </c>
      <c r="Q39" s="6" t="str">
        <f>HYPERLINK("https://docs.wto.org/imrd/directdoc.asp?DDFDocuments/t/G/TBTN23/KGZ52.DOCX", "https://docs.wto.org/imrd/directdoc.asp?DDFDocuments/t/G/TBTN23/KGZ52.DOCX")</f>
        <v>https://docs.wto.org/imrd/directdoc.asp?DDFDocuments/t/G/TBTN23/KGZ52.DOCX</v>
      </c>
      <c r="R39" s="6"/>
      <c r="S39" s="6"/>
    </row>
    <row r="40" spans="1:19" ht="75">
      <c r="A40" s="2" t="s">
        <v>882</v>
      </c>
      <c r="B40" s="8" t="s">
        <v>210</v>
      </c>
      <c r="C40" s="7">
        <v>45012</v>
      </c>
      <c r="D40" s="6" t="str">
        <f>HYPERLINK("https://eping.wto.org/en/Search?viewData= G/TBT/N/KNA/3"," G/TBT/N/KNA/3")</f>
        <v xml:space="preserve"> G/TBT/N/KNA/3</v>
      </c>
      <c r="E40" s="6" t="s">
        <v>207</v>
      </c>
      <c r="F40" s="8" t="s">
        <v>208</v>
      </c>
      <c r="G40" s="8" t="s">
        <v>209</v>
      </c>
      <c r="I40" s="6" t="s">
        <v>21</v>
      </c>
      <c r="J40" s="6" t="s">
        <v>225</v>
      </c>
      <c r="K40" s="6" t="s">
        <v>32</v>
      </c>
      <c r="L40" s="6" t="s">
        <v>21</v>
      </c>
      <c r="M40" s="6"/>
      <c r="N40" s="7">
        <v>45069</v>
      </c>
      <c r="O40" s="6" t="s">
        <v>25</v>
      </c>
      <c r="P40" s="8" t="s">
        <v>226</v>
      </c>
      <c r="Q40" s="6" t="str">
        <f>HYPERLINK("https://docs.wto.org/imrd/directdoc.asp?DDFDocuments/t/G/TBTN23/ARG440.DOCX", "https://docs.wto.org/imrd/directdoc.asp?DDFDocuments/t/G/TBTN23/ARG440.DOCX")</f>
        <v>https://docs.wto.org/imrd/directdoc.asp?DDFDocuments/t/G/TBTN23/ARG440.DOCX</v>
      </c>
      <c r="R40" s="6"/>
      <c r="S40" s="6" t="str">
        <f>HYPERLINK("https://docs.wto.org/imrd/directdoc.asp?DDFDocuments/v/G/TBTN23/ARG440.DOCX", "https://docs.wto.org/imrd/directdoc.asp?DDFDocuments/v/G/TBTN23/ARG440.DOCX")</f>
        <v>https://docs.wto.org/imrd/directdoc.asp?DDFDocuments/v/G/TBTN23/ARG440.DOCX</v>
      </c>
    </row>
    <row r="41" spans="1:19" ht="105">
      <c r="A41" s="2" t="s">
        <v>850</v>
      </c>
      <c r="B41" s="8" t="s">
        <v>43</v>
      </c>
      <c r="C41" s="7">
        <v>45015</v>
      </c>
      <c r="D41" s="6" t="str">
        <f>HYPERLINK("https://eping.wto.org/en/Search?viewData= G/TBT/N/KEN/1410"," G/TBT/N/KEN/1410")</f>
        <v xml:space="preserve"> G/TBT/N/KEN/1410</v>
      </c>
      <c r="E41" s="6" t="s">
        <v>40</v>
      </c>
      <c r="F41" s="8" t="s">
        <v>41</v>
      </c>
      <c r="G41" s="8" t="s">
        <v>42</v>
      </c>
      <c r="I41" s="6" t="s">
        <v>52</v>
      </c>
      <c r="J41" s="6" t="s">
        <v>53</v>
      </c>
      <c r="K41" s="6" t="s">
        <v>32</v>
      </c>
      <c r="L41" s="6" t="s">
        <v>24</v>
      </c>
      <c r="M41" s="6"/>
      <c r="N41" s="7">
        <v>45069</v>
      </c>
      <c r="O41" s="6" t="s">
        <v>25</v>
      </c>
      <c r="P41" s="8" t="s">
        <v>231</v>
      </c>
      <c r="Q41" s="6" t="str">
        <f>HYPERLINK("https://docs.wto.org/imrd/directdoc.asp?DDFDocuments/t/G/TBTN23/UKR249.DOCX", "https://docs.wto.org/imrd/directdoc.asp?DDFDocuments/t/G/TBTN23/UKR249.DOCX")</f>
        <v>https://docs.wto.org/imrd/directdoc.asp?DDFDocuments/t/G/TBTN23/UKR249.DOCX</v>
      </c>
      <c r="R41" s="6"/>
      <c r="S41" s="6"/>
    </row>
    <row r="42" spans="1:19" ht="45">
      <c r="A42" s="2" t="s">
        <v>940</v>
      </c>
      <c r="B42" s="8" t="s">
        <v>662</v>
      </c>
      <c r="C42" s="7">
        <v>44988</v>
      </c>
      <c r="D42" s="6" t="str">
        <f>HYPERLINK("https://eping.wto.org/en/Search?viewData= G/TBT/N/BDI/331, G/TBT/N/KEN/1393, G/TBT/N/RWA/838, G/TBT/N/TZA/917, G/TBT/N/UGA/1746"," G/TBT/N/BDI/331, G/TBT/N/KEN/1393, G/TBT/N/RWA/838, G/TBT/N/TZA/917, G/TBT/N/UGA/1746")</f>
        <v xml:space="preserve"> G/TBT/N/BDI/331, G/TBT/N/KEN/1393, G/TBT/N/RWA/838, G/TBT/N/TZA/917, G/TBT/N/UGA/1746</v>
      </c>
      <c r="E42" s="6" t="s">
        <v>105</v>
      </c>
      <c r="F42" s="8" t="s">
        <v>660</v>
      </c>
      <c r="G42" s="8" t="s">
        <v>661</v>
      </c>
      <c r="I42" s="6" t="s">
        <v>21</v>
      </c>
      <c r="J42" s="6" t="s">
        <v>236</v>
      </c>
      <c r="K42" s="6" t="s">
        <v>237</v>
      </c>
      <c r="L42" s="6" t="s">
        <v>24</v>
      </c>
      <c r="M42" s="6"/>
      <c r="N42" s="7">
        <v>45017</v>
      </c>
      <c r="O42" s="6" t="s">
        <v>25</v>
      </c>
      <c r="P42" s="8" t="s">
        <v>238</v>
      </c>
      <c r="Q42" s="6" t="str">
        <f>HYPERLINK("https://docs.wto.org/imrd/directdoc.asp?DDFDocuments/t/G/TBTN23/VNM253.DOCX", "https://docs.wto.org/imrd/directdoc.asp?DDFDocuments/t/G/TBTN23/VNM253.DOCX")</f>
        <v>https://docs.wto.org/imrd/directdoc.asp?DDFDocuments/t/G/TBTN23/VNM253.DOCX</v>
      </c>
      <c r="R42" s="6" t="str">
        <f>HYPERLINK("https://docs.wto.org/imrd/directdoc.asp?DDFDocuments/u/G/TBTN23/VNM253.DOCX", "https://docs.wto.org/imrd/directdoc.asp?DDFDocuments/u/G/TBTN23/VNM253.DOCX")</f>
        <v>https://docs.wto.org/imrd/directdoc.asp?DDFDocuments/u/G/TBTN23/VNM253.DOCX</v>
      </c>
      <c r="S42" s="6"/>
    </row>
    <row r="43" spans="1:19" ht="45">
      <c r="A43" s="2" t="s">
        <v>940</v>
      </c>
      <c r="B43" s="8" t="s">
        <v>662</v>
      </c>
      <c r="C43" s="7">
        <v>44988</v>
      </c>
      <c r="D43" s="6" t="str">
        <f>HYPERLINK("https://eping.wto.org/en/Search?viewData= G/TBT/N/BDI/331, G/TBT/N/KEN/1393, G/TBT/N/RWA/838, G/TBT/N/TZA/917, G/TBT/N/UGA/1746"," G/TBT/N/BDI/331, G/TBT/N/KEN/1393, G/TBT/N/RWA/838, G/TBT/N/TZA/917, G/TBT/N/UGA/1746")</f>
        <v xml:space="preserve"> G/TBT/N/BDI/331, G/TBT/N/KEN/1393, G/TBT/N/RWA/838, G/TBT/N/TZA/917, G/TBT/N/UGA/1746</v>
      </c>
      <c r="E43" s="6" t="s">
        <v>528</v>
      </c>
      <c r="F43" s="8" t="s">
        <v>660</v>
      </c>
      <c r="G43" s="8" t="s">
        <v>661</v>
      </c>
      <c r="I43" s="6" t="s">
        <v>21</v>
      </c>
      <c r="J43" s="6" t="s">
        <v>243</v>
      </c>
      <c r="K43" s="6" t="s">
        <v>32</v>
      </c>
      <c r="L43" s="6" t="s">
        <v>21</v>
      </c>
      <c r="M43" s="6"/>
      <c r="N43" s="7">
        <v>45097</v>
      </c>
      <c r="O43" s="6" t="s">
        <v>25</v>
      </c>
      <c r="P43" s="8" t="s">
        <v>244</v>
      </c>
      <c r="Q43" s="6" t="str">
        <f>HYPERLINK("https://docs.wto.org/imrd/directdoc.asp?DDFDocuments/t/G/TBTN23/USA1978.DOCX", "https://docs.wto.org/imrd/directdoc.asp?DDFDocuments/t/G/TBTN23/USA1978.DOCX")</f>
        <v>https://docs.wto.org/imrd/directdoc.asp?DDFDocuments/t/G/TBTN23/USA1978.DOCX</v>
      </c>
      <c r="R43" s="6"/>
      <c r="S43" s="6"/>
    </row>
    <row r="44" spans="1:19" ht="45">
      <c r="A44" s="2" t="s">
        <v>940</v>
      </c>
      <c r="B44" s="8" t="s">
        <v>662</v>
      </c>
      <c r="C44" s="7">
        <v>44988</v>
      </c>
      <c r="D44" s="6" t="str">
        <f>HYPERLINK("https://eping.wto.org/en/Search?viewData= G/TBT/N/BDI/331, G/TBT/N/KEN/1393, G/TBT/N/RWA/838, G/TBT/N/TZA/917, G/TBT/N/UGA/1746"," G/TBT/N/BDI/331, G/TBT/N/KEN/1393, G/TBT/N/RWA/838, G/TBT/N/TZA/917, G/TBT/N/UGA/1746")</f>
        <v xml:space="preserve"> G/TBT/N/BDI/331, G/TBT/N/KEN/1393, G/TBT/N/RWA/838, G/TBT/N/TZA/917, G/TBT/N/UGA/1746</v>
      </c>
      <c r="E44" s="6" t="s">
        <v>562</v>
      </c>
      <c r="F44" s="8" t="s">
        <v>660</v>
      </c>
      <c r="G44" s="8" t="s">
        <v>661</v>
      </c>
      <c r="I44" s="6" t="s">
        <v>248</v>
      </c>
      <c r="J44" s="6" t="s">
        <v>249</v>
      </c>
      <c r="K44" s="6" t="s">
        <v>250</v>
      </c>
      <c r="L44" s="6" t="s">
        <v>214</v>
      </c>
      <c r="M44" s="6"/>
      <c r="N44" s="7">
        <v>45068</v>
      </c>
      <c r="O44" s="6" t="s">
        <v>25</v>
      </c>
      <c r="P44" s="8" t="s">
        <v>251</v>
      </c>
      <c r="Q44" s="6" t="str">
        <f>HYPERLINK("https://docs.wto.org/imrd/directdoc.asp?DDFDocuments/t/G/TBTN23/GHA30.DOCX", "https://docs.wto.org/imrd/directdoc.asp?DDFDocuments/t/G/TBTN23/GHA30.DOCX")</f>
        <v>https://docs.wto.org/imrd/directdoc.asp?DDFDocuments/t/G/TBTN23/GHA30.DOCX</v>
      </c>
      <c r="R44" s="6" t="str">
        <f>HYPERLINK("https://docs.wto.org/imrd/directdoc.asp?DDFDocuments/u/G/TBTN23/GHA30.DOCX", "https://docs.wto.org/imrd/directdoc.asp?DDFDocuments/u/G/TBTN23/GHA30.DOCX")</f>
        <v>https://docs.wto.org/imrd/directdoc.asp?DDFDocuments/u/G/TBTN23/GHA30.DOCX</v>
      </c>
      <c r="S44" s="6" t="str">
        <f>HYPERLINK("https://docs.wto.org/imrd/directdoc.asp?DDFDocuments/v/G/TBTN23/GHA30.DOCX", "https://docs.wto.org/imrd/directdoc.asp?DDFDocuments/v/G/TBTN23/GHA30.DOCX")</f>
        <v>https://docs.wto.org/imrd/directdoc.asp?DDFDocuments/v/G/TBTN23/GHA30.DOCX</v>
      </c>
    </row>
    <row r="45" spans="1:19" ht="45">
      <c r="A45" s="2" t="s">
        <v>940</v>
      </c>
      <c r="B45" s="8" t="s">
        <v>662</v>
      </c>
      <c r="C45" s="7">
        <v>44988</v>
      </c>
      <c r="D45" s="6" t="str">
        <f>HYPERLINK("https://eping.wto.org/en/Search?viewData= G/TBT/N/BDI/331, G/TBT/N/KEN/1393, G/TBT/N/RWA/838, G/TBT/N/TZA/917, G/TBT/N/UGA/1746"," G/TBT/N/BDI/331, G/TBT/N/KEN/1393, G/TBT/N/RWA/838, G/TBT/N/TZA/917, G/TBT/N/UGA/1746")</f>
        <v xml:space="preserve"> G/TBT/N/BDI/331, G/TBT/N/KEN/1393, G/TBT/N/RWA/838, G/TBT/N/TZA/917, G/TBT/N/UGA/1746</v>
      </c>
      <c r="E45" s="6" t="s">
        <v>40</v>
      </c>
      <c r="F45" s="8" t="s">
        <v>660</v>
      </c>
      <c r="G45" s="8" t="s">
        <v>661</v>
      </c>
      <c r="I45" s="6" t="s">
        <v>21</v>
      </c>
      <c r="J45" s="6" t="s">
        <v>249</v>
      </c>
      <c r="K45" s="6" t="s">
        <v>250</v>
      </c>
      <c r="L45" s="6" t="s">
        <v>214</v>
      </c>
      <c r="M45" s="6"/>
      <c r="N45" s="7">
        <v>45068</v>
      </c>
      <c r="O45" s="6" t="s">
        <v>25</v>
      </c>
      <c r="P45" s="8" t="s">
        <v>254</v>
      </c>
      <c r="Q45" s="6" t="str">
        <f>HYPERLINK("https://docs.wto.org/imrd/directdoc.asp?DDFDocuments/t/G/TBTN23/GHA29.DOCX", "https://docs.wto.org/imrd/directdoc.asp?DDFDocuments/t/G/TBTN23/GHA29.DOCX")</f>
        <v>https://docs.wto.org/imrd/directdoc.asp?DDFDocuments/t/G/TBTN23/GHA29.DOCX</v>
      </c>
      <c r="R45" s="6" t="str">
        <f>HYPERLINK("https://docs.wto.org/imrd/directdoc.asp?DDFDocuments/u/G/TBTN23/GHA29.DOCX", "https://docs.wto.org/imrd/directdoc.asp?DDFDocuments/u/G/TBTN23/GHA29.DOCX")</f>
        <v>https://docs.wto.org/imrd/directdoc.asp?DDFDocuments/u/G/TBTN23/GHA29.DOCX</v>
      </c>
      <c r="S45" s="6" t="str">
        <f>HYPERLINK("https://docs.wto.org/imrd/directdoc.asp?DDFDocuments/v/G/TBTN23/GHA29.DOCX", "https://docs.wto.org/imrd/directdoc.asp?DDFDocuments/v/G/TBTN23/GHA29.DOCX")</f>
        <v>https://docs.wto.org/imrd/directdoc.asp?DDFDocuments/v/G/TBTN23/GHA29.DOCX</v>
      </c>
    </row>
    <row r="46" spans="1:19" ht="45">
      <c r="A46" s="2" t="s">
        <v>940</v>
      </c>
      <c r="B46" s="8" t="s">
        <v>662</v>
      </c>
      <c r="C46" s="7">
        <v>44988</v>
      </c>
      <c r="D46" s="6" t="str">
        <f>HYPERLINK("https://eping.wto.org/en/Search?viewData= G/TBT/N/BDI/331, G/TBT/N/KEN/1393, G/TBT/N/RWA/838, G/TBT/N/TZA/917, G/TBT/N/UGA/1746"," G/TBT/N/BDI/331, G/TBT/N/KEN/1393, G/TBT/N/RWA/838, G/TBT/N/TZA/917, G/TBT/N/UGA/1746")</f>
        <v xml:space="preserve"> G/TBT/N/BDI/331, G/TBT/N/KEN/1393, G/TBT/N/RWA/838, G/TBT/N/TZA/917, G/TBT/N/UGA/1746</v>
      </c>
      <c r="E46" s="6" t="s">
        <v>449</v>
      </c>
      <c r="F46" s="8" t="s">
        <v>660</v>
      </c>
      <c r="G46" s="8" t="s">
        <v>661</v>
      </c>
      <c r="I46" s="6" t="s">
        <v>248</v>
      </c>
      <c r="J46" s="6" t="s">
        <v>249</v>
      </c>
      <c r="K46" s="6" t="s">
        <v>250</v>
      </c>
      <c r="L46" s="6" t="s">
        <v>214</v>
      </c>
      <c r="M46" s="6"/>
      <c r="N46" s="7">
        <v>45068</v>
      </c>
      <c r="O46" s="6" t="s">
        <v>25</v>
      </c>
      <c r="P46" s="8" t="s">
        <v>258</v>
      </c>
      <c r="Q46" s="6" t="str">
        <f>HYPERLINK("https://docs.wto.org/imrd/directdoc.asp?DDFDocuments/t/G/TBTN23/GHA27.DOCX", "https://docs.wto.org/imrd/directdoc.asp?DDFDocuments/t/G/TBTN23/GHA27.DOCX")</f>
        <v>https://docs.wto.org/imrd/directdoc.asp?DDFDocuments/t/G/TBTN23/GHA27.DOCX</v>
      </c>
      <c r="R46" s="6" t="str">
        <f>HYPERLINK("https://docs.wto.org/imrd/directdoc.asp?DDFDocuments/u/G/TBTN23/GHA27.DOCX", "https://docs.wto.org/imrd/directdoc.asp?DDFDocuments/u/G/TBTN23/GHA27.DOCX")</f>
        <v>https://docs.wto.org/imrd/directdoc.asp?DDFDocuments/u/G/TBTN23/GHA27.DOCX</v>
      </c>
      <c r="S46" s="6" t="str">
        <f>HYPERLINK("https://docs.wto.org/imrd/directdoc.asp?DDFDocuments/v/G/TBTN23/GHA27.DOCX", "https://docs.wto.org/imrd/directdoc.asp?DDFDocuments/v/G/TBTN23/GHA27.DOCX")</f>
        <v>https://docs.wto.org/imrd/directdoc.asp?DDFDocuments/v/G/TBTN23/GHA27.DOCX</v>
      </c>
    </row>
    <row r="47" spans="1:19" ht="180">
      <c r="A47" s="2" t="s">
        <v>899</v>
      </c>
      <c r="B47" s="8" t="s">
        <v>418</v>
      </c>
      <c r="C47" s="7">
        <v>45001</v>
      </c>
      <c r="D47" s="6" t="str">
        <f>HYPERLINK("https://eping.wto.org/en/Search?viewData= G/TBT/N/GBR/56"," G/TBT/N/GBR/56")</f>
        <v xml:space="preserve"> G/TBT/N/GBR/56</v>
      </c>
      <c r="E47" s="6" t="s">
        <v>89</v>
      </c>
      <c r="F47" s="8" t="s">
        <v>416</v>
      </c>
      <c r="G47" s="8" t="s">
        <v>417</v>
      </c>
      <c r="I47" s="6" t="s">
        <v>21</v>
      </c>
      <c r="J47" s="6" t="s">
        <v>249</v>
      </c>
      <c r="K47" s="6" t="s">
        <v>250</v>
      </c>
      <c r="L47" s="6" t="s">
        <v>214</v>
      </c>
      <c r="M47" s="6"/>
      <c r="N47" s="7">
        <v>45068</v>
      </c>
      <c r="O47" s="6" t="s">
        <v>25</v>
      </c>
      <c r="P47" s="8" t="s">
        <v>261</v>
      </c>
      <c r="Q47" s="6" t="str">
        <f>HYPERLINK("https://docs.wto.org/imrd/directdoc.asp?DDFDocuments/t/G/TBTN23/GHA28.DOCX", "https://docs.wto.org/imrd/directdoc.asp?DDFDocuments/t/G/TBTN23/GHA28.DOCX")</f>
        <v>https://docs.wto.org/imrd/directdoc.asp?DDFDocuments/t/G/TBTN23/GHA28.DOCX</v>
      </c>
      <c r="R47" s="6" t="str">
        <f>HYPERLINK("https://docs.wto.org/imrd/directdoc.asp?DDFDocuments/u/G/TBTN23/GHA28.DOCX", "https://docs.wto.org/imrd/directdoc.asp?DDFDocuments/u/G/TBTN23/GHA28.DOCX")</f>
        <v>https://docs.wto.org/imrd/directdoc.asp?DDFDocuments/u/G/TBTN23/GHA28.DOCX</v>
      </c>
      <c r="S47" s="6" t="str">
        <f>HYPERLINK("https://docs.wto.org/imrd/directdoc.asp?DDFDocuments/v/G/TBTN23/GHA28.DOCX", "https://docs.wto.org/imrd/directdoc.asp?DDFDocuments/v/G/TBTN23/GHA28.DOCX")</f>
        <v>https://docs.wto.org/imrd/directdoc.asp?DDFDocuments/v/G/TBTN23/GHA28.DOCX</v>
      </c>
    </row>
    <row r="48" spans="1:19">
      <c r="A48" s="2" t="s">
        <v>860</v>
      </c>
      <c r="B48" s="8" t="s">
        <v>114</v>
      </c>
      <c r="C48" s="7">
        <v>45015</v>
      </c>
      <c r="D48" s="6" t="str">
        <f>HYPERLINK("https://eping.wto.org/en/Search?viewData= G/TBT/N/IND/246"," G/TBT/N/IND/246")</f>
        <v xml:space="preserve"> G/TBT/N/IND/246</v>
      </c>
      <c r="E48" s="6" t="s">
        <v>34</v>
      </c>
      <c r="F48" s="8" t="s">
        <v>113</v>
      </c>
      <c r="G48" s="8" t="s">
        <v>113</v>
      </c>
      <c r="I48" s="6" t="s">
        <v>265</v>
      </c>
      <c r="J48" s="6" t="s">
        <v>266</v>
      </c>
      <c r="K48" s="6" t="s">
        <v>267</v>
      </c>
      <c r="L48" s="6" t="s">
        <v>21</v>
      </c>
      <c r="M48" s="6"/>
      <c r="N48" s="7">
        <v>45068</v>
      </c>
      <c r="O48" s="6" t="s">
        <v>25</v>
      </c>
      <c r="P48" s="8" t="s">
        <v>268</v>
      </c>
      <c r="Q48" s="6" t="str">
        <f>HYPERLINK("https://docs.wto.org/imrd/directdoc.asp?DDFDocuments/t/G/TBTN23/KEN1406.DOCX", "https://docs.wto.org/imrd/directdoc.asp?DDFDocuments/t/G/TBTN23/KEN1406.DOCX")</f>
        <v>https://docs.wto.org/imrd/directdoc.asp?DDFDocuments/t/G/TBTN23/KEN1406.DOCX</v>
      </c>
      <c r="R48" s="6" t="str">
        <f>HYPERLINK("https://docs.wto.org/imrd/directdoc.asp?DDFDocuments/u/G/TBTN23/KEN1406.DOCX", "https://docs.wto.org/imrd/directdoc.asp?DDFDocuments/u/G/TBTN23/KEN1406.DOCX")</f>
        <v>https://docs.wto.org/imrd/directdoc.asp?DDFDocuments/u/G/TBTN23/KEN1406.DOCX</v>
      </c>
      <c r="S48" s="6"/>
    </row>
    <row r="49" spans="1:19" ht="165">
      <c r="A49" s="2" t="s">
        <v>939</v>
      </c>
      <c r="B49" s="8" t="s">
        <v>656</v>
      </c>
      <c r="C49" s="7">
        <v>44988</v>
      </c>
      <c r="D49" s="6" t="str">
        <f>HYPERLINK("https://eping.wto.org/en/Search?viewData= G/TBT/N/BRA/1477"," G/TBT/N/BRA/1477")</f>
        <v xml:space="preserve"> G/TBT/N/BRA/1477</v>
      </c>
      <c r="E49" s="6" t="s">
        <v>179</v>
      </c>
      <c r="F49" s="8" t="s">
        <v>654</v>
      </c>
      <c r="G49" s="8" t="s">
        <v>655</v>
      </c>
      <c r="I49" s="6" t="s">
        <v>272</v>
      </c>
      <c r="J49" s="6" t="s">
        <v>273</v>
      </c>
      <c r="K49" s="6" t="s">
        <v>274</v>
      </c>
      <c r="L49" s="6" t="s">
        <v>21</v>
      </c>
      <c r="M49" s="6"/>
      <c r="N49" s="7">
        <v>45068</v>
      </c>
      <c r="O49" s="6" t="s">
        <v>25</v>
      </c>
      <c r="P49" s="8" t="s">
        <v>275</v>
      </c>
      <c r="Q49" s="6" t="str">
        <f>HYPERLINK("https://docs.wto.org/imrd/directdoc.asp?DDFDocuments/t/G/TBTN23/KEN1407.DOCX", "https://docs.wto.org/imrd/directdoc.asp?DDFDocuments/t/G/TBTN23/KEN1407.DOCX")</f>
        <v>https://docs.wto.org/imrd/directdoc.asp?DDFDocuments/t/G/TBTN23/KEN1407.DOCX</v>
      </c>
      <c r="R49" s="6" t="str">
        <f>HYPERLINK("https://docs.wto.org/imrd/directdoc.asp?DDFDocuments/u/G/TBTN23/KEN1407.DOCX", "https://docs.wto.org/imrd/directdoc.asp?DDFDocuments/u/G/TBTN23/KEN1407.DOCX")</f>
        <v>https://docs.wto.org/imrd/directdoc.asp?DDFDocuments/u/G/TBTN23/KEN1407.DOCX</v>
      </c>
      <c r="S49" s="6"/>
    </row>
    <row r="50" spans="1:19" ht="30">
      <c r="A50" s="2" t="s">
        <v>932</v>
      </c>
      <c r="B50" s="8" t="s">
        <v>544</v>
      </c>
      <c r="C50" s="7">
        <v>44994</v>
      </c>
      <c r="D50" s="6" t="str">
        <f>HYPERLINK("https://eping.wto.org/en/Search?viewData= G/TBT/N/KNA/1"," G/TBT/N/KNA/1")</f>
        <v xml:space="preserve"> G/TBT/N/KNA/1</v>
      </c>
      <c r="E50" s="6" t="s">
        <v>207</v>
      </c>
      <c r="F50" s="8" t="s">
        <v>542</v>
      </c>
      <c r="G50" s="8" t="s">
        <v>543</v>
      </c>
      <c r="I50" s="6" t="s">
        <v>265</v>
      </c>
      <c r="J50" s="6" t="s">
        <v>266</v>
      </c>
      <c r="K50" s="6" t="s">
        <v>278</v>
      </c>
      <c r="L50" s="6" t="s">
        <v>21</v>
      </c>
      <c r="M50" s="6"/>
      <c r="N50" s="7">
        <v>45068</v>
      </c>
      <c r="O50" s="6" t="s">
        <v>25</v>
      </c>
      <c r="P50" s="8" t="s">
        <v>279</v>
      </c>
      <c r="Q50" s="6" t="str">
        <f>HYPERLINK("https://docs.wto.org/imrd/directdoc.asp?DDFDocuments/t/G/TBTN23/KEN1408.DOCX", "https://docs.wto.org/imrd/directdoc.asp?DDFDocuments/t/G/TBTN23/KEN1408.DOCX")</f>
        <v>https://docs.wto.org/imrd/directdoc.asp?DDFDocuments/t/G/TBTN23/KEN1408.DOCX</v>
      </c>
      <c r="R50" s="6" t="str">
        <f>HYPERLINK("https://docs.wto.org/imrd/directdoc.asp?DDFDocuments/u/G/TBTN23/KEN1408.DOCX", "https://docs.wto.org/imrd/directdoc.asp?DDFDocuments/u/G/TBTN23/KEN1408.DOCX")</f>
        <v>https://docs.wto.org/imrd/directdoc.asp?DDFDocuments/u/G/TBTN23/KEN1408.DOCX</v>
      </c>
      <c r="S50" s="6"/>
    </row>
    <row r="51" spans="1:19" ht="90">
      <c r="A51" s="2" t="s">
        <v>918</v>
      </c>
      <c r="B51" s="8" t="s">
        <v>408</v>
      </c>
      <c r="C51" s="7">
        <v>45001</v>
      </c>
      <c r="D51" s="6" t="str">
        <f>HYPERLINK("https://eping.wto.org/en/Search?viewData= G/TBT/N/TPKM/519"," G/TBT/N/TPKM/519")</f>
        <v xml:space="preserve"> G/TBT/N/TPKM/519</v>
      </c>
      <c r="E51" s="6" t="s">
        <v>48</v>
      </c>
      <c r="F51" s="8" t="s">
        <v>406</v>
      </c>
      <c r="G51" s="8" t="s">
        <v>407</v>
      </c>
      <c r="I51" s="6" t="s">
        <v>283</v>
      </c>
      <c r="J51" s="6" t="s">
        <v>284</v>
      </c>
      <c r="K51" s="6" t="s">
        <v>285</v>
      </c>
      <c r="L51" s="6" t="s">
        <v>21</v>
      </c>
      <c r="M51" s="6"/>
      <c r="N51" s="7">
        <v>45068</v>
      </c>
      <c r="O51" s="6" t="s">
        <v>25</v>
      </c>
      <c r="P51" s="8" t="s">
        <v>286</v>
      </c>
      <c r="Q51" s="6" t="str">
        <f>HYPERLINK("https://docs.wto.org/imrd/directdoc.asp?DDFDocuments/t/G/TBTN23/KEN1409.DOCX", "https://docs.wto.org/imrd/directdoc.asp?DDFDocuments/t/G/TBTN23/KEN1409.DOCX")</f>
        <v>https://docs.wto.org/imrd/directdoc.asp?DDFDocuments/t/G/TBTN23/KEN1409.DOCX</v>
      </c>
      <c r="R51" s="6" t="str">
        <f>HYPERLINK("https://docs.wto.org/imrd/directdoc.asp?DDFDocuments/u/G/TBTN23/KEN1409.DOCX", "https://docs.wto.org/imrd/directdoc.asp?DDFDocuments/u/G/TBTN23/KEN1409.DOCX")</f>
        <v>https://docs.wto.org/imrd/directdoc.asp?DDFDocuments/u/G/TBTN23/KEN1409.DOCX</v>
      </c>
      <c r="S51" s="6"/>
    </row>
    <row r="52" spans="1:19" ht="90">
      <c r="A52" s="2" t="s">
        <v>906</v>
      </c>
      <c r="B52" s="8" t="s">
        <v>459</v>
      </c>
      <c r="C52" s="7">
        <v>44998</v>
      </c>
      <c r="D52" s="6" t="str">
        <f>HYPERLINK("https://eping.wto.org/en/Search?viewData= G/TBT/N/VNM/250"," G/TBT/N/VNM/250")</f>
        <v xml:space="preserve"> G/TBT/N/VNM/250</v>
      </c>
      <c r="E52" s="6" t="s">
        <v>232</v>
      </c>
      <c r="F52" s="8" t="s">
        <v>457</v>
      </c>
      <c r="G52" s="8" t="s">
        <v>458</v>
      </c>
      <c r="I52" s="6" t="s">
        <v>21</v>
      </c>
      <c r="J52" s="6" t="s">
        <v>291</v>
      </c>
      <c r="K52" s="6" t="s">
        <v>292</v>
      </c>
      <c r="L52" s="6" t="s">
        <v>21</v>
      </c>
      <c r="M52" s="6"/>
      <c r="N52" s="7">
        <v>45068</v>
      </c>
      <c r="O52" s="6" t="s">
        <v>25</v>
      </c>
      <c r="P52" s="8" t="s">
        <v>293</v>
      </c>
      <c r="Q52" s="6" t="str">
        <f>HYPERLINK("https://docs.wto.org/imrd/directdoc.asp?DDFDocuments/t/G/TBTN23/KWT632.DOCX", "https://docs.wto.org/imrd/directdoc.asp?DDFDocuments/t/G/TBTN23/KWT632.DOCX")</f>
        <v>https://docs.wto.org/imrd/directdoc.asp?DDFDocuments/t/G/TBTN23/KWT632.DOCX</v>
      </c>
      <c r="R52" s="6" t="str">
        <f>HYPERLINK("https://docs.wto.org/imrd/directdoc.asp?DDFDocuments/u/G/TBTN23/KWT632.DOCX", "https://docs.wto.org/imrd/directdoc.asp?DDFDocuments/u/G/TBTN23/KWT632.DOCX")</f>
        <v>https://docs.wto.org/imrd/directdoc.asp?DDFDocuments/u/G/TBTN23/KWT632.DOCX</v>
      </c>
      <c r="S52" s="6"/>
    </row>
    <row r="53" spans="1:19" ht="90">
      <c r="A53" s="2" t="s">
        <v>912</v>
      </c>
      <c r="B53" s="8" t="s">
        <v>501</v>
      </c>
      <c r="C53" s="7">
        <v>44998</v>
      </c>
      <c r="D53" s="6" t="str">
        <f>HYPERLINK("https://eping.wto.org/en/Search?viewData= G/TBT/N/VNM/251"," G/TBT/N/VNM/251")</f>
        <v xml:space="preserve"> G/TBT/N/VNM/251</v>
      </c>
      <c r="E53" s="6" t="s">
        <v>232</v>
      </c>
      <c r="F53" s="8" t="s">
        <v>499</v>
      </c>
      <c r="G53" s="8" t="s">
        <v>500</v>
      </c>
      <c r="I53" s="6" t="s">
        <v>297</v>
      </c>
      <c r="J53" s="6" t="s">
        <v>298</v>
      </c>
      <c r="K53" s="6" t="s">
        <v>299</v>
      </c>
      <c r="L53" s="6" t="s">
        <v>300</v>
      </c>
      <c r="M53" s="6"/>
      <c r="N53" s="7" t="s">
        <v>21</v>
      </c>
      <c r="O53" s="6" t="s">
        <v>25</v>
      </c>
      <c r="P53" s="8" t="s">
        <v>301</v>
      </c>
      <c r="Q53" s="6" t="str">
        <f>HYPERLINK("https://docs.wto.org/imrd/directdoc.asp?DDFDocuments/t/G/TBTN23/KNA2.DOCX", "https://docs.wto.org/imrd/directdoc.asp?DDFDocuments/t/G/TBTN23/KNA2.DOCX")</f>
        <v>https://docs.wto.org/imrd/directdoc.asp?DDFDocuments/t/G/TBTN23/KNA2.DOCX</v>
      </c>
      <c r="R53" s="6" t="str">
        <f>HYPERLINK("https://docs.wto.org/imrd/directdoc.asp?DDFDocuments/u/G/TBTN23/KNA2.DOCX", "https://docs.wto.org/imrd/directdoc.asp?DDFDocuments/u/G/TBTN23/KNA2.DOCX")</f>
        <v>https://docs.wto.org/imrd/directdoc.asp?DDFDocuments/u/G/TBTN23/KNA2.DOCX</v>
      </c>
      <c r="S53" s="6" t="str">
        <f>HYPERLINK("https://docs.wto.org/imrd/directdoc.asp?DDFDocuments/v/G/TBTN23/KNA2.DOCX", "https://docs.wto.org/imrd/directdoc.asp?DDFDocuments/v/G/TBTN23/KNA2.DOCX")</f>
        <v>https://docs.wto.org/imrd/directdoc.asp?DDFDocuments/v/G/TBTN23/KNA2.DOCX</v>
      </c>
    </row>
    <row r="54" spans="1:19" ht="45">
      <c r="A54" s="2" t="s">
        <v>937</v>
      </c>
      <c r="B54" s="8" t="s">
        <v>634</v>
      </c>
      <c r="C54" s="7">
        <v>44991</v>
      </c>
      <c r="D54" s="6" t="str">
        <f>HYPERLINK("https://eping.wto.org/en/Search?viewData= G/TBT/N/MAC/23"," G/TBT/N/MAC/23")</f>
        <v xml:space="preserve"> G/TBT/N/MAC/23</v>
      </c>
      <c r="E54" s="6" t="s">
        <v>631</v>
      </c>
      <c r="F54" s="8" t="s">
        <v>632</v>
      </c>
      <c r="G54" s="8" t="s">
        <v>633</v>
      </c>
      <c r="I54" s="6" t="s">
        <v>21</v>
      </c>
      <c r="J54" s="6" t="s">
        <v>306</v>
      </c>
      <c r="K54" s="6" t="s">
        <v>158</v>
      </c>
      <c r="L54" s="6" t="s">
        <v>21</v>
      </c>
      <c r="M54" s="6"/>
      <c r="N54" s="7">
        <v>45067</v>
      </c>
      <c r="O54" s="6" t="s">
        <v>25</v>
      </c>
      <c r="P54" s="6"/>
      <c r="Q54" s="6" t="str">
        <f>HYPERLINK("https://docs.wto.org/imrd/directdoc.asp?DDFDocuments/t/G/TBTN23/EGY351.DOCX", "https://docs.wto.org/imrd/directdoc.asp?DDFDocuments/t/G/TBTN23/EGY351.DOCX")</f>
        <v>https://docs.wto.org/imrd/directdoc.asp?DDFDocuments/t/G/TBTN23/EGY351.DOCX</v>
      </c>
      <c r="R54" s="6" t="str">
        <f>HYPERLINK("https://docs.wto.org/imrd/directdoc.asp?DDFDocuments/u/G/TBTN23/EGY351.DOCX", "https://docs.wto.org/imrd/directdoc.asp?DDFDocuments/u/G/TBTN23/EGY351.DOCX")</f>
        <v>https://docs.wto.org/imrd/directdoc.asp?DDFDocuments/u/G/TBTN23/EGY351.DOCX</v>
      </c>
      <c r="S54" s="6" t="str">
        <f>HYPERLINK("https://docs.wto.org/imrd/directdoc.asp?DDFDocuments/v/G/TBTN23/EGY351.DOCX", "https://docs.wto.org/imrd/directdoc.asp?DDFDocuments/v/G/TBTN23/EGY351.DOCX")</f>
        <v>https://docs.wto.org/imrd/directdoc.asp?DDFDocuments/v/G/TBTN23/EGY351.DOCX</v>
      </c>
    </row>
    <row r="55" spans="1:19" ht="90">
      <c r="A55" s="2" t="s">
        <v>967</v>
      </c>
      <c r="B55" s="8" t="s">
        <v>843</v>
      </c>
      <c r="C55" s="7">
        <v>44987</v>
      </c>
      <c r="D55" s="6" t="str">
        <f>HYPERLINK("https://eping.wto.org/en/Search?viewData= G/TBT/N/EU/957"," G/TBT/N/EU/957")</f>
        <v xml:space="preserve"> G/TBT/N/EU/957</v>
      </c>
      <c r="E55" s="6" t="s">
        <v>17</v>
      </c>
      <c r="F55" s="8" t="s">
        <v>841</v>
      </c>
      <c r="G55" s="8" t="s">
        <v>842</v>
      </c>
      <c r="I55" s="6" t="s">
        <v>21</v>
      </c>
      <c r="J55" s="6" t="s">
        <v>310</v>
      </c>
      <c r="K55" s="6" t="s">
        <v>311</v>
      </c>
      <c r="L55" s="6" t="s">
        <v>24</v>
      </c>
      <c r="M55" s="6"/>
      <c r="N55" s="7">
        <v>45067</v>
      </c>
      <c r="O55" s="6" t="s">
        <v>25</v>
      </c>
      <c r="P55" s="8" t="s">
        <v>312</v>
      </c>
      <c r="Q55" s="6" t="str">
        <f>HYPERLINK("https://docs.wto.org/imrd/directdoc.asp?DDFDocuments/t/G/TBTN23/TPKM520.DOCX", "https://docs.wto.org/imrd/directdoc.asp?DDFDocuments/t/G/TBTN23/TPKM520.DOCX")</f>
        <v>https://docs.wto.org/imrd/directdoc.asp?DDFDocuments/t/G/TBTN23/TPKM520.DOCX</v>
      </c>
      <c r="R55" s="6" t="str">
        <f>HYPERLINK("https://docs.wto.org/imrd/directdoc.asp?DDFDocuments/u/G/TBTN23/TPKM520.DOCX", "https://docs.wto.org/imrd/directdoc.asp?DDFDocuments/u/G/TBTN23/TPKM520.DOCX")</f>
        <v>https://docs.wto.org/imrd/directdoc.asp?DDFDocuments/u/G/TBTN23/TPKM520.DOCX</v>
      </c>
      <c r="S55" s="6" t="str">
        <f>HYPERLINK("https://docs.wto.org/imrd/directdoc.asp?DDFDocuments/v/G/TBTN23/TPKM520.DOCX", "https://docs.wto.org/imrd/directdoc.asp?DDFDocuments/v/G/TBTN23/TPKM520.DOCX")</f>
        <v>https://docs.wto.org/imrd/directdoc.asp?DDFDocuments/v/G/TBTN23/TPKM520.DOCX</v>
      </c>
    </row>
    <row r="56" spans="1:19" ht="60">
      <c r="A56" s="2" t="s">
        <v>857</v>
      </c>
      <c r="B56" s="8" t="s">
        <v>92</v>
      </c>
      <c r="C56" s="7">
        <v>45015</v>
      </c>
      <c r="D56" s="6" t="str">
        <f>HYPERLINK("https://eping.wto.org/en/Search?viewData= G/TBT/N/GBR/58"," G/TBT/N/GBR/58")</f>
        <v xml:space="preserve"> G/TBT/N/GBR/58</v>
      </c>
      <c r="E56" s="6" t="s">
        <v>89</v>
      </c>
      <c r="F56" s="8" t="s">
        <v>90</v>
      </c>
      <c r="G56" s="8" t="s">
        <v>91</v>
      </c>
      <c r="I56" s="6" t="s">
        <v>21</v>
      </c>
      <c r="J56" s="6" t="s">
        <v>316</v>
      </c>
      <c r="K56" s="6" t="s">
        <v>158</v>
      </c>
      <c r="L56" s="6" t="s">
        <v>21</v>
      </c>
      <c r="M56" s="6"/>
      <c r="N56" s="7">
        <v>45067</v>
      </c>
      <c r="O56" s="6" t="s">
        <v>25</v>
      </c>
      <c r="P56" s="6"/>
      <c r="Q56" s="6" t="str">
        <f>HYPERLINK("https://docs.wto.org/imrd/directdoc.asp?DDFDocuments/t/G/TBTN23/EGY352.DOCX", "https://docs.wto.org/imrd/directdoc.asp?DDFDocuments/t/G/TBTN23/EGY352.DOCX")</f>
        <v>https://docs.wto.org/imrd/directdoc.asp?DDFDocuments/t/G/TBTN23/EGY352.DOCX</v>
      </c>
      <c r="R56" s="6" t="str">
        <f>HYPERLINK("https://docs.wto.org/imrd/directdoc.asp?DDFDocuments/u/G/TBTN23/EGY352.DOCX", "https://docs.wto.org/imrd/directdoc.asp?DDFDocuments/u/G/TBTN23/EGY352.DOCX")</f>
        <v>https://docs.wto.org/imrd/directdoc.asp?DDFDocuments/u/G/TBTN23/EGY352.DOCX</v>
      </c>
      <c r="S56" s="6" t="str">
        <f>HYPERLINK("https://docs.wto.org/imrd/directdoc.asp?DDFDocuments/v/G/TBTN23/EGY352.DOCX", "https://docs.wto.org/imrd/directdoc.asp?DDFDocuments/v/G/TBTN23/EGY352.DOCX")</f>
        <v>https://docs.wto.org/imrd/directdoc.asp?DDFDocuments/v/G/TBTN23/EGY352.DOCX</v>
      </c>
    </row>
    <row r="57" spans="1:19" ht="285">
      <c r="A57" s="2" t="s">
        <v>949</v>
      </c>
      <c r="B57" s="8" t="s">
        <v>723</v>
      </c>
      <c r="C57" s="7">
        <v>44988</v>
      </c>
      <c r="D57" s="6" t="str">
        <f>HYPERLINK("https://eping.wto.org/en/Search?viewData= G/TBT/N/MEX/518"," G/TBT/N/MEX/518")</f>
        <v xml:space="preserve"> G/TBT/N/MEX/518</v>
      </c>
      <c r="E57" s="6" t="s">
        <v>720</v>
      </c>
      <c r="F57" s="8" t="s">
        <v>721</v>
      </c>
      <c r="G57" s="8" t="s">
        <v>722</v>
      </c>
      <c r="I57" s="6" t="s">
        <v>21</v>
      </c>
      <c r="J57" s="6" t="s">
        <v>306</v>
      </c>
      <c r="K57" s="6" t="s">
        <v>158</v>
      </c>
      <c r="L57" s="6" t="s">
        <v>21</v>
      </c>
      <c r="M57" s="6"/>
      <c r="N57" s="7">
        <v>45067</v>
      </c>
      <c r="O57" s="6" t="s">
        <v>25</v>
      </c>
      <c r="P57" s="6"/>
      <c r="Q57" s="6" t="str">
        <f>HYPERLINK("https://docs.wto.org/imrd/directdoc.asp?DDFDocuments/t/G/TBTN23/EGY350.DOCX", "https://docs.wto.org/imrd/directdoc.asp?DDFDocuments/t/G/TBTN23/EGY350.DOCX")</f>
        <v>https://docs.wto.org/imrd/directdoc.asp?DDFDocuments/t/G/TBTN23/EGY350.DOCX</v>
      </c>
      <c r="R57" s="6" t="str">
        <f>HYPERLINK("https://docs.wto.org/imrd/directdoc.asp?DDFDocuments/u/G/TBTN23/EGY350.DOCX", "https://docs.wto.org/imrd/directdoc.asp?DDFDocuments/u/G/TBTN23/EGY350.DOCX")</f>
        <v>https://docs.wto.org/imrd/directdoc.asp?DDFDocuments/u/G/TBTN23/EGY350.DOCX</v>
      </c>
      <c r="S57" s="6" t="str">
        <f>HYPERLINK("https://docs.wto.org/imrd/directdoc.asp?DDFDocuments/v/G/TBTN23/EGY350.DOCX", "https://docs.wto.org/imrd/directdoc.asp?DDFDocuments/v/G/TBTN23/EGY350.DOCX")</f>
        <v>https://docs.wto.org/imrd/directdoc.asp?DDFDocuments/v/G/TBTN23/EGY350.DOCX</v>
      </c>
    </row>
    <row r="58" spans="1:19" ht="75">
      <c r="A58" s="2" t="s">
        <v>871</v>
      </c>
      <c r="B58" s="8" t="s">
        <v>247</v>
      </c>
      <c r="C58" s="7">
        <v>45008</v>
      </c>
      <c r="D58" s="6" t="str">
        <f>HYPERLINK("https://eping.wto.org/en/Search?viewData= G/TBT/N/GHA/30"," G/TBT/N/GHA/30")</f>
        <v xml:space="preserve"> G/TBT/N/GHA/30</v>
      </c>
      <c r="E58" s="6" t="s">
        <v>123</v>
      </c>
      <c r="F58" s="8" t="s">
        <v>245</v>
      </c>
      <c r="G58" s="8" t="s">
        <v>246</v>
      </c>
      <c r="I58" s="6" t="s">
        <v>322</v>
      </c>
      <c r="J58" s="6" t="s">
        <v>323</v>
      </c>
      <c r="K58" s="6" t="s">
        <v>140</v>
      </c>
      <c r="L58" s="6" t="s">
        <v>21</v>
      </c>
      <c r="M58" s="6"/>
      <c r="N58" s="7">
        <v>45066</v>
      </c>
      <c r="O58" s="6" t="s">
        <v>25</v>
      </c>
      <c r="P58" s="8" t="s">
        <v>324</v>
      </c>
      <c r="Q58" s="6" t="str">
        <f>HYPERLINK("https://docs.wto.org/imrd/directdoc.asp?DDFDocuments/t/G/TBTN23/GBR57.DOCX", "https://docs.wto.org/imrd/directdoc.asp?DDFDocuments/t/G/TBTN23/GBR57.DOCX")</f>
        <v>https://docs.wto.org/imrd/directdoc.asp?DDFDocuments/t/G/TBTN23/GBR57.DOCX</v>
      </c>
      <c r="R58" s="6" t="str">
        <f>HYPERLINK("https://docs.wto.org/imrd/directdoc.asp?DDFDocuments/u/G/TBTN23/GBR57.DOCX", "https://docs.wto.org/imrd/directdoc.asp?DDFDocuments/u/G/TBTN23/GBR57.DOCX")</f>
        <v>https://docs.wto.org/imrd/directdoc.asp?DDFDocuments/u/G/TBTN23/GBR57.DOCX</v>
      </c>
      <c r="S58" s="6" t="str">
        <f>HYPERLINK("https://docs.wto.org/imrd/directdoc.asp?DDFDocuments/v/G/TBTN23/GBR57.DOCX", "https://docs.wto.org/imrd/directdoc.asp?DDFDocuments/v/G/TBTN23/GBR57.DOCX")</f>
        <v>https://docs.wto.org/imrd/directdoc.asp?DDFDocuments/v/G/TBTN23/GBR57.DOCX</v>
      </c>
    </row>
    <row r="59" spans="1:19" ht="30">
      <c r="A59" s="2" t="s">
        <v>871</v>
      </c>
      <c r="B59" s="8" t="s">
        <v>247</v>
      </c>
      <c r="C59" s="7">
        <v>45008</v>
      </c>
      <c r="D59" s="6" t="str">
        <f>HYPERLINK("https://eping.wto.org/en/Search?viewData= G/TBT/N/GHA/29"," G/TBT/N/GHA/29")</f>
        <v xml:space="preserve"> G/TBT/N/GHA/29</v>
      </c>
      <c r="E59" s="6" t="s">
        <v>123</v>
      </c>
      <c r="F59" s="8" t="s">
        <v>252</v>
      </c>
      <c r="G59" s="8" t="s">
        <v>253</v>
      </c>
      <c r="I59" s="6" t="s">
        <v>21</v>
      </c>
      <c r="J59" s="6" t="s">
        <v>329</v>
      </c>
      <c r="K59" s="6" t="s">
        <v>32</v>
      </c>
      <c r="L59" s="6" t="s">
        <v>21</v>
      </c>
      <c r="M59" s="6"/>
      <c r="N59" s="7">
        <v>45066</v>
      </c>
      <c r="O59" s="6" t="s">
        <v>25</v>
      </c>
      <c r="P59" s="6"/>
      <c r="Q59" s="6" t="str">
        <f>HYPERLINK("https://docs.wto.org/imrd/directdoc.asp?DDFDocuments/t/G/TBTN23/GEO118.DOCX", "https://docs.wto.org/imrd/directdoc.asp?DDFDocuments/t/G/TBTN23/GEO118.DOCX")</f>
        <v>https://docs.wto.org/imrd/directdoc.asp?DDFDocuments/t/G/TBTN23/GEO118.DOCX</v>
      </c>
      <c r="R59" s="6" t="str">
        <f>HYPERLINK("https://docs.wto.org/imrd/directdoc.asp?DDFDocuments/u/G/TBTN23/GEO118.DOCX", "https://docs.wto.org/imrd/directdoc.asp?DDFDocuments/u/G/TBTN23/GEO118.DOCX")</f>
        <v>https://docs.wto.org/imrd/directdoc.asp?DDFDocuments/u/G/TBTN23/GEO118.DOCX</v>
      </c>
      <c r="S59" s="6" t="str">
        <f>HYPERLINK("https://docs.wto.org/imrd/directdoc.asp?DDFDocuments/v/G/TBTN23/GEO118.DOCX", "https://docs.wto.org/imrd/directdoc.asp?DDFDocuments/v/G/TBTN23/GEO118.DOCX")</f>
        <v>https://docs.wto.org/imrd/directdoc.asp?DDFDocuments/v/G/TBTN23/GEO118.DOCX</v>
      </c>
    </row>
    <row r="60" spans="1:19" ht="30">
      <c r="A60" s="2" t="s">
        <v>871</v>
      </c>
      <c r="B60" s="8" t="s">
        <v>247</v>
      </c>
      <c r="C60" s="7">
        <v>45008</v>
      </c>
      <c r="D60" s="6" t="str">
        <f>HYPERLINK("https://eping.wto.org/en/Search?viewData= G/TBT/N/GHA/28"," G/TBT/N/GHA/28")</f>
        <v xml:space="preserve"> G/TBT/N/GHA/28</v>
      </c>
      <c r="E60" s="6" t="s">
        <v>123</v>
      </c>
      <c r="F60" s="8" t="s">
        <v>259</v>
      </c>
      <c r="G60" s="8" t="s">
        <v>260</v>
      </c>
      <c r="I60" s="6" t="s">
        <v>333</v>
      </c>
      <c r="J60" s="6" t="s">
        <v>334</v>
      </c>
      <c r="K60" s="6" t="s">
        <v>32</v>
      </c>
      <c r="L60" s="6" t="s">
        <v>24</v>
      </c>
      <c r="M60" s="6"/>
      <c r="N60" s="7">
        <v>45066</v>
      </c>
      <c r="O60" s="6" t="s">
        <v>25</v>
      </c>
      <c r="P60" s="8" t="s">
        <v>335</v>
      </c>
      <c r="Q60" s="6" t="str">
        <f>HYPERLINK("https://docs.wto.org/imrd/directdoc.asp?DDFDocuments/t/G/TBTN23/URY75.DOCX", "https://docs.wto.org/imrd/directdoc.asp?DDFDocuments/t/G/TBTN23/URY75.DOCX")</f>
        <v>https://docs.wto.org/imrd/directdoc.asp?DDFDocuments/t/G/TBTN23/URY75.DOCX</v>
      </c>
      <c r="R60" s="6" t="str">
        <f>HYPERLINK("https://docs.wto.org/imrd/directdoc.asp?DDFDocuments/u/G/TBTN23/URY75.DOCX", "https://docs.wto.org/imrd/directdoc.asp?DDFDocuments/u/G/TBTN23/URY75.DOCX")</f>
        <v>https://docs.wto.org/imrd/directdoc.asp?DDFDocuments/u/G/TBTN23/URY75.DOCX</v>
      </c>
      <c r="S60" s="6" t="str">
        <f>HYPERLINK("https://docs.wto.org/imrd/directdoc.asp?DDFDocuments/v/G/TBTN23/URY75.DOCX", "https://docs.wto.org/imrd/directdoc.asp?DDFDocuments/v/G/TBTN23/URY75.DOCX")</f>
        <v>https://docs.wto.org/imrd/directdoc.asp?DDFDocuments/v/G/TBTN23/URY75.DOCX</v>
      </c>
    </row>
    <row r="61" spans="1:19" ht="105">
      <c r="A61" s="2" t="s">
        <v>911</v>
      </c>
      <c r="B61" s="8" t="s">
        <v>495</v>
      </c>
      <c r="C61" s="7">
        <v>44998</v>
      </c>
      <c r="D61" s="6" t="str">
        <f>HYPERLINK("https://eping.wto.org/en/Search?viewData= G/TBT/N/USA/1971"," G/TBT/N/USA/1971")</f>
        <v xml:space="preserve"> G/TBT/N/USA/1971</v>
      </c>
      <c r="E61" s="6" t="s">
        <v>239</v>
      </c>
      <c r="F61" s="8" t="s">
        <v>493</v>
      </c>
      <c r="G61" s="8" t="s">
        <v>494</v>
      </c>
      <c r="I61" s="6" t="s">
        <v>21</v>
      </c>
      <c r="J61" s="6" t="s">
        <v>340</v>
      </c>
      <c r="K61" s="6" t="s">
        <v>341</v>
      </c>
      <c r="L61" s="6" t="s">
        <v>21</v>
      </c>
      <c r="M61" s="6"/>
      <c r="N61" s="7">
        <v>45066</v>
      </c>
      <c r="O61" s="6" t="s">
        <v>25</v>
      </c>
      <c r="P61" s="8" t="s">
        <v>342</v>
      </c>
      <c r="Q61" s="6" t="str">
        <f>HYPERLINK("https://docs.wto.org/imrd/directdoc.asp?DDFDocuments/t/G/TBTN23/BHR661.DOCX", "https://docs.wto.org/imrd/directdoc.asp?DDFDocuments/t/G/TBTN23/BHR661.DOCX")</f>
        <v>https://docs.wto.org/imrd/directdoc.asp?DDFDocuments/t/G/TBTN23/BHR661.DOCX</v>
      </c>
      <c r="R61" s="6" t="str">
        <f>HYPERLINK("https://docs.wto.org/imrd/directdoc.asp?DDFDocuments/u/G/TBTN23/BHR661.DOCX", "https://docs.wto.org/imrd/directdoc.asp?DDFDocuments/u/G/TBTN23/BHR661.DOCX")</f>
        <v>https://docs.wto.org/imrd/directdoc.asp?DDFDocuments/u/G/TBTN23/BHR661.DOCX</v>
      </c>
      <c r="S61" s="6" t="str">
        <f>HYPERLINK("https://docs.wto.org/imrd/directdoc.asp?DDFDocuments/v/G/TBTN23/BHR661.DOCX", "https://docs.wto.org/imrd/directdoc.asp?DDFDocuments/v/G/TBTN23/BHR661.DOCX")</f>
        <v>https://docs.wto.org/imrd/directdoc.asp?DDFDocuments/v/G/TBTN23/BHR661.DOCX</v>
      </c>
    </row>
    <row r="62" spans="1:19" ht="45">
      <c r="A62" s="2" t="s">
        <v>966</v>
      </c>
      <c r="B62" s="8" t="s">
        <v>838</v>
      </c>
      <c r="C62" s="7">
        <v>44987</v>
      </c>
      <c r="D62" s="6" t="str">
        <f>HYPERLINK("https://eping.wto.org/en/Search?viewData= G/TBT/N/TZA/899"," G/TBT/N/TZA/899")</f>
        <v xml:space="preserve"> G/TBT/N/TZA/899</v>
      </c>
      <c r="E62" s="6" t="s">
        <v>449</v>
      </c>
      <c r="F62" s="8" t="s">
        <v>836</v>
      </c>
      <c r="G62" s="8" t="s">
        <v>837</v>
      </c>
      <c r="I62" s="6" t="s">
        <v>21</v>
      </c>
      <c r="J62" s="6" t="s">
        <v>340</v>
      </c>
      <c r="K62" s="6" t="s">
        <v>346</v>
      </c>
      <c r="L62" s="6" t="s">
        <v>21</v>
      </c>
      <c r="M62" s="6"/>
      <c r="N62" s="7">
        <v>45066</v>
      </c>
      <c r="O62" s="6" t="s">
        <v>25</v>
      </c>
      <c r="P62" s="8" t="s">
        <v>347</v>
      </c>
      <c r="Q62" s="6" t="str">
        <f>HYPERLINK("https://docs.wto.org/imrd/directdoc.asp?DDFDocuments/t/G/TBTN23/BHR663.DOCX", "https://docs.wto.org/imrd/directdoc.asp?DDFDocuments/t/G/TBTN23/BHR663.DOCX")</f>
        <v>https://docs.wto.org/imrd/directdoc.asp?DDFDocuments/t/G/TBTN23/BHR663.DOCX</v>
      </c>
      <c r="R62" s="6" t="str">
        <f>HYPERLINK("https://docs.wto.org/imrd/directdoc.asp?DDFDocuments/u/G/TBTN23/BHR663.DOCX", "https://docs.wto.org/imrd/directdoc.asp?DDFDocuments/u/G/TBTN23/BHR663.DOCX")</f>
        <v>https://docs.wto.org/imrd/directdoc.asp?DDFDocuments/u/G/TBTN23/BHR663.DOCX</v>
      </c>
      <c r="S62" s="6" t="str">
        <f>HYPERLINK("https://docs.wto.org/imrd/directdoc.asp?DDFDocuments/v/G/TBTN23/BHR663.DOCX", "https://docs.wto.org/imrd/directdoc.asp?DDFDocuments/v/G/TBTN23/BHR663.DOCX")</f>
        <v>https://docs.wto.org/imrd/directdoc.asp?DDFDocuments/v/G/TBTN23/BHR663.DOCX</v>
      </c>
    </row>
    <row r="63" spans="1:19" ht="45">
      <c r="A63" s="2" t="s">
        <v>960</v>
      </c>
      <c r="B63" s="8" t="s">
        <v>799</v>
      </c>
      <c r="C63" s="7">
        <v>44987</v>
      </c>
      <c r="D63" s="6" t="str">
        <f>HYPERLINK("https://eping.wto.org/en/Search?viewData= G/TBT/N/TZA/910"," G/TBT/N/TZA/910")</f>
        <v xml:space="preserve"> G/TBT/N/TZA/910</v>
      </c>
      <c r="E63" s="6" t="s">
        <v>449</v>
      </c>
      <c r="F63" s="8" t="s">
        <v>797</v>
      </c>
      <c r="G63" s="8" t="s">
        <v>798</v>
      </c>
      <c r="I63" s="6" t="s">
        <v>21</v>
      </c>
      <c r="J63" s="6" t="s">
        <v>66</v>
      </c>
      <c r="K63" s="6" t="s">
        <v>67</v>
      </c>
      <c r="L63" s="6" t="s">
        <v>68</v>
      </c>
      <c r="M63" s="6"/>
      <c r="N63" s="7">
        <v>45052</v>
      </c>
      <c r="O63" s="6" t="s">
        <v>25</v>
      </c>
      <c r="P63" s="8" t="s">
        <v>351</v>
      </c>
      <c r="Q63" s="6" t="str">
        <f>HYPERLINK("https://docs.wto.org/imrd/directdoc.asp?DDFDocuments/t/G/TBTN23/KGZ51.DOCX", "https://docs.wto.org/imrd/directdoc.asp?DDFDocuments/t/G/TBTN23/KGZ51.DOCX")</f>
        <v>https://docs.wto.org/imrd/directdoc.asp?DDFDocuments/t/G/TBTN23/KGZ51.DOCX</v>
      </c>
      <c r="R63" s="6" t="str">
        <f>HYPERLINK("https://docs.wto.org/imrd/directdoc.asp?DDFDocuments/u/G/TBTN23/KGZ51.DOCX", "https://docs.wto.org/imrd/directdoc.asp?DDFDocuments/u/G/TBTN23/KGZ51.DOCX")</f>
        <v>https://docs.wto.org/imrd/directdoc.asp?DDFDocuments/u/G/TBTN23/KGZ51.DOCX</v>
      </c>
      <c r="S63" s="6" t="str">
        <f>HYPERLINK("https://docs.wto.org/imrd/directdoc.asp?DDFDocuments/v/G/TBTN23/KGZ51.DOCX", "https://docs.wto.org/imrd/directdoc.asp?DDFDocuments/v/G/TBTN23/KGZ51.DOCX")</f>
        <v>https://docs.wto.org/imrd/directdoc.asp?DDFDocuments/v/G/TBTN23/KGZ51.DOCX</v>
      </c>
    </row>
    <row r="64" spans="1:19" ht="45">
      <c r="A64" s="2" t="s">
        <v>951</v>
      </c>
      <c r="B64" s="8" t="s">
        <v>739</v>
      </c>
      <c r="C64" s="7">
        <v>44987</v>
      </c>
      <c r="D64" s="6" t="str">
        <f>HYPERLINK("https://eping.wto.org/en/Search?viewData= G/TBT/N/TZA/908"," G/TBT/N/TZA/908")</f>
        <v xml:space="preserve"> G/TBT/N/TZA/908</v>
      </c>
      <c r="E64" s="6" t="s">
        <v>449</v>
      </c>
      <c r="F64" s="8" t="s">
        <v>737</v>
      </c>
      <c r="G64" s="8" t="s">
        <v>738</v>
      </c>
      <c r="I64" s="6" t="s">
        <v>21</v>
      </c>
      <c r="J64" s="6" t="s">
        <v>355</v>
      </c>
      <c r="K64" s="6" t="s">
        <v>341</v>
      </c>
      <c r="L64" s="6" t="s">
        <v>214</v>
      </c>
      <c r="M64" s="6"/>
      <c r="N64" s="7">
        <v>45066</v>
      </c>
      <c r="O64" s="6" t="s">
        <v>25</v>
      </c>
      <c r="P64" s="8" t="s">
        <v>356</v>
      </c>
      <c r="Q64" s="6" t="str">
        <f>HYPERLINK("https://docs.wto.org/imrd/directdoc.asp?DDFDocuments/t/G/TBTN23/BHR662.DOCX", "https://docs.wto.org/imrd/directdoc.asp?DDFDocuments/t/G/TBTN23/BHR662.DOCX")</f>
        <v>https://docs.wto.org/imrd/directdoc.asp?DDFDocuments/t/G/TBTN23/BHR662.DOCX</v>
      </c>
      <c r="R64" s="6" t="str">
        <f>HYPERLINK("https://docs.wto.org/imrd/directdoc.asp?DDFDocuments/u/G/TBTN23/BHR662.DOCX", "https://docs.wto.org/imrd/directdoc.asp?DDFDocuments/u/G/TBTN23/BHR662.DOCX")</f>
        <v>https://docs.wto.org/imrd/directdoc.asp?DDFDocuments/u/G/TBTN23/BHR662.DOCX</v>
      </c>
      <c r="S64" s="6" t="str">
        <f>HYPERLINK("https://docs.wto.org/imrd/directdoc.asp?DDFDocuments/v/G/TBTN23/BHR662.DOCX", "https://docs.wto.org/imrd/directdoc.asp?DDFDocuments/v/G/TBTN23/BHR662.DOCX")</f>
        <v>https://docs.wto.org/imrd/directdoc.asp?DDFDocuments/v/G/TBTN23/BHR662.DOCX</v>
      </c>
    </row>
    <row r="65" spans="1:19" ht="120">
      <c r="A65" s="2" t="s">
        <v>955</v>
      </c>
      <c r="B65" s="8" t="s">
        <v>764</v>
      </c>
      <c r="C65" s="7">
        <v>44987</v>
      </c>
      <c r="D65" s="6" t="str">
        <f>HYPERLINK("https://eping.wto.org/en/Search?viewData= G/TBT/N/TZA/909"," G/TBT/N/TZA/909")</f>
        <v xml:space="preserve"> G/TBT/N/TZA/909</v>
      </c>
      <c r="E65" s="6" t="s">
        <v>449</v>
      </c>
      <c r="F65" s="8" t="s">
        <v>762</v>
      </c>
      <c r="G65" s="8" t="s">
        <v>763</v>
      </c>
      <c r="I65" s="6" t="s">
        <v>21</v>
      </c>
      <c r="J65" s="6" t="s">
        <v>53</v>
      </c>
      <c r="K65" s="6" t="s">
        <v>360</v>
      </c>
      <c r="L65" s="6" t="s">
        <v>24</v>
      </c>
      <c r="M65" s="6"/>
      <c r="N65" s="7" t="s">
        <v>21</v>
      </c>
      <c r="O65" s="6" t="s">
        <v>25</v>
      </c>
      <c r="P65" s="8" t="s">
        <v>361</v>
      </c>
      <c r="Q65" s="6" t="str">
        <f>HYPERLINK("https://docs.wto.org/imrd/directdoc.asp?DDFDocuments/t/G/TBTN23/USA1977.DOCX", "https://docs.wto.org/imrd/directdoc.asp?DDFDocuments/t/G/TBTN23/USA1977.DOCX")</f>
        <v>https://docs.wto.org/imrd/directdoc.asp?DDFDocuments/t/G/TBTN23/USA1977.DOCX</v>
      </c>
      <c r="R65" s="6" t="str">
        <f>HYPERLINK("https://docs.wto.org/imrd/directdoc.asp?DDFDocuments/u/G/TBTN23/USA1977.DOCX", "https://docs.wto.org/imrd/directdoc.asp?DDFDocuments/u/G/TBTN23/USA1977.DOCX")</f>
        <v>https://docs.wto.org/imrd/directdoc.asp?DDFDocuments/u/G/TBTN23/USA1977.DOCX</v>
      </c>
      <c r="S65" s="6" t="str">
        <f>HYPERLINK("https://docs.wto.org/imrd/directdoc.asp?DDFDocuments/v/G/TBTN23/USA1977.DOCX", "https://docs.wto.org/imrd/directdoc.asp?DDFDocuments/v/G/TBTN23/USA1977.DOCX")</f>
        <v>https://docs.wto.org/imrd/directdoc.asp?DDFDocuments/v/G/TBTN23/USA1977.DOCX</v>
      </c>
    </row>
    <row r="66" spans="1:19" ht="60">
      <c r="A66" s="2" t="s">
        <v>956</v>
      </c>
      <c r="B66" s="8" t="s">
        <v>770</v>
      </c>
      <c r="C66" s="7">
        <v>44987</v>
      </c>
      <c r="D66" s="6" t="str">
        <f>HYPERLINK("https://eping.wto.org/en/Search?viewData= G/TBT/N/TZA/903"," G/TBT/N/TZA/903")</f>
        <v xml:space="preserve"> G/TBT/N/TZA/903</v>
      </c>
      <c r="E66" s="6" t="s">
        <v>449</v>
      </c>
      <c r="F66" s="8" t="s">
        <v>768</v>
      </c>
      <c r="G66" s="8" t="s">
        <v>769</v>
      </c>
      <c r="I66" s="6" t="s">
        <v>365</v>
      </c>
      <c r="J66" s="6" t="s">
        <v>366</v>
      </c>
      <c r="K66" s="6" t="s">
        <v>367</v>
      </c>
      <c r="L66" s="6" t="s">
        <v>21</v>
      </c>
      <c r="M66" s="6"/>
      <c r="N66" s="7">
        <v>45065</v>
      </c>
      <c r="O66" s="6" t="s">
        <v>25</v>
      </c>
      <c r="P66" s="8" t="s">
        <v>368</v>
      </c>
      <c r="Q66" s="6" t="str">
        <f>HYPERLINK("https://docs.wto.org/imrd/directdoc.asp?DDFDocuments/t/G/TBTN23/GHA24.DOCX", "https://docs.wto.org/imrd/directdoc.asp?DDFDocuments/t/G/TBTN23/GHA24.DOCX")</f>
        <v>https://docs.wto.org/imrd/directdoc.asp?DDFDocuments/t/G/TBTN23/GHA24.DOCX</v>
      </c>
      <c r="R66" s="6" t="str">
        <f>HYPERLINK("https://docs.wto.org/imrd/directdoc.asp?DDFDocuments/u/G/TBTN23/GHA24.DOCX", "https://docs.wto.org/imrd/directdoc.asp?DDFDocuments/u/G/TBTN23/GHA24.DOCX")</f>
        <v>https://docs.wto.org/imrd/directdoc.asp?DDFDocuments/u/G/TBTN23/GHA24.DOCX</v>
      </c>
      <c r="S66" s="6" t="str">
        <f>HYPERLINK("https://docs.wto.org/imrd/directdoc.asp?DDFDocuments/v/G/TBTN23/GHA24.DOCX", "https://docs.wto.org/imrd/directdoc.asp?DDFDocuments/v/G/TBTN23/GHA24.DOCX")</f>
        <v>https://docs.wto.org/imrd/directdoc.asp?DDFDocuments/v/G/TBTN23/GHA24.DOCX</v>
      </c>
    </row>
    <row r="67" spans="1:19" ht="165">
      <c r="A67" s="2" t="s">
        <v>957</v>
      </c>
      <c r="B67" s="8" t="s">
        <v>775</v>
      </c>
      <c r="C67" s="7">
        <v>44987</v>
      </c>
      <c r="D67" s="6" t="str">
        <f>HYPERLINK("https://eping.wto.org/en/Search?viewData= G/TBT/N/TZA/901"," G/TBT/N/TZA/901")</f>
        <v xml:space="preserve"> G/TBT/N/TZA/901</v>
      </c>
      <c r="E67" s="6" t="s">
        <v>449</v>
      </c>
      <c r="F67" s="8" t="s">
        <v>773</v>
      </c>
      <c r="G67" s="8" t="s">
        <v>774</v>
      </c>
      <c r="I67" s="6" t="s">
        <v>21</v>
      </c>
      <c r="J67" s="6" t="s">
        <v>366</v>
      </c>
      <c r="K67" s="6" t="s">
        <v>367</v>
      </c>
      <c r="L67" s="6" t="s">
        <v>21</v>
      </c>
      <c r="M67" s="6"/>
      <c r="N67" s="7">
        <v>45065</v>
      </c>
      <c r="O67" s="6" t="s">
        <v>25</v>
      </c>
      <c r="P67" s="6"/>
      <c r="Q67" s="6" t="str">
        <f>HYPERLINK("https://docs.wto.org/imrd/directdoc.asp?DDFDocuments/t/G/TBTN23/GHA26.DOCX", "https://docs.wto.org/imrd/directdoc.asp?DDFDocuments/t/G/TBTN23/GHA26.DOCX")</f>
        <v>https://docs.wto.org/imrd/directdoc.asp?DDFDocuments/t/G/TBTN23/GHA26.DOCX</v>
      </c>
      <c r="R67" s="6" t="str">
        <f>HYPERLINK("https://docs.wto.org/imrd/directdoc.asp?DDFDocuments/u/G/TBTN23/GHA26.DOCX", "https://docs.wto.org/imrd/directdoc.asp?DDFDocuments/u/G/TBTN23/GHA26.DOCX")</f>
        <v>https://docs.wto.org/imrd/directdoc.asp?DDFDocuments/u/G/TBTN23/GHA26.DOCX</v>
      </c>
      <c r="S67" s="6" t="str">
        <f>HYPERLINK("https://docs.wto.org/imrd/directdoc.asp?DDFDocuments/v/G/TBTN23/GHA26.DOCX", "https://docs.wto.org/imrd/directdoc.asp?DDFDocuments/v/G/TBTN23/GHA26.DOCX")</f>
        <v>https://docs.wto.org/imrd/directdoc.asp?DDFDocuments/v/G/TBTN23/GHA26.DOCX</v>
      </c>
    </row>
    <row r="68" spans="1:19" ht="135">
      <c r="A68" s="2" t="s">
        <v>901</v>
      </c>
      <c r="B68" s="8" t="s">
        <v>429</v>
      </c>
      <c r="C68" s="7">
        <v>45000</v>
      </c>
      <c r="D68" s="6" t="str">
        <f>HYPERLINK("https://eping.wto.org/en/Search?viewData= G/TBT/N/USA/1973"," G/TBT/N/USA/1973")</f>
        <v xml:space="preserve"> G/TBT/N/USA/1973</v>
      </c>
      <c r="E68" s="6" t="s">
        <v>239</v>
      </c>
      <c r="F68" s="8" t="s">
        <v>427</v>
      </c>
      <c r="G68" s="8" t="s">
        <v>428</v>
      </c>
      <c r="I68" s="6" t="s">
        <v>375</v>
      </c>
      <c r="J68" s="6" t="s">
        <v>225</v>
      </c>
      <c r="K68" s="6" t="s">
        <v>32</v>
      </c>
      <c r="L68" s="6" t="s">
        <v>21</v>
      </c>
      <c r="M68" s="6"/>
      <c r="N68" s="7">
        <v>45065</v>
      </c>
      <c r="O68" s="6" t="s">
        <v>25</v>
      </c>
      <c r="P68" s="8" t="s">
        <v>376</v>
      </c>
      <c r="Q68" s="6" t="str">
        <f>HYPERLINK("https://docs.wto.org/imrd/directdoc.asp?DDFDocuments/t/G/TBTN23/URY74.DOCX", "https://docs.wto.org/imrd/directdoc.asp?DDFDocuments/t/G/TBTN23/URY74.DOCX")</f>
        <v>https://docs.wto.org/imrd/directdoc.asp?DDFDocuments/t/G/TBTN23/URY74.DOCX</v>
      </c>
      <c r="R68" s="6" t="str">
        <f>HYPERLINK("https://docs.wto.org/imrd/directdoc.asp?DDFDocuments/u/G/TBTN23/URY74.DOCX", "https://docs.wto.org/imrd/directdoc.asp?DDFDocuments/u/G/TBTN23/URY74.DOCX")</f>
        <v>https://docs.wto.org/imrd/directdoc.asp?DDFDocuments/u/G/TBTN23/URY74.DOCX</v>
      </c>
      <c r="S68" s="6" t="str">
        <f>HYPERLINK("https://docs.wto.org/imrd/directdoc.asp?DDFDocuments/v/G/TBTN23/URY74.DOCX", "https://docs.wto.org/imrd/directdoc.asp?DDFDocuments/v/G/TBTN23/URY74.DOCX")</f>
        <v>https://docs.wto.org/imrd/directdoc.asp?DDFDocuments/v/G/TBTN23/URY74.DOCX</v>
      </c>
    </row>
    <row r="69" spans="1:19" ht="90">
      <c r="A69" s="2" t="s">
        <v>950</v>
      </c>
      <c r="B69" s="8" t="s">
        <v>732</v>
      </c>
      <c r="C69" s="7">
        <v>44987</v>
      </c>
      <c r="D69" s="6" t="str">
        <f>HYPERLINK("https://eping.wto.org/en/Search?viewData= G/TBT/N/BRA/1476"," G/TBT/N/BRA/1476")</f>
        <v xml:space="preserve"> G/TBT/N/BRA/1476</v>
      </c>
      <c r="E69" s="6" t="s">
        <v>179</v>
      </c>
      <c r="F69" s="8" t="s">
        <v>730</v>
      </c>
      <c r="G69" s="8" t="s">
        <v>731</v>
      </c>
      <c r="I69" s="6" t="s">
        <v>21</v>
      </c>
      <c r="J69" s="6" t="s">
        <v>366</v>
      </c>
      <c r="K69" s="6" t="s">
        <v>367</v>
      </c>
      <c r="L69" s="6" t="s">
        <v>21</v>
      </c>
      <c r="M69" s="6"/>
      <c r="N69" s="7">
        <v>45065</v>
      </c>
      <c r="O69" s="6" t="s">
        <v>25</v>
      </c>
      <c r="P69" s="8" t="s">
        <v>379</v>
      </c>
      <c r="Q69" s="6" t="str">
        <f>HYPERLINK("https://docs.wto.org/imrd/directdoc.asp?DDFDocuments/t/G/TBTN23/GHA25.DOCX", "https://docs.wto.org/imrd/directdoc.asp?DDFDocuments/t/G/TBTN23/GHA25.DOCX")</f>
        <v>https://docs.wto.org/imrd/directdoc.asp?DDFDocuments/t/G/TBTN23/GHA25.DOCX</v>
      </c>
      <c r="R69" s="6" t="str">
        <f>HYPERLINK("https://docs.wto.org/imrd/directdoc.asp?DDFDocuments/u/G/TBTN23/GHA25.DOCX", "https://docs.wto.org/imrd/directdoc.asp?DDFDocuments/u/G/TBTN23/GHA25.DOCX")</f>
        <v>https://docs.wto.org/imrd/directdoc.asp?DDFDocuments/u/G/TBTN23/GHA25.DOCX</v>
      </c>
      <c r="S69" s="6" t="str">
        <f>HYPERLINK("https://docs.wto.org/imrd/directdoc.asp?DDFDocuments/v/G/TBTN23/GHA25.DOCX", "https://docs.wto.org/imrd/directdoc.asp?DDFDocuments/v/G/TBTN23/GHA25.DOCX")</f>
        <v>https://docs.wto.org/imrd/directdoc.asp?DDFDocuments/v/G/TBTN23/GHA25.DOCX</v>
      </c>
    </row>
    <row r="70" spans="1:19" ht="45">
      <c r="A70" s="2" t="s">
        <v>961</v>
      </c>
      <c r="B70" s="8" t="s">
        <v>804</v>
      </c>
      <c r="C70" s="7">
        <v>44987</v>
      </c>
      <c r="D70" s="6" t="str">
        <f>HYPERLINK("https://eping.wto.org/en/Search?viewData= G/TBT/N/BRA/1475"," G/TBT/N/BRA/1475")</f>
        <v xml:space="preserve"> G/TBT/N/BRA/1475</v>
      </c>
      <c r="E70" s="6" t="s">
        <v>179</v>
      </c>
      <c r="F70" s="8" t="s">
        <v>802</v>
      </c>
      <c r="G70" s="8" t="s">
        <v>803</v>
      </c>
      <c r="I70" s="6" t="s">
        <v>21</v>
      </c>
      <c r="J70" s="6" t="s">
        <v>383</v>
      </c>
      <c r="K70" s="6" t="s">
        <v>60</v>
      </c>
      <c r="L70" s="6" t="s">
        <v>21</v>
      </c>
      <c r="M70" s="6"/>
      <c r="N70" s="7">
        <v>45026</v>
      </c>
      <c r="O70" s="6" t="s">
        <v>25</v>
      </c>
      <c r="P70" s="8" t="s">
        <v>384</v>
      </c>
      <c r="Q70" s="6" t="str">
        <f>HYPERLINK("https://docs.wto.org/imrd/directdoc.asp?DDFDocuments/t/G/TBTN23/USA1976.DOCX", "https://docs.wto.org/imrd/directdoc.asp?DDFDocuments/t/G/TBTN23/USA1976.DOCX")</f>
        <v>https://docs.wto.org/imrd/directdoc.asp?DDFDocuments/t/G/TBTN23/USA1976.DOCX</v>
      </c>
      <c r="R70" s="6" t="str">
        <f>HYPERLINK("https://docs.wto.org/imrd/directdoc.asp?DDFDocuments/u/G/TBTN23/USA1976.DOCX", "https://docs.wto.org/imrd/directdoc.asp?DDFDocuments/u/G/TBTN23/USA1976.DOCX")</f>
        <v>https://docs.wto.org/imrd/directdoc.asp?DDFDocuments/u/G/TBTN23/USA1976.DOCX</v>
      </c>
      <c r="S70" s="6" t="str">
        <f>HYPERLINK("https://docs.wto.org/imrd/directdoc.asp?DDFDocuments/v/G/TBTN23/USA1976.DOCX", "https://docs.wto.org/imrd/directdoc.asp?DDFDocuments/v/G/TBTN23/USA1976.DOCX")</f>
        <v>https://docs.wto.org/imrd/directdoc.asp?DDFDocuments/v/G/TBTN23/USA1976.DOCX</v>
      </c>
    </row>
    <row r="71" spans="1:19" ht="30">
      <c r="A71" s="2" t="s">
        <v>948</v>
      </c>
      <c r="B71" s="8" t="s">
        <v>718</v>
      </c>
      <c r="C71" s="7">
        <v>44988</v>
      </c>
      <c r="D71" s="6" t="str">
        <f>HYPERLINK("https://eping.wto.org/en/Search?viewData= G/TBT/N/TPKM/518"," G/TBT/N/TPKM/518")</f>
        <v xml:space="preserve"> G/TBT/N/TPKM/518</v>
      </c>
      <c r="E71" s="6" t="s">
        <v>48</v>
      </c>
      <c r="F71" s="8" t="s">
        <v>716</v>
      </c>
      <c r="G71" s="8" t="s">
        <v>717</v>
      </c>
      <c r="I71" s="6" t="s">
        <v>21</v>
      </c>
      <c r="J71" s="6" t="s">
        <v>334</v>
      </c>
      <c r="K71" s="6" t="s">
        <v>388</v>
      </c>
      <c r="L71" s="6" t="s">
        <v>21</v>
      </c>
      <c r="M71" s="6"/>
      <c r="N71" s="7">
        <v>45062</v>
      </c>
      <c r="O71" s="6" t="s">
        <v>25</v>
      </c>
      <c r="P71" s="8" t="s">
        <v>389</v>
      </c>
      <c r="Q71" s="6" t="str">
        <f>HYPERLINK("https://docs.wto.org/imrd/directdoc.asp?DDFDocuments/t/G/TBTN23/EU961.DOCX", "https://docs.wto.org/imrd/directdoc.asp?DDFDocuments/t/G/TBTN23/EU961.DOCX")</f>
        <v>https://docs.wto.org/imrd/directdoc.asp?DDFDocuments/t/G/TBTN23/EU961.DOCX</v>
      </c>
      <c r="R71" s="6" t="str">
        <f>HYPERLINK("https://docs.wto.org/imrd/directdoc.asp?DDFDocuments/u/G/TBTN23/EU961.DOCX", "https://docs.wto.org/imrd/directdoc.asp?DDFDocuments/u/G/TBTN23/EU961.DOCX")</f>
        <v>https://docs.wto.org/imrd/directdoc.asp?DDFDocuments/u/G/TBTN23/EU961.DOCX</v>
      </c>
      <c r="S71" s="6" t="str">
        <f>HYPERLINK("https://docs.wto.org/imrd/directdoc.asp?DDFDocuments/v/G/TBTN23/EU961.DOCX", "https://docs.wto.org/imrd/directdoc.asp?DDFDocuments/v/G/TBTN23/EU961.DOCX")</f>
        <v>https://docs.wto.org/imrd/directdoc.asp?DDFDocuments/v/G/TBTN23/EU961.DOCX</v>
      </c>
    </row>
    <row r="72" spans="1:19" ht="90">
      <c r="A72" s="2" t="s">
        <v>895</v>
      </c>
      <c r="B72" s="8" t="s">
        <v>393</v>
      </c>
      <c r="C72" s="7">
        <v>45002</v>
      </c>
      <c r="D72" s="6" t="str">
        <f>HYPERLINK("https://eping.wto.org/en/Search?viewData= G/TBT/N/MRT/1"," G/TBT/N/MRT/1")</f>
        <v xml:space="preserve"> G/TBT/N/MRT/1</v>
      </c>
      <c r="E72" s="6" t="s">
        <v>390</v>
      </c>
      <c r="F72" s="8" t="s">
        <v>391</v>
      </c>
      <c r="G72" s="8" t="s">
        <v>392</v>
      </c>
      <c r="I72" s="6" t="s">
        <v>21</v>
      </c>
      <c r="J72" s="6" t="s">
        <v>21</v>
      </c>
      <c r="K72" s="6" t="s">
        <v>140</v>
      </c>
      <c r="L72" s="6" t="s">
        <v>21</v>
      </c>
      <c r="M72" s="6"/>
      <c r="N72" s="7">
        <v>45032</v>
      </c>
      <c r="O72" s="6" t="s">
        <v>25</v>
      </c>
      <c r="P72" s="6"/>
      <c r="Q72" s="6" t="str">
        <f>HYPERLINK("https://docs.wto.org/imrd/directdoc.asp?DDFDocuments/t/G/TBTN23/MRT1.DOCX", "https://docs.wto.org/imrd/directdoc.asp?DDFDocuments/t/G/TBTN23/MRT1.DOCX")</f>
        <v>https://docs.wto.org/imrd/directdoc.asp?DDFDocuments/t/G/TBTN23/MRT1.DOCX</v>
      </c>
      <c r="R72" s="6" t="str">
        <f>HYPERLINK("https://docs.wto.org/imrd/directdoc.asp?DDFDocuments/u/G/TBTN23/MRT1.DOCX", "https://docs.wto.org/imrd/directdoc.asp?DDFDocuments/u/G/TBTN23/MRT1.DOCX")</f>
        <v>https://docs.wto.org/imrd/directdoc.asp?DDFDocuments/u/G/TBTN23/MRT1.DOCX</v>
      </c>
      <c r="S72" s="6" t="str">
        <f>HYPERLINK("https://docs.wto.org/imrd/directdoc.asp?DDFDocuments/v/G/TBTN23/MRT1.DOCX", "https://docs.wto.org/imrd/directdoc.asp?DDFDocuments/v/G/TBTN23/MRT1.DOCX")</f>
        <v>https://docs.wto.org/imrd/directdoc.asp?DDFDocuments/v/G/TBTN23/MRT1.DOCX</v>
      </c>
    </row>
    <row r="73" spans="1:19" ht="135">
      <c r="A73" s="2" t="s">
        <v>919</v>
      </c>
      <c r="B73" s="8" t="s">
        <v>483</v>
      </c>
      <c r="C73" s="7">
        <v>44998</v>
      </c>
      <c r="D73" s="6" t="str">
        <f>HYPERLINK("https://eping.wto.org/en/Search?viewData= G/TBT/N/VNM/248"," G/TBT/N/VNM/248")</f>
        <v xml:space="preserve"> G/TBT/N/VNM/248</v>
      </c>
      <c r="E73" s="6" t="s">
        <v>232</v>
      </c>
      <c r="F73" s="8" t="s">
        <v>481</v>
      </c>
      <c r="G73" s="8" t="s">
        <v>482</v>
      </c>
      <c r="I73" s="6" t="s">
        <v>21</v>
      </c>
      <c r="J73" s="6" t="s">
        <v>397</v>
      </c>
      <c r="K73" s="6" t="s">
        <v>398</v>
      </c>
      <c r="L73" s="6" t="s">
        <v>21</v>
      </c>
      <c r="M73" s="6"/>
      <c r="N73" s="7">
        <v>45019</v>
      </c>
      <c r="O73" s="6" t="s">
        <v>25</v>
      </c>
      <c r="P73" s="8" t="s">
        <v>399</v>
      </c>
      <c r="Q73" s="6" t="str">
        <f>HYPERLINK("https://docs.wto.org/imrd/directdoc.asp?DDFDocuments/t/G/TBTN23/USA1975.DOCX", "https://docs.wto.org/imrd/directdoc.asp?DDFDocuments/t/G/TBTN23/USA1975.DOCX")</f>
        <v>https://docs.wto.org/imrd/directdoc.asp?DDFDocuments/t/G/TBTN23/USA1975.DOCX</v>
      </c>
      <c r="R73" s="6" t="str">
        <f>HYPERLINK("https://docs.wto.org/imrd/directdoc.asp?DDFDocuments/u/G/TBTN23/USA1975.DOCX", "https://docs.wto.org/imrd/directdoc.asp?DDFDocuments/u/G/TBTN23/USA1975.DOCX")</f>
        <v>https://docs.wto.org/imrd/directdoc.asp?DDFDocuments/u/G/TBTN23/USA1975.DOCX</v>
      </c>
      <c r="S73" s="6" t="str">
        <f>HYPERLINK("https://docs.wto.org/imrd/directdoc.asp?DDFDocuments/v/G/TBTN23/USA1975.DOCX", "https://docs.wto.org/imrd/directdoc.asp?DDFDocuments/v/G/TBTN23/USA1975.DOCX")</f>
        <v>https://docs.wto.org/imrd/directdoc.asp?DDFDocuments/v/G/TBTN23/USA1975.DOCX</v>
      </c>
    </row>
    <row r="74" spans="1:19" ht="45">
      <c r="A74" s="2" t="s">
        <v>862</v>
      </c>
      <c r="B74" s="8" t="s">
        <v>126</v>
      </c>
      <c r="C74" s="7">
        <v>45014</v>
      </c>
      <c r="D74" s="6" t="str">
        <f>HYPERLINK("https://eping.wto.org/en/Search?viewData= G/TBT/N/GHA/31"," G/TBT/N/GHA/31")</f>
        <v xml:space="preserve"> G/TBT/N/GHA/31</v>
      </c>
      <c r="E74" s="6" t="s">
        <v>123</v>
      </c>
      <c r="F74" s="8" t="s">
        <v>124</v>
      </c>
      <c r="G74" s="8" t="s">
        <v>125</v>
      </c>
      <c r="I74" s="6" t="s">
        <v>21</v>
      </c>
      <c r="J74" s="6" t="s">
        <v>403</v>
      </c>
      <c r="K74" s="6" t="s">
        <v>404</v>
      </c>
      <c r="L74" s="6" t="s">
        <v>21</v>
      </c>
      <c r="M74" s="6"/>
      <c r="N74" s="7">
        <v>45062</v>
      </c>
      <c r="O74" s="6" t="s">
        <v>25</v>
      </c>
      <c r="P74" s="8" t="s">
        <v>405</v>
      </c>
      <c r="Q74" s="6" t="str">
        <f>HYPERLINK("https://docs.wto.org/imrd/directdoc.asp?DDFDocuments/t/G/TBTN23/EU960.DOCX", "https://docs.wto.org/imrd/directdoc.asp?DDFDocuments/t/G/TBTN23/EU960.DOCX")</f>
        <v>https://docs.wto.org/imrd/directdoc.asp?DDFDocuments/t/G/TBTN23/EU960.DOCX</v>
      </c>
      <c r="R74" s="6" t="str">
        <f>HYPERLINK("https://docs.wto.org/imrd/directdoc.asp?DDFDocuments/u/G/TBTN23/EU960.DOCX", "https://docs.wto.org/imrd/directdoc.asp?DDFDocuments/u/G/TBTN23/EU960.DOCX")</f>
        <v>https://docs.wto.org/imrd/directdoc.asp?DDFDocuments/u/G/TBTN23/EU960.DOCX</v>
      </c>
      <c r="S74" s="6" t="str">
        <f>HYPERLINK("https://docs.wto.org/imrd/directdoc.asp?DDFDocuments/v/G/TBTN23/EU960.DOCX", "https://docs.wto.org/imrd/directdoc.asp?DDFDocuments/v/G/TBTN23/EU960.DOCX")</f>
        <v>https://docs.wto.org/imrd/directdoc.asp?DDFDocuments/v/G/TBTN23/EU960.DOCX</v>
      </c>
    </row>
    <row r="75" spans="1:19" ht="45">
      <c r="A75" s="2" t="s">
        <v>959</v>
      </c>
      <c r="B75" s="8" t="s">
        <v>791</v>
      </c>
      <c r="C75" s="7">
        <v>44987</v>
      </c>
      <c r="D75" s="6" t="str">
        <f>HYPERLINK("https://eping.wto.org/en/Search?viewData= G/TBT/N/TZA/905"," G/TBT/N/TZA/905")</f>
        <v xml:space="preserve"> G/TBT/N/TZA/905</v>
      </c>
      <c r="E75" s="6" t="s">
        <v>449</v>
      </c>
      <c r="F75" s="8" t="s">
        <v>789</v>
      </c>
      <c r="G75" s="8" t="s">
        <v>790</v>
      </c>
      <c r="I75" s="6" t="s">
        <v>409</v>
      </c>
      <c r="J75" s="6" t="s">
        <v>115</v>
      </c>
      <c r="K75" s="6" t="s">
        <v>60</v>
      </c>
      <c r="L75" s="6" t="s">
        <v>21</v>
      </c>
      <c r="M75" s="6"/>
      <c r="N75" s="7">
        <v>45061</v>
      </c>
      <c r="O75" s="6" t="s">
        <v>25</v>
      </c>
      <c r="P75" s="8" t="s">
        <v>410</v>
      </c>
      <c r="Q75" s="6" t="str">
        <f>HYPERLINK("https://docs.wto.org/imrd/directdoc.asp?DDFDocuments/t/G/TBTN23/TPKM519.DOCX", "https://docs.wto.org/imrd/directdoc.asp?DDFDocuments/t/G/TBTN23/TPKM519.DOCX")</f>
        <v>https://docs.wto.org/imrd/directdoc.asp?DDFDocuments/t/G/TBTN23/TPKM519.DOCX</v>
      </c>
      <c r="R75" s="6" t="str">
        <f>HYPERLINK("https://docs.wto.org/imrd/directdoc.asp?DDFDocuments/u/G/TBTN23/TPKM519.DOCX", "https://docs.wto.org/imrd/directdoc.asp?DDFDocuments/u/G/TBTN23/TPKM519.DOCX")</f>
        <v>https://docs.wto.org/imrd/directdoc.asp?DDFDocuments/u/G/TBTN23/TPKM519.DOCX</v>
      </c>
      <c r="S75" s="6" t="str">
        <f>HYPERLINK("https://docs.wto.org/imrd/directdoc.asp?DDFDocuments/v/G/TBTN23/TPKM519.DOCX", "https://docs.wto.org/imrd/directdoc.asp?DDFDocuments/v/G/TBTN23/TPKM519.DOCX")</f>
        <v>https://docs.wto.org/imrd/directdoc.asp?DDFDocuments/v/G/TBTN23/TPKM519.DOCX</v>
      </c>
    </row>
    <row r="76" spans="1:19" ht="270">
      <c r="A76" s="2" t="s">
        <v>907</v>
      </c>
      <c r="B76" s="8" t="s">
        <v>464</v>
      </c>
      <c r="C76" s="7">
        <v>44998</v>
      </c>
      <c r="D76" s="6" t="str">
        <f>HYPERLINK("https://eping.wto.org/en/Search?viewData= G/TBT/N/VNM/252"," G/TBT/N/VNM/252")</f>
        <v xml:space="preserve"> G/TBT/N/VNM/252</v>
      </c>
      <c r="E76" s="6" t="s">
        <v>232</v>
      </c>
      <c r="F76" s="8" t="s">
        <v>462</v>
      </c>
      <c r="G76" s="8" t="s">
        <v>463</v>
      </c>
      <c r="I76" s="6" t="s">
        <v>21</v>
      </c>
      <c r="J76" s="6" t="s">
        <v>414</v>
      </c>
      <c r="K76" s="6" t="s">
        <v>158</v>
      </c>
      <c r="L76" s="6" t="s">
        <v>21</v>
      </c>
      <c r="M76" s="6"/>
      <c r="N76" s="7">
        <v>45061</v>
      </c>
      <c r="O76" s="6" t="s">
        <v>25</v>
      </c>
      <c r="P76" s="8" t="s">
        <v>415</v>
      </c>
      <c r="Q76" s="6" t="str">
        <f>HYPERLINK("https://docs.wto.org/imrd/directdoc.asp?DDFDocuments/t/G/TBTN23/UKR248.DOCX", "https://docs.wto.org/imrd/directdoc.asp?DDFDocuments/t/G/TBTN23/UKR248.DOCX")</f>
        <v>https://docs.wto.org/imrd/directdoc.asp?DDFDocuments/t/G/TBTN23/UKR248.DOCX</v>
      </c>
      <c r="R76" s="6" t="str">
        <f>HYPERLINK("https://docs.wto.org/imrd/directdoc.asp?DDFDocuments/u/G/TBTN23/UKR248.DOCX", "https://docs.wto.org/imrd/directdoc.asp?DDFDocuments/u/G/TBTN23/UKR248.DOCX")</f>
        <v>https://docs.wto.org/imrd/directdoc.asp?DDFDocuments/u/G/TBTN23/UKR248.DOCX</v>
      </c>
      <c r="S76" s="6" t="str">
        <f>HYPERLINK("https://docs.wto.org/imrd/directdoc.asp?DDFDocuments/v/G/TBTN23/UKR248.DOCX", "https://docs.wto.org/imrd/directdoc.asp?DDFDocuments/v/G/TBTN23/UKR248.DOCX")</f>
        <v>https://docs.wto.org/imrd/directdoc.asp?DDFDocuments/v/G/TBTN23/UKR248.DOCX</v>
      </c>
    </row>
    <row r="77" spans="1:19" ht="45">
      <c r="A77" s="2" t="s">
        <v>886</v>
      </c>
      <c r="B77" s="8" t="s">
        <v>345</v>
      </c>
      <c r="C77" s="7">
        <v>45006</v>
      </c>
      <c r="D77" s="6" t="str">
        <f>HYPERLINK("https://eping.wto.org/en/Search?viewData= G/TBT/N/BHR/663"," G/TBT/N/BHR/663")</f>
        <v xml:space="preserve"> G/TBT/N/BHR/663</v>
      </c>
      <c r="E77" s="6" t="s">
        <v>336</v>
      </c>
      <c r="F77" s="8" t="s">
        <v>343</v>
      </c>
      <c r="G77" s="8" t="s">
        <v>344</v>
      </c>
      <c r="I77" s="6" t="s">
        <v>21</v>
      </c>
      <c r="J77" s="6" t="s">
        <v>419</v>
      </c>
      <c r="K77" s="6" t="s">
        <v>93</v>
      </c>
      <c r="L77" s="6" t="s">
        <v>21</v>
      </c>
      <c r="M77" s="6"/>
      <c r="N77" s="7">
        <v>45061</v>
      </c>
      <c r="O77" s="6" t="s">
        <v>25</v>
      </c>
      <c r="P77" s="8" t="s">
        <v>420</v>
      </c>
      <c r="Q77" s="6" t="str">
        <f>HYPERLINK("https://docs.wto.org/imrd/directdoc.asp?DDFDocuments/t/G/TBTN23/GBR56.DOCX", "https://docs.wto.org/imrd/directdoc.asp?DDFDocuments/t/G/TBTN23/GBR56.DOCX")</f>
        <v>https://docs.wto.org/imrd/directdoc.asp?DDFDocuments/t/G/TBTN23/GBR56.DOCX</v>
      </c>
      <c r="R77" s="6" t="str">
        <f>HYPERLINK("https://docs.wto.org/imrd/directdoc.asp?DDFDocuments/u/G/TBTN23/GBR56.DOCX", "https://docs.wto.org/imrd/directdoc.asp?DDFDocuments/u/G/TBTN23/GBR56.DOCX")</f>
        <v>https://docs.wto.org/imrd/directdoc.asp?DDFDocuments/u/G/TBTN23/GBR56.DOCX</v>
      </c>
      <c r="S77" s="6" t="str">
        <f>HYPERLINK("https://docs.wto.org/imrd/directdoc.asp?DDFDocuments/v/G/TBTN23/GBR56.DOCX", "https://docs.wto.org/imrd/directdoc.asp?DDFDocuments/v/G/TBTN23/GBR56.DOCX")</f>
        <v>https://docs.wto.org/imrd/directdoc.asp?DDFDocuments/v/G/TBTN23/GBR56.DOCX</v>
      </c>
    </row>
    <row r="78" spans="1:19" ht="45">
      <c r="A78" s="2" t="s">
        <v>864</v>
      </c>
      <c r="B78" s="8" t="s">
        <v>138</v>
      </c>
      <c r="C78" s="7">
        <v>45013</v>
      </c>
      <c r="D78" s="6" t="str">
        <f>HYPERLINK("https://eping.wto.org/en/Search?viewData= G/TBT/N/IND/244"," G/TBT/N/IND/244")</f>
        <v xml:space="preserve"> G/TBT/N/IND/244</v>
      </c>
      <c r="E78" s="6" t="s">
        <v>34</v>
      </c>
      <c r="F78" s="8" t="s">
        <v>136</v>
      </c>
      <c r="G78" s="8" t="s">
        <v>137</v>
      </c>
      <c r="I78" s="6" t="s">
        <v>21</v>
      </c>
      <c r="J78" s="6" t="s">
        <v>22</v>
      </c>
      <c r="K78" s="6" t="s">
        <v>425</v>
      </c>
      <c r="L78" s="6" t="s">
        <v>152</v>
      </c>
      <c r="M78" s="6"/>
      <c r="N78" s="7">
        <v>45061</v>
      </c>
      <c r="O78" s="6" t="s">
        <v>25</v>
      </c>
      <c r="P78" s="8" t="s">
        <v>426</v>
      </c>
      <c r="Q78" s="6" t="str">
        <f>HYPERLINK("https://docs.wto.org/imrd/directdoc.asp?DDFDocuments/t/G/TBTN23/JPN766.DOCX", "https://docs.wto.org/imrd/directdoc.asp?DDFDocuments/t/G/TBTN23/JPN766.DOCX")</f>
        <v>https://docs.wto.org/imrd/directdoc.asp?DDFDocuments/t/G/TBTN23/JPN766.DOCX</v>
      </c>
      <c r="R78" s="6" t="str">
        <f>HYPERLINK("https://docs.wto.org/imrd/directdoc.asp?DDFDocuments/u/G/TBTN23/JPN766.DOCX", "https://docs.wto.org/imrd/directdoc.asp?DDFDocuments/u/G/TBTN23/JPN766.DOCX")</f>
        <v>https://docs.wto.org/imrd/directdoc.asp?DDFDocuments/u/G/TBTN23/JPN766.DOCX</v>
      </c>
      <c r="S78" s="6" t="str">
        <f>HYPERLINK("https://docs.wto.org/imrd/directdoc.asp?DDFDocuments/v/G/TBTN23/JPN766.DOCX", "https://docs.wto.org/imrd/directdoc.asp?DDFDocuments/v/G/TBTN23/JPN766.DOCX")</f>
        <v>https://docs.wto.org/imrd/directdoc.asp?DDFDocuments/v/G/TBTN23/JPN766.DOCX</v>
      </c>
    </row>
    <row r="79" spans="1:19" ht="75">
      <c r="A79" s="2" t="s">
        <v>920</v>
      </c>
      <c r="B79" s="8" t="s">
        <v>518</v>
      </c>
      <c r="C79" s="7">
        <v>44995</v>
      </c>
      <c r="D79" s="6" t="str">
        <f>HYPERLINK("https://eping.wto.org/en/Search?viewData= G/TBT/N/DOM/235"," G/TBT/N/DOM/235")</f>
        <v xml:space="preserve"> G/TBT/N/DOM/235</v>
      </c>
      <c r="E79" s="6" t="s">
        <v>515</v>
      </c>
      <c r="F79" s="8" t="s">
        <v>516</v>
      </c>
      <c r="G79" s="8" t="s">
        <v>517</v>
      </c>
      <c r="I79" s="6" t="s">
        <v>21</v>
      </c>
      <c r="J79" s="6" t="s">
        <v>430</v>
      </c>
      <c r="K79" s="6" t="s">
        <v>431</v>
      </c>
      <c r="L79" s="6" t="s">
        <v>300</v>
      </c>
      <c r="M79" s="6"/>
      <c r="N79" s="7">
        <v>45058</v>
      </c>
      <c r="O79" s="6" t="s">
        <v>25</v>
      </c>
      <c r="P79" s="8" t="s">
        <v>432</v>
      </c>
      <c r="Q79" s="6" t="str">
        <f>HYPERLINK("https://docs.wto.org/imrd/directdoc.asp?DDFDocuments/t/G/TBTN23/USA1973.DOCX", "https://docs.wto.org/imrd/directdoc.asp?DDFDocuments/t/G/TBTN23/USA1973.DOCX")</f>
        <v>https://docs.wto.org/imrd/directdoc.asp?DDFDocuments/t/G/TBTN23/USA1973.DOCX</v>
      </c>
      <c r="R79" s="6" t="str">
        <f>HYPERLINK("https://docs.wto.org/imrd/directdoc.asp?DDFDocuments/u/G/TBTN23/USA1973.DOCX", "https://docs.wto.org/imrd/directdoc.asp?DDFDocuments/u/G/TBTN23/USA1973.DOCX")</f>
        <v>https://docs.wto.org/imrd/directdoc.asp?DDFDocuments/u/G/TBTN23/USA1973.DOCX</v>
      </c>
      <c r="S79" s="6" t="str">
        <f>HYPERLINK("https://docs.wto.org/imrd/directdoc.asp?DDFDocuments/v/G/TBTN23/USA1973.DOCX", "https://docs.wto.org/imrd/directdoc.asp?DDFDocuments/v/G/TBTN23/USA1973.DOCX")</f>
        <v>https://docs.wto.org/imrd/directdoc.asp?DDFDocuments/v/G/TBTN23/USA1973.DOCX</v>
      </c>
    </row>
    <row r="80" spans="1:19" ht="75">
      <c r="A80" s="2" t="s">
        <v>952</v>
      </c>
      <c r="B80" s="8" t="s">
        <v>746</v>
      </c>
      <c r="C80" s="7">
        <v>44987</v>
      </c>
      <c r="D80" s="6" t="str">
        <f>HYPERLINK("https://eping.wto.org/en/Search?viewData= G/TBT/N/UKR/246"," G/TBT/N/UKR/246")</f>
        <v xml:space="preserve"> G/TBT/N/UKR/246</v>
      </c>
      <c r="E80" s="6" t="s">
        <v>227</v>
      </c>
      <c r="F80" s="8" t="s">
        <v>744</v>
      </c>
      <c r="G80" s="8" t="s">
        <v>745</v>
      </c>
      <c r="I80" s="6" t="s">
        <v>21</v>
      </c>
      <c r="J80" s="6" t="s">
        <v>436</v>
      </c>
      <c r="K80" s="6" t="s">
        <v>93</v>
      </c>
      <c r="L80" s="6" t="s">
        <v>21</v>
      </c>
      <c r="M80" s="6"/>
      <c r="N80" s="7">
        <v>45051</v>
      </c>
      <c r="O80" s="6" t="s">
        <v>25</v>
      </c>
      <c r="P80" s="8" t="s">
        <v>437</v>
      </c>
      <c r="Q80" s="6" t="str">
        <f>HYPERLINK("https://docs.wto.org/imrd/directdoc.asp?DDFDocuments/t/G/TBTN23/USA1974.DOCX", "https://docs.wto.org/imrd/directdoc.asp?DDFDocuments/t/G/TBTN23/USA1974.DOCX")</f>
        <v>https://docs.wto.org/imrd/directdoc.asp?DDFDocuments/t/G/TBTN23/USA1974.DOCX</v>
      </c>
      <c r="R80" s="6" t="str">
        <f>HYPERLINK("https://docs.wto.org/imrd/directdoc.asp?DDFDocuments/u/G/TBTN23/USA1974.DOCX", "https://docs.wto.org/imrd/directdoc.asp?DDFDocuments/u/G/TBTN23/USA1974.DOCX")</f>
        <v>https://docs.wto.org/imrd/directdoc.asp?DDFDocuments/u/G/TBTN23/USA1974.DOCX</v>
      </c>
      <c r="S80" s="6" t="str">
        <f>HYPERLINK("https://docs.wto.org/imrd/directdoc.asp?DDFDocuments/v/G/TBTN23/USA1974.DOCX", "https://docs.wto.org/imrd/directdoc.asp?DDFDocuments/v/G/TBTN23/USA1974.DOCX")</f>
        <v>https://docs.wto.org/imrd/directdoc.asp?DDFDocuments/v/G/TBTN23/USA1974.DOCX</v>
      </c>
    </row>
    <row r="81" spans="1:19" ht="30">
      <c r="A81" s="2" t="s">
        <v>927</v>
      </c>
      <c r="B81" s="8" t="s">
        <v>565</v>
      </c>
      <c r="C81" s="7">
        <v>44993</v>
      </c>
      <c r="D81" s="6" t="str">
        <f>HYPERLINK("https://eping.wto.org/en/Search?viewData= G/TBT/N/BRA/1478"," G/TBT/N/BRA/1478")</f>
        <v xml:space="preserve"> G/TBT/N/BRA/1478</v>
      </c>
      <c r="E81" s="6" t="s">
        <v>179</v>
      </c>
      <c r="F81" s="8" t="s">
        <v>563</v>
      </c>
      <c r="G81" s="8" t="s">
        <v>564</v>
      </c>
      <c r="I81" s="6" t="s">
        <v>442</v>
      </c>
      <c r="J81" s="6" t="s">
        <v>443</v>
      </c>
      <c r="K81" s="6" t="s">
        <v>444</v>
      </c>
      <c r="L81" s="6" t="s">
        <v>24</v>
      </c>
      <c r="M81" s="6"/>
      <c r="N81" s="7">
        <v>45077</v>
      </c>
      <c r="O81" s="6" t="s">
        <v>25</v>
      </c>
      <c r="P81" s="6"/>
      <c r="Q81" s="6" t="str">
        <f>HYPERLINK("https://docs.wto.org/imrd/directdoc.asp?DDFDocuments/t/G/TBTN23/NZL121.DOCX", "https://docs.wto.org/imrd/directdoc.asp?DDFDocuments/t/G/TBTN23/NZL121.DOCX")</f>
        <v>https://docs.wto.org/imrd/directdoc.asp?DDFDocuments/t/G/TBTN23/NZL121.DOCX</v>
      </c>
      <c r="R81" s="6" t="str">
        <f>HYPERLINK("https://docs.wto.org/imrd/directdoc.asp?DDFDocuments/u/G/TBTN23/NZL121.DOCX", "https://docs.wto.org/imrd/directdoc.asp?DDFDocuments/u/G/TBTN23/NZL121.DOCX")</f>
        <v>https://docs.wto.org/imrd/directdoc.asp?DDFDocuments/u/G/TBTN23/NZL121.DOCX</v>
      </c>
      <c r="S81" s="6" t="str">
        <f>HYPERLINK("https://docs.wto.org/imrd/directdoc.asp?DDFDocuments/v/G/TBTN23/NZL121.DOCX", "https://docs.wto.org/imrd/directdoc.asp?DDFDocuments/v/G/TBTN23/NZL121.DOCX")</f>
        <v>https://docs.wto.org/imrd/directdoc.asp?DDFDocuments/v/G/TBTN23/NZL121.DOCX</v>
      </c>
    </row>
    <row r="82" spans="1:19" ht="75">
      <c r="A82" s="2" t="s">
        <v>916</v>
      </c>
      <c r="B82" s="8" t="s">
        <v>332</v>
      </c>
      <c r="C82" s="7">
        <v>45006</v>
      </c>
      <c r="D82" s="6" t="str">
        <f>HYPERLINK("https://eping.wto.org/en/Search?viewData= G/TBT/N/URY/75"," G/TBT/N/URY/75")</f>
        <v xml:space="preserve"> G/TBT/N/URY/75</v>
      </c>
      <c r="E82" s="6" t="s">
        <v>142</v>
      </c>
      <c r="F82" s="8" t="s">
        <v>330</v>
      </c>
      <c r="G82" s="8" t="s">
        <v>331</v>
      </c>
      <c r="I82" s="6" t="s">
        <v>21</v>
      </c>
      <c r="J82" s="6" t="s">
        <v>177</v>
      </c>
      <c r="K82" s="6" t="s">
        <v>140</v>
      </c>
      <c r="L82" s="6" t="s">
        <v>24</v>
      </c>
      <c r="M82" s="6"/>
      <c r="N82" s="7" t="s">
        <v>21</v>
      </c>
      <c r="O82" s="6" t="s">
        <v>25</v>
      </c>
      <c r="P82" s="8" t="s">
        <v>448</v>
      </c>
      <c r="Q82" s="6" t="str">
        <f>HYPERLINK("https://docs.wto.org/imrd/directdoc.asp?DDFDocuments/t/G/TBTN23/JPN765.DOCX", "https://docs.wto.org/imrd/directdoc.asp?DDFDocuments/t/G/TBTN23/JPN765.DOCX")</f>
        <v>https://docs.wto.org/imrd/directdoc.asp?DDFDocuments/t/G/TBTN23/JPN765.DOCX</v>
      </c>
      <c r="R82" s="6" t="str">
        <f>HYPERLINK("https://docs.wto.org/imrd/directdoc.asp?DDFDocuments/u/G/TBTN23/JPN765.DOCX", "https://docs.wto.org/imrd/directdoc.asp?DDFDocuments/u/G/TBTN23/JPN765.DOCX")</f>
        <v>https://docs.wto.org/imrd/directdoc.asp?DDFDocuments/u/G/TBTN23/JPN765.DOCX</v>
      </c>
      <c r="S82" s="6" t="str">
        <f>HYPERLINK("https://docs.wto.org/imrd/directdoc.asp?DDFDocuments/v/G/TBTN23/JPN765.DOCX", "https://docs.wto.org/imrd/directdoc.asp?DDFDocuments/v/G/TBTN23/JPN765.DOCX")</f>
        <v>https://docs.wto.org/imrd/directdoc.asp?DDFDocuments/v/G/TBTN23/JPN765.DOCX</v>
      </c>
    </row>
    <row r="83" spans="1:19" ht="73.5" customHeight="1">
      <c r="A83" s="2" t="s">
        <v>858</v>
      </c>
      <c r="B83" s="8" t="s">
        <v>95</v>
      </c>
      <c r="C83" s="7">
        <v>45015</v>
      </c>
      <c r="D83" s="6" t="str">
        <f>HYPERLINK("https://eping.wto.org/en/Search?viewData= G/TBT/N/IND/252"," G/TBT/N/IND/252")</f>
        <v xml:space="preserve"> G/TBT/N/IND/252</v>
      </c>
      <c r="E83" s="6" t="s">
        <v>34</v>
      </c>
      <c r="F83" s="8" t="s">
        <v>94</v>
      </c>
      <c r="G83" s="8" t="s">
        <v>94</v>
      </c>
      <c r="I83" s="6" t="s">
        <v>453</v>
      </c>
      <c r="J83" s="6" t="s">
        <v>454</v>
      </c>
      <c r="K83" s="6" t="s">
        <v>455</v>
      </c>
      <c r="L83" s="6" t="s">
        <v>214</v>
      </c>
      <c r="M83" s="6"/>
      <c r="N83" s="7">
        <v>45058</v>
      </c>
      <c r="O83" s="6" t="s">
        <v>25</v>
      </c>
      <c r="P83" s="8" t="s">
        <v>456</v>
      </c>
      <c r="Q83" s="6" t="str">
        <f>HYPERLINK("https://docs.wto.org/imrd/directdoc.asp?DDFDocuments/t/G/TBTN23/TZA931.DOCX", "https://docs.wto.org/imrd/directdoc.asp?DDFDocuments/t/G/TBTN23/TZA931.DOCX")</f>
        <v>https://docs.wto.org/imrd/directdoc.asp?DDFDocuments/t/G/TBTN23/TZA931.DOCX</v>
      </c>
      <c r="R83" s="6" t="str">
        <f>HYPERLINK("https://docs.wto.org/imrd/directdoc.asp?DDFDocuments/u/G/TBTN23/TZA931.DOCX", "https://docs.wto.org/imrd/directdoc.asp?DDFDocuments/u/G/TBTN23/TZA931.DOCX")</f>
        <v>https://docs.wto.org/imrd/directdoc.asp?DDFDocuments/u/G/TBTN23/TZA931.DOCX</v>
      </c>
      <c r="S83" s="6" t="str">
        <f>HYPERLINK("https://docs.wto.org/imrd/directdoc.asp?DDFDocuments/v/G/TBTN23/TZA931.DOCX", "https://docs.wto.org/imrd/directdoc.asp?DDFDocuments/v/G/TBTN23/TZA931.DOCX")</f>
        <v>https://docs.wto.org/imrd/directdoc.asp?DDFDocuments/v/G/TBTN23/TZA931.DOCX</v>
      </c>
    </row>
    <row r="84" spans="1:19" ht="45">
      <c r="A84" s="2" t="s">
        <v>861</v>
      </c>
      <c r="B84" s="8" t="s">
        <v>119</v>
      </c>
      <c r="C84" s="7">
        <v>45015</v>
      </c>
      <c r="D84" s="6" t="str">
        <f>HYPERLINK("https://eping.wto.org/en/Search?viewData= G/TBT/N/IND/249"," G/TBT/N/IND/249")</f>
        <v xml:space="preserve"> G/TBT/N/IND/249</v>
      </c>
      <c r="E84" s="6" t="s">
        <v>34</v>
      </c>
      <c r="F84" s="8" t="s">
        <v>118</v>
      </c>
      <c r="G84" s="8" t="s">
        <v>118</v>
      </c>
      <c r="I84" s="6" t="s">
        <v>21</v>
      </c>
      <c r="J84" s="6" t="s">
        <v>460</v>
      </c>
      <c r="K84" s="6" t="s">
        <v>32</v>
      </c>
      <c r="L84" s="6" t="s">
        <v>21</v>
      </c>
      <c r="M84" s="6"/>
      <c r="N84" s="7">
        <v>45061</v>
      </c>
      <c r="O84" s="6" t="s">
        <v>25</v>
      </c>
      <c r="P84" s="8" t="s">
        <v>461</v>
      </c>
      <c r="Q84" s="6" t="str">
        <f>HYPERLINK("https://docs.wto.org/imrd/directdoc.asp?DDFDocuments/t/G/TBTN23/VNM250.DOCX", "https://docs.wto.org/imrd/directdoc.asp?DDFDocuments/t/G/TBTN23/VNM250.DOCX")</f>
        <v>https://docs.wto.org/imrd/directdoc.asp?DDFDocuments/t/G/TBTN23/VNM250.DOCX</v>
      </c>
      <c r="R84" s="6" t="str">
        <f>HYPERLINK("https://docs.wto.org/imrd/directdoc.asp?DDFDocuments/u/G/TBTN23/VNM250.DOCX", "https://docs.wto.org/imrd/directdoc.asp?DDFDocuments/u/G/TBTN23/VNM250.DOCX")</f>
        <v>https://docs.wto.org/imrd/directdoc.asp?DDFDocuments/u/G/TBTN23/VNM250.DOCX</v>
      </c>
      <c r="S84" s="6" t="str">
        <f>HYPERLINK("https://docs.wto.org/imrd/directdoc.asp?DDFDocuments/v/G/TBTN23/VNM250.DOCX", "https://docs.wto.org/imrd/directdoc.asp?DDFDocuments/v/G/TBTN23/VNM250.DOCX")</f>
        <v>https://docs.wto.org/imrd/directdoc.asp?DDFDocuments/v/G/TBTN23/VNM250.DOCX</v>
      </c>
    </row>
    <row r="85" spans="1:19" ht="45">
      <c r="A85" s="2" t="s">
        <v>941</v>
      </c>
      <c r="B85" s="8" t="s">
        <v>669</v>
      </c>
      <c r="C85" s="7">
        <v>44988</v>
      </c>
      <c r="D85" s="6" t="str">
        <f>HYPERLINK("https://eping.wto.org/en/Search?viewData= G/TBT/N/BDI/332, G/TBT/N/KEN/1394, G/TBT/N/RWA/839, G/TBT/N/TZA/918, G/TBT/N/UGA/1747"," G/TBT/N/BDI/332, G/TBT/N/KEN/1394, G/TBT/N/RWA/839, G/TBT/N/TZA/918, G/TBT/N/UGA/1747")</f>
        <v xml:space="preserve"> G/TBT/N/BDI/332, G/TBT/N/KEN/1394, G/TBT/N/RWA/839, G/TBT/N/TZA/918, G/TBT/N/UGA/1747</v>
      </c>
      <c r="E85" s="6" t="s">
        <v>449</v>
      </c>
      <c r="F85" s="8" t="s">
        <v>667</v>
      </c>
      <c r="G85" s="8" t="s">
        <v>668</v>
      </c>
      <c r="I85" s="6" t="s">
        <v>21</v>
      </c>
      <c r="J85" s="6" t="s">
        <v>465</v>
      </c>
      <c r="K85" s="6" t="s">
        <v>32</v>
      </c>
      <c r="L85" s="6" t="s">
        <v>21</v>
      </c>
      <c r="M85" s="6"/>
      <c r="N85" s="7">
        <v>45061</v>
      </c>
      <c r="O85" s="6" t="s">
        <v>25</v>
      </c>
      <c r="P85" s="8" t="s">
        <v>466</v>
      </c>
      <c r="Q85" s="6" t="str">
        <f>HYPERLINK("https://docs.wto.org/imrd/directdoc.asp?DDFDocuments/t/G/TBTN23/VNM252.DOCX", "https://docs.wto.org/imrd/directdoc.asp?DDFDocuments/t/G/TBTN23/VNM252.DOCX")</f>
        <v>https://docs.wto.org/imrd/directdoc.asp?DDFDocuments/t/G/TBTN23/VNM252.DOCX</v>
      </c>
      <c r="R85" s="6" t="str">
        <f>HYPERLINK("https://docs.wto.org/imrd/directdoc.asp?DDFDocuments/u/G/TBTN23/VNM252.DOCX", "https://docs.wto.org/imrd/directdoc.asp?DDFDocuments/u/G/TBTN23/VNM252.DOCX")</f>
        <v>https://docs.wto.org/imrd/directdoc.asp?DDFDocuments/u/G/TBTN23/VNM252.DOCX</v>
      </c>
      <c r="S85" s="6" t="str">
        <f>HYPERLINK("https://docs.wto.org/imrd/directdoc.asp?DDFDocuments/v/G/TBTN23/VNM252.DOCX", "https://docs.wto.org/imrd/directdoc.asp?DDFDocuments/v/G/TBTN23/VNM252.DOCX")</f>
        <v>https://docs.wto.org/imrd/directdoc.asp?DDFDocuments/v/G/TBTN23/VNM252.DOCX</v>
      </c>
    </row>
    <row r="86" spans="1:19" ht="45">
      <c r="A86" s="2" t="s">
        <v>941</v>
      </c>
      <c r="B86" s="8" t="s">
        <v>669</v>
      </c>
      <c r="C86" s="7">
        <v>44988</v>
      </c>
      <c r="D86" s="6" t="str">
        <f>HYPERLINK("https://eping.wto.org/en/Search?viewData= G/TBT/N/BDI/332, G/TBT/N/KEN/1394, G/TBT/N/RWA/839, G/TBT/N/TZA/918, G/TBT/N/UGA/1747"," G/TBT/N/BDI/332, G/TBT/N/KEN/1394, G/TBT/N/RWA/839, G/TBT/N/TZA/918, G/TBT/N/UGA/1747")</f>
        <v xml:space="preserve"> G/TBT/N/BDI/332, G/TBT/N/KEN/1394, G/TBT/N/RWA/839, G/TBT/N/TZA/918, G/TBT/N/UGA/1747</v>
      </c>
      <c r="E86" s="6" t="s">
        <v>105</v>
      </c>
      <c r="F86" s="8" t="s">
        <v>667</v>
      </c>
      <c r="G86" s="8" t="s">
        <v>668</v>
      </c>
      <c r="I86" s="6" t="s">
        <v>470</v>
      </c>
      <c r="J86" s="6" t="s">
        <v>471</v>
      </c>
      <c r="K86" s="6" t="s">
        <v>472</v>
      </c>
      <c r="L86" s="6" t="s">
        <v>21</v>
      </c>
      <c r="M86" s="6"/>
      <c r="N86" s="7">
        <v>45058</v>
      </c>
      <c r="O86" s="6" t="s">
        <v>25</v>
      </c>
      <c r="P86" s="8" t="s">
        <v>473</v>
      </c>
      <c r="Q86" s="6" t="str">
        <f>HYPERLINK("https://docs.wto.org/imrd/directdoc.asp?DDFDocuments/t/G/TBTN23/TZA929.DOCX", "https://docs.wto.org/imrd/directdoc.asp?DDFDocuments/t/G/TBTN23/TZA929.DOCX")</f>
        <v>https://docs.wto.org/imrd/directdoc.asp?DDFDocuments/t/G/TBTN23/TZA929.DOCX</v>
      </c>
      <c r="R86" s="6" t="str">
        <f>HYPERLINK("https://docs.wto.org/imrd/directdoc.asp?DDFDocuments/u/G/TBTN23/TZA929.DOCX", "https://docs.wto.org/imrd/directdoc.asp?DDFDocuments/u/G/TBTN23/TZA929.DOCX")</f>
        <v>https://docs.wto.org/imrd/directdoc.asp?DDFDocuments/u/G/TBTN23/TZA929.DOCX</v>
      </c>
      <c r="S86" s="6" t="str">
        <f>HYPERLINK("https://docs.wto.org/imrd/directdoc.asp?DDFDocuments/v/G/TBTN23/TZA929.DOCX", "https://docs.wto.org/imrd/directdoc.asp?DDFDocuments/v/G/TBTN23/TZA929.DOCX")</f>
        <v>https://docs.wto.org/imrd/directdoc.asp?DDFDocuments/v/G/TBTN23/TZA929.DOCX</v>
      </c>
    </row>
    <row r="87" spans="1:19" ht="45">
      <c r="A87" s="2" t="s">
        <v>941</v>
      </c>
      <c r="B87" s="8" t="s">
        <v>669</v>
      </c>
      <c r="C87" s="7">
        <v>44988</v>
      </c>
      <c r="D87" s="6" t="str">
        <f>HYPERLINK("https://eping.wto.org/en/Search?viewData= G/TBT/N/BDI/332, G/TBT/N/KEN/1394, G/TBT/N/RWA/839, G/TBT/N/TZA/918, G/TBT/N/UGA/1747"," G/TBT/N/BDI/332, G/TBT/N/KEN/1394, G/TBT/N/RWA/839, G/TBT/N/TZA/918, G/TBT/N/UGA/1747")</f>
        <v xml:space="preserve"> G/TBT/N/BDI/332, G/TBT/N/KEN/1394, G/TBT/N/RWA/839, G/TBT/N/TZA/918, G/TBT/N/UGA/1747</v>
      </c>
      <c r="E87" s="6" t="s">
        <v>40</v>
      </c>
      <c r="F87" s="8" t="s">
        <v>667</v>
      </c>
      <c r="G87" s="8" t="s">
        <v>668</v>
      </c>
      <c r="I87" s="6" t="s">
        <v>477</v>
      </c>
      <c r="J87" s="6" t="s">
        <v>478</v>
      </c>
      <c r="K87" s="6" t="s">
        <v>479</v>
      </c>
      <c r="L87" s="6" t="s">
        <v>21</v>
      </c>
      <c r="M87" s="6"/>
      <c r="N87" s="7">
        <v>45058</v>
      </c>
      <c r="O87" s="6" t="s">
        <v>25</v>
      </c>
      <c r="P87" s="8" t="s">
        <v>480</v>
      </c>
      <c r="Q87" s="6" t="str">
        <f>HYPERLINK("https://docs.wto.org/imrd/directdoc.asp?DDFDocuments/t/G/TBTN23/TZA930.DOCX", "https://docs.wto.org/imrd/directdoc.asp?DDFDocuments/t/G/TBTN23/TZA930.DOCX")</f>
        <v>https://docs.wto.org/imrd/directdoc.asp?DDFDocuments/t/G/TBTN23/TZA930.DOCX</v>
      </c>
      <c r="R87" s="6" t="str">
        <f>HYPERLINK("https://docs.wto.org/imrd/directdoc.asp?DDFDocuments/u/G/TBTN23/TZA930.DOCX", "https://docs.wto.org/imrd/directdoc.asp?DDFDocuments/u/G/TBTN23/TZA930.DOCX")</f>
        <v>https://docs.wto.org/imrd/directdoc.asp?DDFDocuments/u/G/TBTN23/TZA930.DOCX</v>
      </c>
      <c r="S87" s="6" t="str">
        <f>HYPERLINK("https://docs.wto.org/imrd/directdoc.asp?DDFDocuments/v/G/TBTN23/TZA930.DOCX", "https://docs.wto.org/imrd/directdoc.asp?DDFDocuments/v/G/TBTN23/TZA930.DOCX")</f>
        <v>https://docs.wto.org/imrd/directdoc.asp?DDFDocuments/v/G/TBTN23/TZA930.DOCX</v>
      </c>
    </row>
    <row r="88" spans="1:19" ht="45">
      <c r="A88" s="2" t="s">
        <v>941</v>
      </c>
      <c r="B88" s="8" t="s">
        <v>669</v>
      </c>
      <c r="C88" s="7">
        <v>44988</v>
      </c>
      <c r="D88" s="6" t="str">
        <f>HYPERLINK("https://eping.wto.org/en/Search?viewData= G/TBT/N/BDI/332, G/TBT/N/KEN/1394, G/TBT/N/RWA/839, G/TBT/N/TZA/918, G/TBT/N/UGA/1747"," G/TBT/N/BDI/332, G/TBT/N/KEN/1394, G/TBT/N/RWA/839, G/TBT/N/TZA/918, G/TBT/N/UGA/1747")</f>
        <v xml:space="preserve"> G/TBT/N/BDI/332, G/TBT/N/KEN/1394, G/TBT/N/RWA/839, G/TBT/N/TZA/918, G/TBT/N/UGA/1747</v>
      </c>
      <c r="E88" s="6" t="s">
        <v>528</v>
      </c>
      <c r="F88" s="8" t="s">
        <v>667</v>
      </c>
      <c r="G88" s="8" t="s">
        <v>668</v>
      </c>
      <c r="I88" s="6" t="s">
        <v>484</v>
      </c>
      <c r="J88" s="6" t="s">
        <v>485</v>
      </c>
      <c r="K88" s="6" t="s">
        <v>32</v>
      </c>
      <c r="L88" s="6" t="s">
        <v>21</v>
      </c>
      <c r="M88" s="6"/>
      <c r="N88" s="7">
        <v>45061</v>
      </c>
      <c r="O88" s="6" t="s">
        <v>25</v>
      </c>
      <c r="P88" s="8" t="s">
        <v>486</v>
      </c>
      <c r="Q88" s="6" t="str">
        <f>HYPERLINK("https://docs.wto.org/imrd/directdoc.asp?DDFDocuments/t/G/TBTN23/VNM248.DOCX", "https://docs.wto.org/imrd/directdoc.asp?DDFDocuments/t/G/TBTN23/VNM248.DOCX")</f>
        <v>https://docs.wto.org/imrd/directdoc.asp?DDFDocuments/t/G/TBTN23/VNM248.DOCX</v>
      </c>
      <c r="R88" s="6" t="str">
        <f>HYPERLINK("https://docs.wto.org/imrd/directdoc.asp?DDFDocuments/u/G/TBTN23/VNM248.DOCX", "https://docs.wto.org/imrd/directdoc.asp?DDFDocuments/u/G/TBTN23/VNM248.DOCX")</f>
        <v>https://docs.wto.org/imrd/directdoc.asp?DDFDocuments/u/G/TBTN23/VNM248.DOCX</v>
      </c>
      <c r="S88" s="6" t="str">
        <f>HYPERLINK("https://docs.wto.org/imrd/directdoc.asp?DDFDocuments/v/G/TBTN23/VNM248.DOCX", "https://docs.wto.org/imrd/directdoc.asp?DDFDocuments/v/G/TBTN23/VNM248.DOCX")</f>
        <v>https://docs.wto.org/imrd/directdoc.asp?DDFDocuments/v/G/TBTN23/VNM248.DOCX</v>
      </c>
    </row>
    <row r="89" spans="1:19" ht="45">
      <c r="A89" s="2" t="s">
        <v>941</v>
      </c>
      <c r="B89" s="8" t="s">
        <v>669</v>
      </c>
      <c r="C89" s="7">
        <v>44988</v>
      </c>
      <c r="D89" s="6" t="str">
        <f>HYPERLINK("https://eping.wto.org/en/Search?viewData= G/TBT/N/BDI/332, G/TBT/N/KEN/1394, G/TBT/N/RWA/839, G/TBT/N/TZA/918, G/TBT/N/UGA/1747"," G/TBT/N/BDI/332, G/TBT/N/KEN/1394, G/TBT/N/RWA/839, G/TBT/N/TZA/918, G/TBT/N/UGA/1747")</f>
        <v xml:space="preserve"> G/TBT/N/BDI/332, G/TBT/N/KEN/1394, G/TBT/N/RWA/839, G/TBT/N/TZA/918, G/TBT/N/UGA/1747</v>
      </c>
      <c r="E89" s="6" t="s">
        <v>562</v>
      </c>
      <c r="F89" s="8" t="s">
        <v>667</v>
      </c>
      <c r="G89" s="8" t="s">
        <v>668</v>
      </c>
      <c r="I89" s="6" t="s">
        <v>21</v>
      </c>
      <c r="J89" s="6" t="s">
        <v>490</v>
      </c>
      <c r="K89" s="6" t="s">
        <v>491</v>
      </c>
      <c r="L89" s="6" t="s">
        <v>21</v>
      </c>
      <c r="M89" s="6"/>
      <c r="N89" s="7">
        <v>45026</v>
      </c>
      <c r="O89" s="6" t="s">
        <v>25</v>
      </c>
      <c r="P89" s="8" t="s">
        <v>492</v>
      </c>
      <c r="Q89" s="6" t="str">
        <f>HYPERLINK("https://docs.wto.org/imrd/directdoc.asp?DDFDocuments/t/G/TBTN23/USA1972.DOCX", "https://docs.wto.org/imrd/directdoc.asp?DDFDocuments/t/G/TBTN23/USA1972.DOCX")</f>
        <v>https://docs.wto.org/imrd/directdoc.asp?DDFDocuments/t/G/TBTN23/USA1972.DOCX</v>
      </c>
      <c r="R89" s="6" t="str">
        <f>HYPERLINK("https://docs.wto.org/imrd/directdoc.asp?DDFDocuments/u/G/TBTN23/USA1972.DOCX", "https://docs.wto.org/imrd/directdoc.asp?DDFDocuments/u/G/TBTN23/USA1972.DOCX")</f>
        <v>https://docs.wto.org/imrd/directdoc.asp?DDFDocuments/u/G/TBTN23/USA1972.DOCX</v>
      </c>
      <c r="S89" s="6" t="str">
        <f>HYPERLINK("https://docs.wto.org/imrd/directdoc.asp?DDFDocuments/v/G/TBTN23/USA1972.DOCX", "https://docs.wto.org/imrd/directdoc.asp?DDFDocuments/v/G/TBTN23/USA1972.DOCX")</f>
        <v>https://docs.wto.org/imrd/directdoc.asp?DDFDocuments/v/G/TBTN23/USA1972.DOCX</v>
      </c>
    </row>
    <row r="90" spans="1:19" ht="105">
      <c r="A90" s="2" t="s">
        <v>954</v>
      </c>
      <c r="B90" s="8" t="s">
        <v>758</v>
      </c>
      <c r="C90" s="7">
        <v>44987</v>
      </c>
      <c r="D90" s="6" t="str">
        <f>HYPERLINK("https://eping.wto.org/en/Search?viewData= G/TBT/N/USA/1968"," G/TBT/N/USA/1968")</f>
        <v xml:space="preserve"> G/TBT/N/USA/1968</v>
      </c>
      <c r="E90" s="6" t="s">
        <v>239</v>
      </c>
      <c r="F90" s="8" t="s">
        <v>756</v>
      </c>
      <c r="G90" s="8" t="s">
        <v>757</v>
      </c>
      <c r="I90" s="6" t="s">
        <v>496</v>
      </c>
      <c r="J90" s="6" t="s">
        <v>497</v>
      </c>
      <c r="K90" s="6" t="s">
        <v>292</v>
      </c>
      <c r="L90" s="6" t="s">
        <v>21</v>
      </c>
      <c r="M90" s="6"/>
      <c r="N90" s="7">
        <v>45175</v>
      </c>
      <c r="O90" s="6" t="s">
        <v>25</v>
      </c>
      <c r="P90" s="8" t="s">
        <v>498</v>
      </c>
      <c r="Q90" s="6" t="str">
        <f>HYPERLINK("https://docs.wto.org/imrd/directdoc.asp?DDFDocuments/t/G/TBTN23/USA1971.DOCX", "https://docs.wto.org/imrd/directdoc.asp?DDFDocuments/t/G/TBTN23/USA1971.DOCX")</f>
        <v>https://docs.wto.org/imrd/directdoc.asp?DDFDocuments/t/G/TBTN23/USA1971.DOCX</v>
      </c>
      <c r="R90" s="6" t="str">
        <f>HYPERLINK("https://docs.wto.org/imrd/directdoc.asp?DDFDocuments/u/G/TBTN23/USA1971.DOCX", "https://docs.wto.org/imrd/directdoc.asp?DDFDocuments/u/G/TBTN23/USA1971.DOCX")</f>
        <v>https://docs.wto.org/imrd/directdoc.asp?DDFDocuments/u/G/TBTN23/USA1971.DOCX</v>
      </c>
      <c r="S90" s="6" t="str">
        <f>HYPERLINK("https://docs.wto.org/imrd/directdoc.asp?DDFDocuments/v/G/TBTN23/USA1971.DOCX", "https://docs.wto.org/imrd/directdoc.asp?DDFDocuments/v/G/TBTN23/USA1971.DOCX")</f>
        <v>https://docs.wto.org/imrd/directdoc.asp?DDFDocuments/v/G/TBTN23/USA1971.DOCX</v>
      </c>
    </row>
    <row r="91" spans="1:19" ht="180">
      <c r="A91" s="2" t="s">
        <v>902</v>
      </c>
      <c r="B91" s="8" t="s">
        <v>435</v>
      </c>
      <c r="C91" s="7">
        <v>45000</v>
      </c>
      <c r="D91" s="6" t="str">
        <f>HYPERLINK("https://eping.wto.org/en/Search?viewData= G/TBT/N/USA/1974"," G/TBT/N/USA/1974")</f>
        <v xml:space="preserve"> G/TBT/N/USA/1974</v>
      </c>
      <c r="E91" s="6" t="s">
        <v>239</v>
      </c>
      <c r="F91" s="8" t="s">
        <v>433</v>
      </c>
      <c r="G91" s="8" t="s">
        <v>434</v>
      </c>
      <c r="I91" s="6" t="s">
        <v>21</v>
      </c>
      <c r="J91" s="6" t="s">
        <v>460</v>
      </c>
      <c r="K91" s="6" t="s">
        <v>32</v>
      </c>
      <c r="L91" s="6" t="s">
        <v>21</v>
      </c>
      <c r="M91" s="6"/>
      <c r="N91" s="7">
        <v>45061</v>
      </c>
      <c r="O91" s="6" t="s">
        <v>25</v>
      </c>
      <c r="P91" s="8" t="s">
        <v>502</v>
      </c>
      <c r="Q91" s="6" t="str">
        <f>HYPERLINK("https://docs.wto.org/imrd/directdoc.asp?DDFDocuments/t/G/TBTN23/VNM251.DOCX", "https://docs.wto.org/imrd/directdoc.asp?DDFDocuments/t/G/TBTN23/VNM251.DOCX")</f>
        <v>https://docs.wto.org/imrd/directdoc.asp?DDFDocuments/t/G/TBTN23/VNM251.DOCX</v>
      </c>
      <c r="R91" s="6" t="str">
        <f>HYPERLINK("https://docs.wto.org/imrd/directdoc.asp?DDFDocuments/u/G/TBTN23/VNM251.DOCX", "https://docs.wto.org/imrd/directdoc.asp?DDFDocuments/u/G/TBTN23/VNM251.DOCX")</f>
        <v>https://docs.wto.org/imrd/directdoc.asp?DDFDocuments/u/G/TBTN23/VNM251.DOCX</v>
      </c>
      <c r="S91" s="6" t="str">
        <f>HYPERLINK("https://docs.wto.org/imrd/directdoc.asp?DDFDocuments/v/G/TBTN23/VNM251.DOCX", "https://docs.wto.org/imrd/directdoc.asp?DDFDocuments/v/G/TBTN23/VNM251.DOCX")</f>
        <v>https://docs.wto.org/imrd/directdoc.asp?DDFDocuments/v/G/TBTN23/VNM251.DOCX</v>
      </c>
    </row>
    <row r="92" spans="1:19" ht="105">
      <c r="A92" s="2" t="s">
        <v>848</v>
      </c>
      <c r="B92" s="8" t="s">
        <v>29</v>
      </c>
      <c r="C92" s="7">
        <v>45015</v>
      </c>
      <c r="D92" s="6" t="str">
        <f>HYPERLINK("https://eping.wto.org/en/Search?viewData= G/TBT/N/EU/963"," G/TBT/N/EU/963")</f>
        <v xml:space="preserve"> G/TBT/N/EU/963</v>
      </c>
      <c r="E92" s="6" t="s">
        <v>17</v>
      </c>
      <c r="F92" s="8" t="s">
        <v>27</v>
      </c>
      <c r="G92" s="8" t="s">
        <v>28</v>
      </c>
      <c r="I92" s="6" t="s">
        <v>21</v>
      </c>
      <c r="J92" s="6" t="s">
        <v>506</v>
      </c>
      <c r="K92" s="6" t="s">
        <v>32</v>
      </c>
      <c r="L92" s="6" t="s">
        <v>21</v>
      </c>
      <c r="M92" s="6"/>
      <c r="N92" s="7">
        <v>45061</v>
      </c>
      <c r="O92" s="6" t="s">
        <v>25</v>
      </c>
      <c r="P92" s="8" t="s">
        <v>507</v>
      </c>
      <c r="Q92" s="6" t="str">
        <f>HYPERLINK("https://docs.wto.org/imrd/directdoc.asp?DDFDocuments/t/G/TBTN23/VNM249.DOCX", "https://docs.wto.org/imrd/directdoc.asp?DDFDocuments/t/G/TBTN23/VNM249.DOCX")</f>
        <v>https://docs.wto.org/imrd/directdoc.asp?DDFDocuments/t/G/TBTN23/VNM249.DOCX</v>
      </c>
      <c r="R92" s="6" t="str">
        <f>HYPERLINK("https://docs.wto.org/imrd/directdoc.asp?DDFDocuments/u/G/TBTN23/VNM249.DOCX", "https://docs.wto.org/imrd/directdoc.asp?DDFDocuments/u/G/TBTN23/VNM249.DOCX")</f>
        <v>https://docs.wto.org/imrd/directdoc.asp?DDFDocuments/u/G/TBTN23/VNM249.DOCX</v>
      </c>
      <c r="S92" s="6" t="str">
        <f>HYPERLINK("https://docs.wto.org/imrd/directdoc.asp?DDFDocuments/v/G/TBTN23/VNM249.DOCX", "https://docs.wto.org/imrd/directdoc.asp?DDFDocuments/v/G/TBTN23/VNM249.DOCX")</f>
        <v>https://docs.wto.org/imrd/directdoc.asp?DDFDocuments/v/G/TBTN23/VNM249.DOCX</v>
      </c>
    </row>
    <row r="93" spans="1:19" ht="135">
      <c r="A93" s="2" t="s">
        <v>903</v>
      </c>
      <c r="B93" s="8" t="s">
        <v>441</v>
      </c>
      <c r="C93" s="7">
        <v>44999</v>
      </c>
      <c r="D93" s="6" t="str">
        <f>HYPERLINK("https://eping.wto.org/en/Search?viewData= G/TBT/N/NZL/121"," G/TBT/N/NZL/121")</f>
        <v xml:space="preserve"> G/TBT/N/NZL/121</v>
      </c>
      <c r="E93" s="6" t="s">
        <v>438</v>
      </c>
      <c r="F93" s="8" t="s">
        <v>439</v>
      </c>
      <c r="G93" s="8" t="s">
        <v>440</v>
      </c>
      <c r="I93" s="6" t="s">
        <v>511</v>
      </c>
      <c r="J93" s="6" t="s">
        <v>512</v>
      </c>
      <c r="K93" s="6" t="s">
        <v>513</v>
      </c>
      <c r="L93" s="6" t="s">
        <v>24</v>
      </c>
      <c r="M93" s="6"/>
      <c r="N93" s="7">
        <v>45058</v>
      </c>
      <c r="O93" s="6" t="s">
        <v>25</v>
      </c>
      <c r="P93" s="8" t="s">
        <v>514</v>
      </c>
      <c r="Q93" s="6" t="str">
        <f>HYPERLINK("https://docs.wto.org/imrd/directdoc.asp?DDFDocuments/t/G/TBTN23/TZA932.DOCX", "https://docs.wto.org/imrd/directdoc.asp?DDFDocuments/t/G/TBTN23/TZA932.DOCX")</f>
        <v>https://docs.wto.org/imrd/directdoc.asp?DDFDocuments/t/G/TBTN23/TZA932.DOCX</v>
      </c>
      <c r="R93" s="6" t="str">
        <f>HYPERLINK("https://docs.wto.org/imrd/directdoc.asp?DDFDocuments/u/G/TBTN23/TZA932.DOCX", "https://docs.wto.org/imrd/directdoc.asp?DDFDocuments/u/G/TBTN23/TZA932.DOCX")</f>
        <v>https://docs.wto.org/imrd/directdoc.asp?DDFDocuments/u/G/TBTN23/TZA932.DOCX</v>
      </c>
      <c r="S93" s="6" t="str">
        <f>HYPERLINK("https://docs.wto.org/imrd/directdoc.asp?DDFDocuments/v/G/TBTN23/TZA932.DOCX", "https://docs.wto.org/imrd/directdoc.asp?DDFDocuments/v/G/TBTN23/TZA932.DOCX")</f>
        <v>https://docs.wto.org/imrd/directdoc.asp?DDFDocuments/v/G/TBTN23/TZA932.DOCX</v>
      </c>
    </row>
    <row r="94" spans="1:19" ht="90">
      <c r="A94" s="2" t="s">
        <v>924</v>
      </c>
      <c r="B94" s="8" t="s">
        <v>551</v>
      </c>
      <c r="C94" s="7">
        <v>44994</v>
      </c>
      <c r="D94" s="6" t="str">
        <f>HYPERLINK("https://eping.wto.org/en/Search?viewData= G/TBT/N/BDI/342, G/TBT/N/KEN/1405, G/TBT/N/RWA/849, G/TBT/N/TZA/928, G/TBT/N/UGA/1757"," G/TBT/N/BDI/342, G/TBT/N/KEN/1405, G/TBT/N/RWA/849, G/TBT/N/TZA/928, G/TBT/N/UGA/1757")</f>
        <v xml:space="preserve"> G/TBT/N/BDI/342, G/TBT/N/KEN/1405, G/TBT/N/RWA/849, G/TBT/N/TZA/928, G/TBT/N/UGA/1757</v>
      </c>
      <c r="E94" s="6" t="s">
        <v>105</v>
      </c>
      <c r="F94" s="8" t="s">
        <v>549</v>
      </c>
      <c r="G94" s="8" t="s">
        <v>550</v>
      </c>
      <c r="I94" s="6" t="s">
        <v>519</v>
      </c>
      <c r="J94" s="6" t="s">
        <v>284</v>
      </c>
      <c r="K94" s="6" t="s">
        <v>520</v>
      </c>
      <c r="L94" s="6" t="s">
        <v>21</v>
      </c>
      <c r="M94" s="6"/>
      <c r="N94" s="7">
        <v>45055</v>
      </c>
      <c r="O94" s="6" t="s">
        <v>25</v>
      </c>
      <c r="P94" s="8" t="s">
        <v>521</v>
      </c>
      <c r="Q94" s="6" t="str">
        <f>HYPERLINK("https://docs.wto.org/imrd/directdoc.asp?DDFDocuments/t/G/TBTN23/DOM235.DOCX", "https://docs.wto.org/imrd/directdoc.asp?DDFDocuments/t/G/TBTN23/DOM235.DOCX")</f>
        <v>https://docs.wto.org/imrd/directdoc.asp?DDFDocuments/t/G/TBTN23/DOM235.DOCX</v>
      </c>
      <c r="R94" s="6" t="str">
        <f>HYPERLINK("https://docs.wto.org/imrd/directdoc.asp?DDFDocuments/u/G/TBTN23/DOM235.DOCX", "https://docs.wto.org/imrd/directdoc.asp?DDFDocuments/u/G/TBTN23/DOM235.DOCX")</f>
        <v>https://docs.wto.org/imrd/directdoc.asp?DDFDocuments/u/G/TBTN23/DOM235.DOCX</v>
      </c>
      <c r="S94" s="6" t="str">
        <f>HYPERLINK("https://docs.wto.org/imrd/directdoc.asp?DDFDocuments/v/G/TBTN23/DOM235.DOCX", "https://docs.wto.org/imrd/directdoc.asp?DDFDocuments/v/G/TBTN23/DOM235.DOCX")</f>
        <v>https://docs.wto.org/imrd/directdoc.asp?DDFDocuments/v/G/TBTN23/DOM235.DOCX</v>
      </c>
    </row>
    <row r="95" spans="1:19" ht="90">
      <c r="A95" s="2" t="s">
        <v>924</v>
      </c>
      <c r="B95" s="8" t="s">
        <v>551</v>
      </c>
      <c r="C95" s="7">
        <v>44994</v>
      </c>
      <c r="D95" s="6" t="str">
        <f>HYPERLINK("https://eping.wto.org/en/Search?viewData= G/TBT/N/BDI/342, G/TBT/N/KEN/1405, G/TBT/N/RWA/849, G/TBT/N/TZA/928, G/TBT/N/UGA/1757"," G/TBT/N/BDI/342, G/TBT/N/KEN/1405, G/TBT/N/RWA/849, G/TBT/N/TZA/928, G/TBT/N/UGA/1757")</f>
        <v xml:space="preserve"> G/TBT/N/BDI/342, G/TBT/N/KEN/1405, G/TBT/N/RWA/849, G/TBT/N/TZA/928, G/TBT/N/UGA/1757</v>
      </c>
      <c r="E95" s="6" t="s">
        <v>449</v>
      </c>
      <c r="F95" s="8" t="s">
        <v>549</v>
      </c>
      <c r="G95" s="8" t="s">
        <v>550</v>
      </c>
      <c r="I95" s="6" t="s">
        <v>21</v>
      </c>
      <c r="J95" s="6" t="s">
        <v>525</v>
      </c>
      <c r="K95" s="6" t="s">
        <v>526</v>
      </c>
      <c r="L95" s="6" t="s">
        <v>21</v>
      </c>
      <c r="M95" s="6"/>
      <c r="N95" s="7">
        <v>45055</v>
      </c>
      <c r="O95" s="6" t="s">
        <v>25</v>
      </c>
      <c r="P95" s="8" t="s">
        <v>527</v>
      </c>
      <c r="Q95" s="6" t="str">
        <f>HYPERLINK("https://docs.wto.org/imrd/directdoc.asp?DDFDocuments/t/G/TBTN23/DOM234.DOCX", "https://docs.wto.org/imrd/directdoc.asp?DDFDocuments/t/G/TBTN23/DOM234.DOCX")</f>
        <v>https://docs.wto.org/imrd/directdoc.asp?DDFDocuments/t/G/TBTN23/DOM234.DOCX</v>
      </c>
      <c r="R95" s="6" t="str">
        <f>HYPERLINK("https://docs.wto.org/imrd/directdoc.asp?DDFDocuments/u/G/TBTN23/DOM234.DOCX", "https://docs.wto.org/imrd/directdoc.asp?DDFDocuments/u/G/TBTN23/DOM234.DOCX")</f>
        <v>https://docs.wto.org/imrd/directdoc.asp?DDFDocuments/u/G/TBTN23/DOM234.DOCX</v>
      </c>
      <c r="S95" s="6" t="str">
        <f>HYPERLINK("https://docs.wto.org/imrd/directdoc.asp?DDFDocuments/v/G/TBTN23/DOM234.DOCX", "https://docs.wto.org/imrd/directdoc.asp?DDFDocuments/v/G/TBTN23/DOM234.DOCX")</f>
        <v>https://docs.wto.org/imrd/directdoc.asp?DDFDocuments/v/G/TBTN23/DOM234.DOCX</v>
      </c>
    </row>
    <row r="96" spans="1:19" ht="90">
      <c r="A96" s="2" t="s">
        <v>924</v>
      </c>
      <c r="B96" s="8" t="s">
        <v>551</v>
      </c>
      <c r="C96" s="7">
        <v>44994</v>
      </c>
      <c r="D96" s="6" t="str">
        <f>HYPERLINK("https://eping.wto.org/en/Search?viewData= G/TBT/N/BDI/342, G/TBT/N/KEN/1405, G/TBT/N/RWA/849, G/TBT/N/TZA/928, G/TBT/N/UGA/1757"," G/TBT/N/BDI/342, G/TBT/N/KEN/1405, G/TBT/N/RWA/849, G/TBT/N/TZA/928, G/TBT/N/UGA/1757")</f>
        <v xml:space="preserve"> G/TBT/N/BDI/342, G/TBT/N/KEN/1405, G/TBT/N/RWA/849, G/TBT/N/TZA/928, G/TBT/N/UGA/1757</v>
      </c>
      <c r="E96" s="6" t="s">
        <v>528</v>
      </c>
      <c r="F96" s="8" t="s">
        <v>549</v>
      </c>
      <c r="G96" s="8" t="s">
        <v>550</v>
      </c>
      <c r="I96" s="6" t="s">
        <v>532</v>
      </c>
      <c r="J96" s="6" t="s">
        <v>533</v>
      </c>
      <c r="K96" s="6" t="s">
        <v>534</v>
      </c>
      <c r="L96" s="6" t="s">
        <v>21</v>
      </c>
      <c r="M96" s="6"/>
      <c r="N96" s="7">
        <v>45054</v>
      </c>
      <c r="O96" s="6" t="s">
        <v>25</v>
      </c>
      <c r="P96" s="8" t="s">
        <v>535</v>
      </c>
      <c r="Q96" s="6" t="str">
        <f>HYPERLINK("https://docs.wto.org/imrd/directdoc.asp?DDFDocuments/t/G/TBTN23/BDI340.DOCX", "https://docs.wto.org/imrd/directdoc.asp?DDFDocuments/t/G/TBTN23/BDI340.DOCX")</f>
        <v>https://docs.wto.org/imrd/directdoc.asp?DDFDocuments/t/G/TBTN23/BDI340.DOCX</v>
      </c>
      <c r="R96" s="6" t="str">
        <f>HYPERLINK("https://docs.wto.org/imrd/directdoc.asp?DDFDocuments/u/G/TBTN23/BDI340.DOCX", "https://docs.wto.org/imrd/directdoc.asp?DDFDocuments/u/G/TBTN23/BDI340.DOCX")</f>
        <v>https://docs.wto.org/imrd/directdoc.asp?DDFDocuments/u/G/TBTN23/BDI340.DOCX</v>
      </c>
      <c r="S96" s="6" t="str">
        <f>HYPERLINK("https://docs.wto.org/imrd/directdoc.asp?DDFDocuments/v/G/TBTN23/BDI340.DOCX", "https://docs.wto.org/imrd/directdoc.asp?DDFDocuments/v/G/TBTN23/BDI340.DOCX")</f>
        <v>https://docs.wto.org/imrd/directdoc.asp?DDFDocuments/v/G/TBTN23/BDI340.DOCX</v>
      </c>
    </row>
    <row r="97" spans="1:19" ht="90">
      <c r="A97" s="2" t="s">
        <v>924</v>
      </c>
      <c r="B97" s="8" t="s">
        <v>551</v>
      </c>
      <c r="C97" s="7">
        <v>44994</v>
      </c>
      <c r="D97" s="6" t="str">
        <f>HYPERLINK("https://eping.wto.org/en/Search?viewData= G/TBT/N/BDI/342, G/TBT/N/KEN/1405, G/TBT/N/RWA/849, G/TBT/N/TZA/928, G/TBT/N/UGA/1757"," G/TBT/N/BDI/342, G/TBT/N/KEN/1405, G/TBT/N/RWA/849, G/TBT/N/TZA/928, G/TBT/N/UGA/1757")</f>
        <v xml:space="preserve"> G/TBT/N/BDI/342, G/TBT/N/KEN/1405, G/TBT/N/RWA/849, G/TBT/N/TZA/928, G/TBT/N/UGA/1757</v>
      </c>
      <c r="E97" s="6" t="s">
        <v>40</v>
      </c>
      <c r="F97" s="8" t="s">
        <v>549</v>
      </c>
      <c r="G97" s="8" t="s">
        <v>550</v>
      </c>
      <c r="I97" s="6" t="s">
        <v>539</v>
      </c>
      <c r="J97" s="6" t="s">
        <v>540</v>
      </c>
      <c r="K97" s="6" t="s">
        <v>534</v>
      </c>
      <c r="L97" s="6" t="s">
        <v>21</v>
      </c>
      <c r="M97" s="6"/>
      <c r="N97" s="7">
        <v>45054</v>
      </c>
      <c r="O97" s="6" t="s">
        <v>25</v>
      </c>
      <c r="P97" s="8" t="s">
        <v>541</v>
      </c>
      <c r="Q97" s="6" t="str">
        <f>HYPERLINK("https://docs.wto.org/imrd/directdoc.asp?DDFDocuments/t/G/TBTN23/BDI341.DOCX", "https://docs.wto.org/imrd/directdoc.asp?DDFDocuments/t/G/TBTN23/BDI341.DOCX")</f>
        <v>https://docs.wto.org/imrd/directdoc.asp?DDFDocuments/t/G/TBTN23/BDI341.DOCX</v>
      </c>
      <c r="R97" s="6" t="str">
        <f>HYPERLINK("https://docs.wto.org/imrd/directdoc.asp?DDFDocuments/u/G/TBTN23/BDI341.DOCX", "https://docs.wto.org/imrd/directdoc.asp?DDFDocuments/u/G/TBTN23/BDI341.DOCX")</f>
        <v>https://docs.wto.org/imrd/directdoc.asp?DDFDocuments/u/G/TBTN23/BDI341.DOCX</v>
      </c>
      <c r="S97" s="6" t="str">
        <f>HYPERLINK("https://docs.wto.org/imrd/directdoc.asp?DDFDocuments/v/G/TBTN23/BDI341.DOCX", "https://docs.wto.org/imrd/directdoc.asp?DDFDocuments/v/G/TBTN23/BDI341.DOCX")</f>
        <v>https://docs.wto.org/imrd/directdoc.asp?DDFDocuments/v/G/TBTN23/BDI341.DOCX</v>
      </c>
    </row>
    <row r="98" spans="1:19" ht="90">
      <c r="A98" s="2" t="s">
        <v>924</v>
      </c>
      <c r="B98" s="8" t="s">
        <v>551</v>
      </c>
      <c r="C98" s="7">
        <v>44994</v>
      </c>
      <c r="D98" s="6" t="str">
        <f>HYPERLINK("https://eping.wto.org/en/Search?viewData= G/TBT/N/BDI/342, G/TBT/N/KEN/1405, G/TBT/N/RWA/849, G/TBT/N/TZA/928, G/TBT/N/UGA/1757"," G/TBT/N/BDI/342, G/TBT/N/KEN/1405, G/TBT/N/RWA/849, G/TBT/N/TZA/928, G/TBT/N/UGA/1757")</f>
        <v xml:space="preserve"> G/TBT/N/BDI/342, G/TBT/N/KEN/1405, G/TBT/N/RWA/849, G/TBT/N/TZA/928, G/TBT/N/UGA/1757</v>
      </c>
      <c r="E98" s="6" t="s">
        <v>562</v>
      </c>
      <c r="F98" s="8" t="s">
        <v>549</v>
      </c>
      <c r="G98" s="8" t="s">
        <v>550</v>
      </c>
      <c r="I98" s="6" t="s">
        <v>545</v>
      </c>
      <c r="J98" s="6" t="s">
        <v>212</v>
      </c>
      <c r="K98" s="6" t="s">
        <v>546</v>
      </c>
      <c r="L98" s="6" t="s">
        <v>152</v>
      </c>
      <c r="M98" s="6"/>
      <c r="N98" s="7">
        <v>45054</v>
      </c>
      <c r="O98" s="6" t="s">
        <v>25</v>
      </c>
      <c r="P98" s="8" t="s">
        <v>547</v>
      </c>
      <c r="Q98" s="6" t="str">
        <f>HYPERLINK("https://docs.wto.org/imrd/directdoc.asp?DDFDocuments/t/G/TBTN23/KNA1.DOCX", "https://docs.wto.org/imrd/directdoc.asp?DDFDocuments/t/G/TBTN23/KNA1.DOCX")</f>
        <v>https://docs.wto.org/imrd/directdoc.asp?DDFDocuments/t/G/TBTN23/KNA1.DOCX</v>
      </c>
      <c r="R98" s="6" t="str">
        <f>HYPERLINK("https://docs.wto.org/imrd/directdoc.asp?DDFDocuments/u/G/TBTN23/KNA1.DOCX", "https://docs.wto.org/imrd/directdoc.asp?DDFDocuments/u/G/TBTN23/KNA1.DOCX")</f>
        <v>https://docs.wto.org/imrd/directdoc.asp?DDFDocuments/u/G/TBTN23/KNA1.DOCX</v>
      </c>
      <c r="S98" s="6" t="str">
        <f>HYPERLINK("https://docs.wto.org/imrd/directdoc.asp?DDFDocuments/v/G/TBTN23/KNA1.DOCX", "https://docs.wto.org/imrd/directdoc.asp?DDFDocuments/v/G/TBTN23/KNA1.DOCX")</f>
        <v>https://docs.wto.org/imrd/directdoc.asp?DDFDocuments/v/G/TBTN23/KNA1.DOCX</v>
      </c>
    </row>
    <row r="99" spans="1:19" ht="60">
      <c r="A99" s="2" t="s">
        <v>968</v>
      </c>
      <c r="B99" s="8" t="s">
        <v>817</v>
      </c>
      <c r="C99" s="7">
        <v>44987</v>
      </c>
      <c r="D99" s="6" t="str">
        <f>HYPERLINK("https://eping.wto.org/en/Search?viewData= G/TBT/N/PAN/126"," G/TBT/N/PAN/126")</f>
        <v xml:space="preserve"> G/TBT/N/PAN/126</v>
      </c>
      <c r="E99" s="6" t="s">
        <v>814</v>
      </c>
      <c r="F99" s="8" t="s">
        <v>815</v>
      </c>
      <c r="G99" s="8" t="s">
        <v>816</v>
      </c>
      <c r="I99" s="6" t="s">
        <v>539</v>
      </c>
      <c r="J99" s="6" t="s">
        <v>540</v>
      </c>
      <c r="K99" s="6" t="s">
        <v>548</v>
      </c>
      <c r="L99" s="6" t="s">
        <v>21</v>
      </c>
      <c r="M99" s="6"/>
      <c r="N99" s="7">
        <v>45054</v>
      </c>
      <c r="O99" s="6" t="s">
        <v>25</v>
      </c>
      <c r="P99" s="8" t="s">
        <v>541</v>
      </c>
      <c r="Q99" s="6" t="str">
        <f>HYPERLINK("https://docs.wto.org/imrd/directdoc.asp?DDFDocuments/t/G/TBTN23/BDI341.DOCX", "https://docs.wto.org/imrd/directdoc.asp?DDFDocuments/t/G/TBTN23/BDI341.DOCX")</f>
        <v>https://docs.wto.org/imrd/directdoc.asp?DDFDocuments/t/G/TBTN23/BDI341.DOCX</v>
      </c>
      <c r="R99" s="6" t="str">
        <f>HYPERLINK("https://docs.wto.org/imrd/directdoc.asp?DDFDocuments/u/G/TBTN23/BDI341.DOCX", "https://docs.wto.org/imrd/directdoc.asp?DDFDocuments/u/G/TBTN23/BDI341.DOCX")</f>
        <v>https://docs.wto.org/imrd/directdoc.asp?DDFDocuments/u/G/TBTN23/BDI341.DOCX</v>
      </c>
      <c r="S99" s="6" t="str">
        <f>HYPERLINK("https://docs.wto.org/imrd/directdoc.asp?DDFDocuments/v/G/TBTN23/BDI341.DOCX", "https://docs.wto.org/imrd/directdoc.asp?DDFDocuments/v/G/TBTN23/BDI341.DOCX")</f>
        <v>https://docs.wto.org/imrd/directdoc.asp?DDFDocuments/v/G/TBTN23/BDI341.DOCX</v>
      </c>
    </row>
    <row r="100" spans="1:19" ht="120">
      <c r="A100" s="2" t="s">
        <v>863</v>
      </c>
      <c r="B100" s="8" t="s">
        <v>132</v>
      </c>
      <c r="C100" s="7">
        <v>45014</v>
      </c>
      <c r="D100" s="6" t="str">
        <f>HYPERLINK("https://eping.wto.org/en/Search?viewData= G/TBT/N/GHA/32"," G/TBT/N/GHA/32")</f>
        <v xml:space="preserve"> G/TBT/N/GHA/32</v>
      </c>
      <c r="E100" s="6" t="s">
        <v>123</v>
      </c>
      <c r="F100" s="8" t="s">
        <v>130</v>
      </c>
      <c r="G100" s="8" t="s">
        <v>131</v>
      </c>
      <c r="I100" s="6" t="s">
        <v>552</v>
      </c>
      <c r="J100" s="6" t="s">
        <v>533</v>
      </c>
      <c r="K100" s="6" t="s">
        <v>553</v>
      </c>
      <c r="L100" s="6" t="s">
        <v>21</v>
      </c>
      <c r="M100" s="6"/>
      <c r="N100" s="7">
        <v>45054</v>
      </c>
      <c r="O100" s="6" t="s">
        <v>25</v>
      </c>
      <c r="P100" s="8" t="s">
        <v>554</v>
      </c>
      <c r="Q100" s="6" t="str">
        <f>HYPERLINK("https://docs.wto.org/imrd/directdoc.asp?DDFDocuments/t/G/TBTN23/BDI342.DOCX", "https://docs.wto.org/imrd/directdoc.asp?DDFDocuments/t/G/TBTN23/BDI342.DOCX")</f>
        <v>https://docs.wto.org/imrd/directdoc.asp?DDFDocuments/t/G/TBTN23/BDI342.DOCX</v>
      </c>
      <c r="R100" s="6" t="str">
        <f>HYPERLINK("https://docs.wto.org/imrd/directdoc.asp?DDFDocuments/u/G/TBTN23/BDI342.DOCX", "https://docs.wto.org/imrd/directdoc.asp?DDFDocuments/u/G/TBTN23/BDI342.DOCX")</f>
        <v>https://docs.wto.org/imrd/directdoc.asp?DDFDocuments/u/G/TBTN23/BDI342.DOCX</v>
      </c>
      <c r="S100" s="6" t="str">
        <f>HYPERLINK("https://docs.wto.org/imrd/directdoc.asp?DDFDocuments/v/G/TBTN23/BDI342.DOCX", "https://docs.wto.org/imrd/directdoc.asp?DDFDocuments/v/G/TBTN23/BDI342.DOCX")</f>
        <v>https://docs.wto.org/imrd/directdoc.asp?DDFDocuments/v/G/TBTN23/BDI342.DOCX</v>
      </c>
    </row>
    <row r="101" spans="1:19" ht="45">
      <c r="A101" s="2" t="s">
        <v>898</v>
      </c>
      <c r="B101" s="8" t="s">
        <v>413</v>
      </c>
      <c r="C101" s="7">
        <v>45001</v>
      </c>
      <c r="D101" s="6" t="str">
        <f>HYPERLINK("https://eping.wto.org/en/Search?viewData= G/TBT/N/UKR/248"," G/TBT/N/UKR/248")</f>
        <v xml:space="preserve"> G/TBT/N/UKR/248</v>
      </c>
      <c r="E101" s="6" t="s">
        <v>227</v>
      </c>
      <c r="F101" s="8" t="s">
        <v>411</v>
      </c>
      <c r="G101" s="8" t="s">
        <v>412</v>
      </c>
      <c r="I101" s="6" t="s">
        <v>552</v>
      </c>
      <c r="J101" s="6" t="s">
        <v>533</v>
      </c>
      <c r="K101" s="6" t="s">
        <v>555</v>
      </c>
      <c r="L101" s="6" t="s">
        <v>21</v>
      </c>
      <c r="M101" s="6"/>
      <c r="N101" s="7">
        <v>45054</v>
      </c>
      <c r="O101" s="6" t="s">
        <v>25</v>
      </c>
      <c r="P101" s="8" t="s">
        <v>554</v>
      </c>
      <c r="Q101" s="6" t="str">
        <f>HYPERLINK("https://docs.wto.org/imrd/directdoc.asp?DDFDocuments/t/G/TBTN23/BDI342.DOCX", "https://docs.wto.org/imrd/directdoc.asp?DDFDocuments/t/G/TBTN23/BDI342.DOCX")</f>
        <v>https://docs.wto.org/imrd/directdoc.asp?DDFDocuments/t/G/TBTN23/BDI342.DOCX</v>
      </c>
      <c r="R101" s="6" t="str">
        <f>HYPERLINK("https://docs.wto.org/imrd/directdoc.asp?DDFDocuments/u/G/TBTN23/BDI342.DOCX", "https://docs.wto.org/imrd/directdoc.asp?DDFDocuments/u/G/TBTN23/BDI342.DOCX")</f>
        <v>https://docs.wto.org/imrd/directdoc.asp?DDFDocuments/u/G/TBTN23/BDI342.DOCX</v>
      </c>
      <c r="S101" s="6" t="str">
        <f>HYPERLINK("https://docs.wto.org/imrd/directdoc.asp?DDFDocuments/v/G/TBTN23/BDI342.DOCX", "https://docs.wto.org/imrd/directdoc.asp?DDFDocuments/v/G/TBTN23/BDI342.DOCX")</f>
        <v>https://docs.wto.org/imrd/directdoc.asp?DDFDocuments/v/G/TBTN23/BDI342.DOCX</v>
      </c>
    </row>
    <row r="102" spans="1:19" ht="150">
      <c r="A102" s="9" t="s">
        <v>969</v>
      </c>
      <c r="B102" s="8" t="s">
        <v>145</v>
      </c>
      <c r="C102" s="7">
        <v>45013</v>
      </c>
      <c r="D102" s="6" t="str">
        <f>HYPERLINK("https://eping.wto.org/en/Search?viewData= G/TBT/N/URY/76"," G/TBT/N/URY/76")</f>
        <v xml:space="preserve"> G/TBT/N/URY/76</v>
      </c>
      <c r="E102" s="6" t="s">
        <v>142</v>
      </c>
      <c r="F102" s="8" t="s">
        <v>143</v>
      </c>
      <c r="G102" s="8" t="s">
        <v>144</v>
      </c>
      <c r="I102" s="6" t="s">
        <v>21</v>
      </c>
      <c r="J102" s="6" t="s">
        <v>559</v>
      </c>
      <c r="K102" s="6" t="s">
        <v>560</v>
      </c>
      <c r="L102" s="6" t="s">
        <v>300</v>
      </c>
      <c r="M102" s="6"/>
      <c r="N102" s="7">
        <v>45054</v>
      </c>
      <c r="O102" s="6" t="s">
        <v>25</v>
      </c>
      <c r="P102" s="8" t="s">
        <v>561</v>
      </c>
      <c r="Q102" s="6" t="str">
        <f>HYPERLINK("https://docs.wto.org/imrd/directdoc.asp?DDFDocuments/t/G/TBTN23/CHL625.DOCX", "https://docs.wto.org/imrd/directdoc.asp?DDFDocuments/t/G/TBTN23/CHL625.DOCX")</f>
        <v>https://docs.wto.org/imrd/directdoc.asp?DDFDocuments/t/G/TBTN23/CHL625.DOCX</v>
      </c>
      <c r="R102" s="6" t="str">
        <f>HYPERLINK("https://docs.wto.org/imrd/directdoc.asp?DDFDocuments/u/G/TBTN23/CHL625.DOCX", "https://docs.wto.org/imrd/directdoc.asp?DDFDocuments/u/G/TBTN23/CHL625.DOCX")</f>
        <v>https://docs.wto.org/imrd/directdoc.asp?DDFDocuments/u/G/TBTN23/CHL625.DOCX</v>
      </c>
      <c r="S102" s="6" t="str">
        <f>HYPERLINK("https://docs.wto.org/imrd/directdoc.asp?DDFDocuments/v/G/TBTN23/CHL625.DOCX", "https://docs.wto.org/imrd/directdoc.asp?DDFDocuments/v/G/TBTN23/CHL625.DOCX")</f>
        <v>https://docs.wto.org/imrd/directdoc.asp?DDFDocuments/v/G/TBTN23/CHL625.DOCX</v>
      </c>
    </row>
    <row r="103" spans="1:19">
      <c r="A103" s="2" t="s">
        <v>856</v>
      </c>
      <c r="B103" s="8" t="s">
        <v>81</v>
      </c>
      <c r="C103" s="7">
        <v>45015</v>
      </c>
      <c r="D103" s="6" t="str">
        <f>HYPERLINK("https://eping.wto.org/en/Search?viewData= G/TBT/N/IND/248"," G/TBT/N/IND/248")</f>
        <v xml:space="preserve"> G/TBT/N/IND/248</v>
      </c>
      <c r="E103" s="6" t="s">
        <v>34</v>
      </c>
      <c r="F103" s="8" t="s">
        <v>80</v>
      </c>
      <c r="G103" s="8" t="s">
        <v>80</v>
      </c>
      <c r="I103" s="6" t="s">
        <v>532</v>
      </c>
      <c r="J103" s="6" t="s">
        <v>533</v>
      </c>
      <c r="K103" s="6" t="s">
        <v>548</v>
      </c>
      <c r="L103" s="6" t="s">
        <v>21</v>
      </c>
      <c r="M103" s="6"/>
      <c r="N103" s="7">
        <v>45054</v>
      </c>
      <c r="O103" s="6" t="s">
        <v>25</v>
      </c>
      <c r="P103" s="8" t="s">
        <v>535</v>
      </c>
      <c r="Q103" s="6" t="str">
        <f>HYPERLINK("https://docs.wto.org/imrd/directdoc.asp?DDFDocuments/t/G/TBTN23/BDI340.DOCX", "https://docs.wto.org/imrd/directdoc.asp?DDFDocuments/t/G/TBTN23/BDI340.DOCX")</f>
        <v>https://docs.wto.org/imrd/directdoc.asp?DDFDocuments/t/G/TBTN23/BDI340.DOCX</v>
      </c>
      <c r="R103" s="6" t="str">
        <f>HYPERLINK("https://docs.wto.org/imrd/directdoc.asp?DDFDocuments/u/G/TBTN23/BDI340.DOCX", "https://docs.wto.org/imrd/directdoc.asp?DDFDocuments/u/G/TBTN23/BDI340.DOCX")</f>
        <v>https://docs.wto.org/imrd/directdoc.asp?DDFDocuments/u/G/TBTN23/BDI340.DOCX</v>
      </c>
      <c r="S103" s="6" t="str">
        <f>HYPERLINK("https://docs.wto.org/imrd/directdoc.asp?DDFDocuments/v/G/TBTN23/BDI340.DOCX", "https://docs.wto.org/imrd/directdoc.asp?DDFDocuments/v/G/TBTN23/BDI340.DOCX")</f>
        <v>https://docs.wto.org/imrd/directdoc.asp?DDFDocuments/v/G/TBTN23/BDI340.DOCX</v>
      </c>
    </row>
    <row r="104" spans="1:19" ht="180">
      <c r="A104" s="2" t="s">
        <v>897</v>
      </c>
      <c r="B104" s="8" t="s">
        <v>402</v>
      </c>
      <c r="C104" s="7">
        <v>45002</v>
      </c>
      <c r="D104" s="6" t="str">
        <f>HYPERLINK("https://eping.wto.org/en/Search?viewData= G/TBT/N/EU/960"," G/TBT/N/EU/960")</f>
        <v xml:space="preserve"> G/TBT/N/EU/960</v>
      </c>
      <c r="E104" s="6" t="s">
        <v>17</v>
      </c>
      <c r="F104" s="8" t="s">
        <v>400</v>
      </c>
      <c r="G104" s="8" t="s">
        <v>401</v>
      </c>
      <c r="I104" s="6" t="s">
        <v>539</v>
      </c>
      <c r="J104" s="6" t="s">
        <v>540</v>
      </c>
      <c r="K104" s="6" t="s">
        <v>548</v>
      </c>
      <c r="L104" s="6" t="s">
        <v>21</v>
      </c>
      <c r="M104" s="6"/>
      <c r="N104" s="7">
        <v>45054</v>
      </c>
      <c r="O104" s="6" t="s">
        <v>25</v>
      </c>
      <c r="P104" s="8" t="s">
        <v>541</v>
      </c>
      <c r="Q104" s="6" t="str">
        <f>HYPERLINK("https://docs.wto.org/imrd/directdoc.asp?DDFDocuments/t/G/TBTN23/BDI341.DOCX", "https://docs.wto.org/imrd/directdoc.asp?DDFDocuments/t/G/TBTN23/BDI341.DOCX")</f>
        <v>https://docs.wto.org/imrd/directdoc.asp?DDFDocuments/t/G/TBTN23/BDI341.DOCX</v>
      </c>
      <c r="R104" s="6" t="str">
        <f>HYPERLINK("https://docs.wto.org/imrd/directdoc.asp?DDFDocuments/u/G/TBTN23/BDI341.DOCX", "https://docs.wto.org/imrd/directdoc.asp?DDFDocuments/u/G/TBTN23/BDI341.DOCX")</f>
        <v>https://docs.wto.org/imrd/directdoc.asp?DDFDocuments/u/G/TBTN23/BDI341.DOCX</v>
      </c>
      <c r="S104" s="6" t="str">
        <f>HYPERLINK("https://docs.wto.org/imrd/directdoc.asp?DDFDocuments/v/G/TBTN23/BDI341.DOCX", "https://docs.wto.org/imrd/directdoc.asp?DDFDocuments/v/G/TBTN23/BDI341.DOCX")</f>
        <v>https://docs.wto.org/imrd/directdoc.asp?DDFDocuments/v/G/TBTN23/BDI341.DOCX</v>
      </c>
    </row>
    <row r="105" spans="1:19" ht="105">
      <c r="A105" s="2" t="s">
        <v>866</v>
      </c>
      <c r="B105" s="8" t="s">
        <v>176</v>
      </c>
      <c r="C105" s="7">
        <v>45012</v>
      </c>
      <c r="D105" s="6" t="str">
        <f>HYPERLINK("https://eping.wto.org/en/Search?viewData= G/TBT/N/KOR/1130"," G/TBT/N/KOR/1130")</f>
        <v xml:space="preserve"> G/TBT/N/KOR/1130</v>
      </c>
      <c r="E105" s="6" t="s">
        <v>154</v>
      </c>
      <c r="F105" s="8" t="s">
        <v>174</v>
      </c>
      <c r="G105" s="8" t="s">
        <v>175</v>
      </c>
      <c r="I105" s="6" t="s">
        <v>552</v>
      </c>
      <c r="J105" s="6" t="s">
        <v>533</v>
      </c>
      <c r="K105" s="6" t="s">
        <v>553</v>
      </c>
      <c r="L105" s="6" t="s">
        <v>21</v>
      </c>
      <c r="M105" s="6"/>
      <c r="N105" s="7">
        <v>45054</v>
      </c>
      <c r="O105" s="6" t="s">
        <v>25</v>
      </c>
      <c r="P105" s="8" t="s">
        <v>554</v>
      </c>
      <c r="Q105" s="6" t="str">
        <f>HYPERLINK("https://docs.wto.org/imrd/directdoc.asp?DDFDocuments/t/G/TBTN23/BDI342.DOCX", "https://docs.wto.org/imrd/directdoc.asp?DDFDocuments/t/G/TBTN23/BDI342.DOCX")</f>
        <v>https://docs.wto.org/imrd/directdoc.asp?DDFDocuments/t/G/TBTN23/BDI342.DOCX</v>
      </c>
      <c r="R105" s="6" t="str">
        <f>HYPERLINK("https://docs.wto.org/imrd/directdoc.asp?DDFDocuments/u/G/TBTN23/BDI342.DOCX", "https://docs.wto.org/imrd/directdoc.asp?DDFDocuments/u/G/TBTN23/BDI342.DOCX")</f>
        <v>https://docs.wto.org/imrd/directdoc.asp?DDFDocuments/u/G/TBTN23/BDI342.DOCX</v>
      </c>
      <c r="S105" s="6" t="str">
        <f>HYPERLINK("https://docs.wto.org/imrd/directdoc.asp?DDFDocuments/v/G/TBTN23/BDI342.DOCX", "https://docs.wto.org/imrd/directdoc.asp?DDFDocuments/v/G/TBTN23/BDI342.DOCX")</f>
        <v>https://docs.wto.org/imrd/directdoc.asp?DDFDocuments/v/G/TBTN23/BDI342.DOCX</v>
      </c>
    </row>
    <row r="106" spans="1:19" ht="240">
      <c r="A106" s="2" t="s">
        <v>869</v>
      </c>
      <c r="B106" s="8" t="s">
        <v>235</v>
      </c>
      <c r="C106" s="7">
        <v>45008</v>
      </c>
      <c r="D106" s="6" t="str">
        <f>HYPERLINK("https://eping.wto.org/en/Search?viewData= G/TBT/N/VNM/253"," G/TBT/N/VNM/253")</f>
        <v xml:space="preserve"> G/TBT/N/VNM/253</v>
      </c>
      <c r="E106" s="6" t="s">
        <v>232</v>
      </c>
      <c r="F106" s="8" t="s">
        <v>233</v>
      </c>
      <c r="G106" s="8" t="s">
        <v>234</v>
      </c>
      <c r="I106" s="6" t="s">
        <v>552</v>
      </c>
      <c r="J106" s="6" t="s">
        <v>533</v>
      </c>
      <c r="K106" s="6" t="s">
        <v>555</v>
      </c>
      <c r="L106" s="6" t="s">
        <v>21</v>
      </c>
      <c r="M106" s="6"/>
      <c r="N106" s="7">
        <v>45054</v>
      </c>
      <c r="O106" s="6" t="s">
        <v>25</v>
      </c>
      <c r="P106" s="8" t="s">
        <v>554</v>
      </c>
      <c r="Q106" s="6" t="str">
        <f>HYPERLINK("https://docs.wto.org/imrd/directdoc.asp?DDFDocuments/t/G/TBTN23/BDI342.DOCX", "https://docs.wto.org/imrd/directdoc.asp?DDFDocuments/t/G/TBTN23/BDI342.DOCX")</f>
        <v>https://docs.wto.org/imrd/directdoc.asp?DDFDocuments/t/G/TBTN23/BDI342.DOCX</v>
      </c>
      <c r="R106" s="6" t="str">
        <f>HYPERLINK("https://docs.wto.org/imrd/directdoc.asp?DDFDocuments/u/G/TBTN23/BDI342.DOCX", "https://docs.wto.org/imrd/directdoc.asp?DDFDocuments/u/G/TBTN23/BDI342.DOCX")</f>
        <v>https://docs.wto.org/imrd/directdoc.asp?DDFDocuments/u/G/TBTN23/BDI342.DOCX</v>
      </c>
      <c r="S106" s="6" t="str">
        <f>HYPERLINK("https://docs.wto.org/imrd/directdoc.asp?DDFDocuments/v/G/TBTN23/BDI342.DOCX", "https://docs.wto.org/imrd/directdoc.asp?DDFDocuments/v/G/TBTN23/BDI342.DOCX")</f>
        <v>https://docs.wto.org/imrd/directdoc.asp?DDFDocuments/v/G/TBTN23/BDI342.DOCX</v>
      </c>
    </row>
    <row r="107" spans="1:19" ht="30">
      <c r="A107" s="2" t="s">
        <v>938</v>
      </c>
      <c r="B107" s="8" t="s">
        <v>646</v>
      </c>
      <c r="C107" s="7">
        <v>44988</v>
      </c>
      <c r="D107" s="6" t="str">
        <f>HYPERLINK("https://eping.wto.org/en/Search?viewData= G/TBT/N/BDI/327, G/TBT/N/KEN/1389, G/TBT/N/RWA/834, G/TBT/N/TZA/913, G/TBT/N/UGA/1742"," G/TBT/N/BDI/327, G/TBT/N/KEN/1389, G/TBT/N/RWA/834, G/TBT/N/TZA/913, G/TBT/N/UGA/1742")</f>
        <v xml:space="preserve"> G/TBT/N/BDI/327, G/TBT/N/KEN/1389, G/TBT/N/RWA/834, G/TBT/N/TZA/913, G/TBT/N/UGA/1742</v>
      </c>
      <c r="E107" s="6" t="s">
        <v>528</v>
      </c>
      <c r="F107" s="8" t="s">
        <v>644</v>
      </c>
      <c r="G107" s="8" t="s">
        <v>645</v>
      </c>
      <c r="I107" s="6" t="s">
        <v>539</v>
      </c>
      <c r="J107" s="6" t="s">
        <v>540</v>
      </c>
      <c r="K107" s="6" t="s">
        <v>548</v>
      </c>
      <c r="L107" s="6" t="s">
        <v>21</v>
      </c>
      <c r="M107" s="6"/>
      <c r="N107" s="7">
        <v>45054</v>
      </c>
      <c r="O107" s="6" t="s">
        <v>25</v>
      </c>
      <c r="P107" s="8" t="s">
        <v>541</v>
      </c>
      <c r="Q107" s="6" t="str">
        <f>HYPERLINK("https://docs.wto.org/imrd/directdoc.asp?DDFDocuments/t/G/TBTN23/BDI341.DOCX", "https://docs.wto.org/imrd/directdoc.asp?DDFDocuments/t/G/TBTN23/BDI341.DOCX")</f>
        <v>https://docs.wto.org/imrd/directdoc.asp?DDFDocuments/t/G/TBTN23/BDI341.DOCX</v>
      </c>
      <c r="R107" s="6" t="str">
        <f>HYPERLINK("https://docs.wto.org/imrd/directdoc.asp?DDFDocuments/u/G/TBTN23/BDI341.DOCX", "https://docs.wto.org/imrd/directdoc.asp?DDFDocuments/u/G/TBTN23/BDI341.DOCX")</f>
        <v>https://docs.wto.org/imrd/directdoc.asp?DDFDocuments/u/G/TBTN23/BDI341.DOCX</v>
      </c>
      <c r="S107" s="6" t="str">
        <f>HYPERLINK("https://docs.wto.org/imrd/directdoc.asp?DDFDocuments/v/G/TBTN23/BDI341.DOCX", "https://docs.wto.org/imrd/directdoc.asp?DDFDocuments/v/G/TBTN23/BDI341.DOCX")</f>
        <v>https://docs.wto.org/imrd/directdoc.asp?DDFDocuments/v/G/TBTN23/BDI341.DOCX</v>
      </c>
    </row>
    <row r="108" spans="1:19" ht="30">
      <c r="A108" s="2" t="s">
        <v>938</v>
      </c>
      <c r="B108" s="8" t="s">
        <v>646</v>
      </c>
      <c r="C108" s="7">
        <v>44988</v>
      </c>
      <c r="D108" s="6" t="str">
        <f>HYPERLINK("https://eping.wto.org/en/Search?viewData= G/TBT/N/BDI/327, G/TBT/N/KEN/1389, G/TBT/N/RWA/834, G/TBT/N/TZA/913, G/TBT/N/UGA/1742"," G/TBT/N/BDI/327, G/TBT/N/KEN/1389, G/TBT/N/RWA/834, G/TBT/N/TZA/913, G/TBT/N/UGA/1742")</f>
        <v xml:space="preserve"> G/TBT/N/BDI/327, G/TBT/N/KEN/1389, G/TBT/N/RWA/834, G/TBT/N/TZA/913, G/TBT/N/UGA/1742</v>
      </c>
      <c r="E108" s="6" t="s">
        <v>562</v>
      </c>
      <c r="F108" s="8" t="s">
        <v>644</v>
      </c>
      <c r="G108" s="8" t="s">
        <v>645</v>
      </c>
      <c r="I108" s="6" t="s">
        <v>552</v>
      </c>
      <c r="J108" s="6" t="s">
        <v>533</v>
      </c>
      <c r="K108" s="6" t="s">
        <v>555</v>
      </c>
      <c r="L108" s="6" t="s">
        <v>21</v>
      </c>
      <c r="M108" s="6"/>
      <c r="N108" s="7">
        <v>45054</v>
      </c>
      <c r="O108" s="6" t="s">
        <v>25</v>
      </c>
      <c r="P108" s="8" t="s">
        <v>554</v>
      </c>
      <c r="Q108" s="6" t="str">
        <f>HYPERLINK("https://docs.wto.org/imrd/directdoc.asp?DDFDocuments/t/G/TBTN23/BDI342.DOCX", "https://docs.wto.org/imrd/directdoc.asp?DDFDocuments/t/G/TBTN23/BDI342.DOCX")</f>
        <v>https://docs.wto.org/imrd/directdoc.asp?DDFDocuments/t/G/TBTN23/BDI342.DOCX</v>
      </c>
      <c r="R108" s="6" t="str">
        <f>HYPERLINK("https://docs.wto.org/imrd/directdoc.asp?DDFDocuments/u/G/TBTN23/BDI342.DOCX", "https://docs.wto.org/imrd/directdoc.asp?DDFDocuments/u/G/TBTN23/BDI342.DOCX")</f>
        <v>https://docs.wto.org/imrd/directdoc.asp?DDFDocuments/u/G/TBTN23/BDI342.DOCX</v>
      </c>
      <c r="S108" s="6" t="str">
        <f>HYPERLINK("https://docs.wto.org/imrd/directdoc.asp?DDFDocuments/v/G/TBTN23/BDI342.DOCX", "https://docs.wto.org/imrd/directdoc.asp?DDFDocuments/v/G/TBTN23/BDI342.DOCX")</f>
        <v>https://docs.wto.org/imrd/directdoc.asp?DDFDocuments/v/G/TBTN23/BDI342.DOCX</v>
      </c>
    </row>
    <row r="109" spans="1:19" ht="30">
      <c r="A109" s="2" t="s">
        <v>938</v>
      </c>
      <c r="B109" s="8" t="s">
        <v>646</v>
      </c>
      <c r="C109" s="7">
        <v>44988</v>
      </c>
      <c r="D109" s="6" t="str">
        <f>HYPERLINK("https://eping.wto.org/en/Search?viewData= G/TBT/N/BDI/325, G/TBT/N/KEN/1387, G/TBT/N/RWA/832, G/TBT/N/TZA/911, G/TBT/N/UGA/1740"," G/TBT/N/BDI/325, G/TBT/N/KEN/1387, G/TBT/N/RWA/832, G/TBT/N/TZA/911, G/TBT/N/UGA/1740")</f>
        <v xml:space="preserve"> G/TBT/N/BDI/325, G/TBT/N/KEN/1387, G/TBT/N/RWA/832, G/TBT/N/TZA/911, G/TBT/N/UGA/1740</v>
      </c>
      <c r="E109" s="6" t="s">
        <v>562</v>
      </c>
      <c r="F109" s="8" t="s">
        <v>648</v>
      </c>
      <c r="G109" s="8" t="s">
        <v>649</v>
      </c>
      <c r="I109" s="6" t="s">
        <v>532</v>
      </c>
      <c r="J109" s="6" t="s">
        <v>533</v>
      </c>
      <c r="K109" s="6" t="s">
        <v>534</v>
      </c>
      <c r="L109" s="6" t="s">
        <v>21</v>
      </c>
      <c r="M109" s="6"/>
      <c r="N109" s="7">
        <v>45054</v>
      </c>
      <c r="O109" s="6" t="s">
        <v>25</v>
      </c>
      <c r="P109" s="8" t="s">
        <v>535</v>
      </c>
      <c r="Q109" s="6" t="str">
        <f>HYPERLINK("https://docs.wto.org/imrd/directdoc.asp?DDFDocuments/t/G/TBTN23/BDI340.DOCX", "https://docs.wto.org/imrd/directdoc.asp?DDFDocuments/t/G/TBTN23/BDI340.DOCX")</f>
        <v>https://docs.wto.org/imrd/directdoc.asp?DDFDocuments/t/G/TBTN23/BDI340.DOCX</v>
      </c>
      <c r="R109" s="6" t="str">
        <f>HYPERLINK("https://docs.wto.org/imrd/directdoc.asp?DDFDocuments/u/G/TBTN23/BDI340.DOCX", "https://docs.wto.org/imrd/directdoc.asp?DDFDocuments/u/G/TBTN23/BDI340.DOCX")</f>
        <v>https://docs.wto.org/imrd/directdoc.asp?DDFDocuments/u/G/TBTN23/BDI340.DOCX</v>
      </c>
      <c r="S109" s="6" t="str">
        <f>HYPERLINK("https://docs.wto.org/imrd/directdoc.asp?DDFDocuments/v/G/TBTN23/BDI340.DOCX", "https://docs.wto.org/imrd/directdoc.asp?DDFDocuments/v/G/TBTN23/BDI340.DOCX")</f>
        <v>https://docs.wto.org/imrd/directdoc.asp?DDFDocuments/v/G/TBTN23/BDI340.DOCX</v>
      </c>
    </row>
    <row r="110" spans="1:19" ht="30">
      <c r="A110" s="2" t="s">
        <v>938</v>
      </c>
      <c r="B110" s="8" t="s">
        <v>646</v>
      </c>
      <c r="C110" s="7">
        <v>44988</v>
      </c>
      <c r="D110" s="6" t="str">
        <f>HYPERLINK("https://eping.wto.org/en/Search?viewData= G/TBT/N/BDI/326, G/TBT/N/KEN/1388, G/TBT/N/RWA/833, G/TBT/N/TZA/912, G/TBT/N/UGA/1741"," G/TBT/N/BDI/326, G/TBT/N/KEN/1388, G/TBT/N/RWA/833, G/TBT/N/TZA/912, G/TBT/N/UGA/1741")</f>
        <v xml:space="preserve"> G/TBT/N/BDI/326, G/TBT/N/KEN/1388, G/TBT/N/RWA/833, G/TBT/N/TZA/912, G/TBT/N/UGA/1741</v>
      </c>
      <c r="E110" s="6" t="s">
        <v>449</v>
      </c>
      <c r="F110" s="8" t="s">
        <v>686</v>
      </c>
      <c r="G110" s="8" t="s">
        <v>687</v>
      </c>
      <c r="I110" s="6" t="s">
        <v>532</v>
      </c>
      <c r="J110" s="6" t="s">
        <v>533</v>
      </c>
      <c r="K110" s="6" t="s">
        <v>548</v>
      </c>
      <c r="L110" s="6" t="s">
        <v>21</v>
      </c>
      <c r="M110" s="6"/>
      <c r="N110" s="7">
        <v>45054</v>
      </c>
      <c r="O110" s="6" t="s">
        <v>25</v>
      </c>
      <c r="P110" s="8" t="s">
        <v>535</v>
      </c>
      <c r="Q110" s="6" t="str">
        <f>HYPERLINK("https://docs.wto.org/imrd/directdoc.asp?DDFDocuments/t/G/TBTN23/BDI340.DOCX", "https://docs.wto.org/imrd/directdoc.asp?DDFDocuments/t/G/TBTN23/BDI340.DOCX")</f>
        <v>https://docs.wto.org/imrd/directdoc.asp?DDFDocuments/t/G/TBTN23/BDI340.DOCX</v>
      </c>
      <c r="R110" s="6" t="str">
        <f>HYPERLINK("https://docs.wto.org/imrd/directdoc.asp?DDFDocuments/u/G/TBTN23/BDI340.DOCX", "https://docs.wto.org/imrd/directdoc.asp?DDFDocuments/u/G/TBTN23/BDI340.DOCX")</f>
        <v>https://docs.wto.org/imrd/directdoc.asp?DDFDocuments/u/G/TBTN23/BDI340.DOCX</v>
      </c>
      <c r="S110" s="6" t="str">
        <f>HYPERLINK("https://docs.wto.org/imrd/directdoc.asp?DDFDocuments/v/G/TBTN23/BDI340.DOCX", "https://docs.wto.org/imrd/directdoc.asp?DDFDocuments/v/G/TBTN23/BDI340.DOCX")</f>
        <v>https://docs.wto.org/imrd/directdoc.asp?DDFDocuments/v/G/TBTN23/BDI340.DOCX</v>
      </c>
    </row>
    <row r="111" spans="1:19" ht="30">
      <c r="A111" s="2" t="s">
        <v>938</v>
      </c>
      <c r="B111" s="8" t="s">
        <v>646</v>
      </c>
      <c r="C111" s="7">
        <v>44988</v>
      </c>
      <c r="D111" s="6" t="str">
        <f>HYPERLINK("https://eping.wto.org/en/Search?viewData= G/TBT/N/BDI/328, G/TBT/N/KEN/1390, G/TBT/N/RWA/835, G/TBT/N/TZA/914, G/TBT/N/UGA/1743"," G/TBT/N/BDI/328, G/TBT/N/KEN/1390, G/TBT/N/RWA/835, G/TBT/N/TZA/914, G/TBT/N/UGA/1743")</f>
        <v xml:space="preserve"> G/TBT/N/BDI/328, G/TBT/N/KEN/1390, G/TBT/N/RWA/835, G/TBT/N/TZA/914, G/TBT/N/UGA/1743</v>
      </c>
      <c r="E111" s="6" t="s">
        <v>105</v>
      </c>
      <c r="F111" s="8" t="s">
        <v>689</v>
      </c>
      <c r="G111" s="8" t="s">
        <v>690</v>
      </c>
      <c r="I111" s="6" t="s">
        <v>532</v>
      </c>
      <c r="J111" s="6" t="s">
        <v>533</v>
      </c>
      <c r="K111" s="6" t="s">
        <v>548</v>
      </c>
      <c r="L111" s="6" t="s">
        <v>21</v>
      </c>
      <c r="M111" s="6"/>
      <c r="N111" s="7">
        <v>45054</v>
      </c>
      <c r="O111" s="6" t="s">
        <v>25</v>
      </c>
      <c r="P111" s="8" t="s">
        <v>535</v>
      </c>
      <c r="Q111" s="6" t="str">
        <f>HYPERLINK("https://docs.wto.org/imrd/directdoc.asp?DDFDocuments/t/G/TBTN23/BDI340.DOCX", "https://docs.wto.org/imrd/directdoc.asp?DDFDocuments/t/G/TBTN23/BDI340.DOCX")</f>
        <v>https://docs.wto.org/imrd/directdoc.asp?DDFDocuments/t/G/TBTN23/BDI340.DOCX</v>
      </c>
      <c r="R111" s="6" t="str">
        <f>HYPERLINK("https://docs.wto.org/imrd/directdoc.asp?DDFDocuments/u/G/TBTN23/BDI340.DOCX", "https://docs.wto.org/imrd/directdoc.asp?DDFDocuments/u/G/TBTN23/BDI340.DOCX")</f>
        <v>https://docs.wto.org/imrd/directdoc.asp?DDFDocuments/u/G/TBTN23/BDI340.DOCX</v>
      </c>
      <c r="S111" s="6" t="str">
        <f>HYPERLINK("https://docs.wto.org/imrd/directdoc.asp?DDFDocuments/v/G/TBTN23/BDI340.DOCX", "https://docs.wto.org/imrd/directdoc.asp?DDFDocuments/v/G/TBTN23/BDI340.DOCX")</f>
        <v>https://docs.wto.org/imrd/directdoc.asp?DDFDocuments/v/G/TBTN23/BDI340.DOCX</v>
      </c>
    </row>
    <row r="112" spans="1:19" ht="30">
      <c r="A112" s="2" t="s">
        <v>938</v>
      </c>
      <c r="B112" s="8" t="s">
        <v>646</v>
      </c>
      <c r="C112" s="7">
        <v>44988</v>
      </c>
      <c r="D112" s="6" t="str">
        <f>HYPERLINK("https://eping.wto.org/en/Search?viewData= G/TBT/N/BDI/328, G/TBT/N/KEN/1390, G/TBT/N/RWA/835, G/TBT/N/TZA/914, G/TBT/N/UGA/1743"," G/TBT/N/BDI/328, G/TBT/N/KEN/1390, G/TBT/N/RWA/835, G/TBT/N/TZA/914, G/TBT/N/UGA/1743")</f>
        <v xml:space="preserve"> G/TBT/N/BDI/328, G/TBT/N/KEN/1390, G/TBT/N/RWA/835, G/TBT/N/TZA/914, G/TBT/N/UGA/1743</v>
      </c>
      <c r="E112" s="6" t="s">
        <v>40</v>
      </c>
      <c r="F112" s="8" t="s">
        <v>689</v>
      </c>
      <c r="G112" s="8" t="s">
        <v>690</v>
      </c>
      <c r="I112" s="6" t="s">
        <v>539</v>
      </c>
      <c r="J112" s="6" t="s">
        <v>540</v>
      </c>
      <c r="K112" s="6" t="s">
        <v>534</v>
      </c>
      <c r="L112" s="6" t="s">
        <v>21</v>
      </c>
      <c r="M112" s="6"/>
      <c r="N112" s="7">
        <v>45054</v>
      </c>
      <c r="O112" s="6" t="s">
        <v>25</v>
      </c>
      <c r="P112" s="8" t="s">
        <v>541</v>
      </c>
      <c r="Q112" s="6" t="str">
        <f>HYPERLINK("https://docs.wto.org/imrd/directdoc.asp?DDFDocuments/t/G/TBTN23/BDI341.DOCX", "https://docs.wto.org/imrd/directdoc.asp?DDFDocuments/t/G/TBTN23/BDI341.DOCX")</f>
        <v>https://docs.wto.org/imrd/directdoc.asp?DDFDocuments/t/G/TBTN23/BDI341.DOCX</v>
      </c>
      <c r="R112" s="6" t="str">
        <f>HYPERLINK("https://docs.wto.org/imrd/directdoc.asp?DDFDocuments/u/G/TBTN23/BDI341.DOCX", "https://docs.wto.org/imrd/directdoc.asp?DDFDocuments/u/G/TBTN23/BDI341.DOCX")</f>
        <v>https://docs.wto.org/imrd/directdoc.asp?DDFDocuments/u/G/TBTN23/BDI341.DOCX</v>
      </c>
      <c r="S112" s="6" t="str">
        <f>HYPERLINK("https://docs.wto.org/imrd/directdoc.asp?DDFDocuments/v/G/TBTN23/BDI341.DOCX", "https://docs.wto.org/imrd/directdoc.asp?DDFDocuments/v/G/TBTN23/BDI341.DOCX")</f>
        <v>https://docs.wto.org/imrd/directdoc.asp?DDFDocuments/v/G/TBTN23/BDI341.DOCX</v>
      </c>
    </row>
    <row r="113" spans="1:19" ht="30">
      <c r="A113" s="2" t="s">
        <v>938</v>
      </c>
      <c r="B113" s="8" t="s">
        <v>646</v>
      </c>
      <c r="C113" s="7">
        <v>44988</v>
      </c>
      <c r="D113" s="6" t="str">
        <f>HYPERLINK("https://eping.wto.org/en/Search?viewData= G/TBT/N/BDI/328, G/TBT/N/KEN/1390, G/TBT/N/RWA/835, G/TBT/N/TZA/914, G/TBT/N/UGA/1743"," G/TBT/N/BDI/328, G/TBT/N/KEN/1390, G/TBT/N/RWA/835, G/TBT/N/TZA/914, G/TBT/N/UGA/1743")</f>
        <v xml:space="preserve"> G/TBT/N/BDI/328, G/TBT/N/KEN/1390, G/TBT/N/RWA/835, G/TBT/N/TZA/914, G/TBT/N/UGA/1743</v>
      </c>
      <c r="E113" s="6" t="s">
        <v>528</v>
      </c>
      <c r="F113" s="8" t="s">
        <v>689</v>
      </c>
      <c r="G113" s="8" t="s">
        <v>690</v>
      </c>
      <c r="I113" s="6" t="s">
        <v>21</v>
      </c>
      <c r="J113" s="6" t="s">
        <v>21</v>
      </c>
      <c r="K113" s="6" t="s">
        <v>566</v>
      </c>
      <c r="L113" s="6" t="s">
        <v>567</v>
      </c>
      <c r="M113" s="6"/>
      <c r="N113" s="7" t="s">
        <v>21</v>
      </c>
      <c r="O113" s="6" t="s">
        <v>25</v>
      </c>
      <c r="P113" s="8" t="s">
        <v>568</v>
      </c>
      <c r="Q113" s="6" t="str">
        <f>HYPERLINK("https://docs.wto.org/imrd/directdoc.asp?DDFDocuments/t/G/TBTN23/BRA1478.DOCX", "https://docs.wto.org/imrd/directdoc.asp?DDFDocuments/t/G/TBTN23/BRA1478.DOCX")</f>
        <v>https://docs.wto.org/imrd/directdoc.asp?DDFDocuments/t/G/TBTN23/BRA1478.DOCX</v>
      </c>
      <c r="R113" s="6" t="str">
        <f>HYPERLINK("https://docs.wto.org/imrd/directdoc.asp?DDFDocuments/u/G/TBTN23/BRA1478.DOCX", "https://docs.wto.org/imrd/directdoc.asp?DDFDocuments/u/G/TBTN23/BRA1478.DOCX")</f>
        <v>https://docs.wto.org/imrd/directdoc.asp?DDFDocuments/u/G/TBTN23/BRA1478.DOCX</v>
      </c>
      <c r="S113" s="6" t="str">
        <f>HYPERLINK("https://docs.wto.org/imrd/directdoc.asp?DDFDocuments/v/G/TBTN23/BRA1478.DOCX", "https://docs.wto.org/imrd/directdoc.asp?DDFDocuments/v/G/TBTN23/BRA1478.DOCX")</f>
        <v>https://docs.wto.org/imrd/directdoc.asp?DDFDocuments/v/G/TBTN23/BRA1478.DOCX</v>
      </c>
    </row>
    <row r="114" spans="1:19" ht="30">
      <c r="A114" s="2" t="s">
        <v>938</v>
      </c>
      <c r="B114" s="8" t="s">
        <v>646</v>
      </c>
      <c r="C114" s="7">
        <v>44988</v>
      </c>
      <c r="D114" s="6" t="str">
        <f>HYPERLINK("https://eping.wto.org/en/Search?viewData= G/TBT/N/BDI/327, G/TBT/N/KEN/1389, G/TBT/N/RWA/834, G/TBT/N/TZA/913, G/TBT/N/UGA/1742"," G/TBT/N/BDI/327, G/TBT/N/KEN/1389, G/TBT/N/RWA/834, G/TBT/N/TZA/913, G/TBT/N/UGA/1742")</f>
        <v xml:space="preserve"> G/TBT/N/BDI/327, G/TBT/N/KEN/1389, G/TBT/N/RWA/834, G/TBT/N/TZA/913, G/TBT/N/UGA/1742</v>
      </c>
      <c r="E114" s="6" t="s">
        <v>40</v>
      </c>
      <c r="F114" s="8" t="s">
        <v>644</v>
      </c>
      <c r="G114" s="8" t="s">
        <v>645</v>
      </c>
      <c r="I114" s="6" t="s">
        <v>21</v>
      </c>
      <c r="J114" s="6" t="s">
        <v>572</v>
      </c>
      <c r="K114" s="6" t="s">
        <v>573</v>
      </c>
      <c r="L114" s="6" t="s">
        <v>21</v>
      </c>
      <c r="M114" s="6"/>
      <c r="N114" s="7">
        <v>45053</v>
      </c>
      <c r="O114" s="6" t="s">
        <v>25</v>
      </c>
      <c r="P114" s="8" t="s">
        <v>574</v>
      </c>
      <c r="Q114" s="6" t="str">
        <f>HYPERLINK("https://docs.wto.org/imrd/directdoc.asp?DDFDocuments/t/G/TBTN23/BDI339.DOCX", "https://docs.wto.org/imrd/directdoc.asp?DDFDocuments/t/G/TBTN23/BDI339.DOCX")</f>
        <v>https://docs.wto.org/imrd/directdoc.asp?DDFDocuments/t/G/TBTN23/BDI339.DOCX</v>
      </c>
      <c r="R114" s="6" t="str">
        <f>HYPERLINK("https://docs.wto.org/imrd/directdoc.asp?DDFDocuments/u/G/TBTN23/BDI339.DOCX", "https://docs.wto.org/imrd/directdoc.asp?DDFDocuments/u/G/TBTN23/BDI339.DOCX")</f>
        <v>https://docs.wto.org/imrd/directdoc.asp?DDFDocuments/u/G/TBTN23/BDI339.DOCX</v>
      </c>
      <c r="S114" s="6" t="str">
        <f>HYPERLINK("https://docs.wto.org/imrd/directdoc.asp?DDFDocuments/v/G/TBTN23/BDI339.DOCX", "https://docs.wto.org/imrd/directdoc.asp?DDFDocuments/v/G/TBTN23/BDI339.DOCX")</f>
        <v>https://docs.wto.org/imrd/directdoc.asp?DDFDocuments/v/G/TBTN23/BDI339.DOCX</v>
      </c>
    </row>
    <row r="115" spans="1:19" ht="30">
      <c r="A115" s="2" t="s">
        <v>938</v>
      </c>
      <c r="B115" s="8" t="s">
        <v>646</v>
      </c>
      <c r="C115" s="7">
        <v>44988</v>
      </c>
      <c r="D115" s="6" t="str">
        <f>HYPERLINK("https://eping.wto.org/en/Search?viewData= G/TBT/N/BDI/326, G/TBT/N/KEN/1388, G/TBT/N/RWA/833, G/TBT/N/TZA/912, G/TBT/N/UGA/1741"," G/TBT/N/BDI/326, G/TBT/N/KEN/1388, G/TBT/N/RWA/833, G/TBT/N/TZA/912, G/TBT/N/UGA/1741")</f>
        <v xml:space="preserve"> G/TBT/N/BDI/326, G/TBT/N/KEN/1388, G/TBT/N/RWA/833, G/TBT/N/TZA/912, G/TBT/N/UGA/1741</v>
      </c>
      <c r="E115" s="6" t="s">
        <v>528</v>
      </c>
      <c r="F115" s="8" t="s">
        <v>686</v>
      </c>
      <c r="G115" s="8" t="s">
        <v>687</v>
      </c>
      <c r="I115" s="6" t="s">
        <v>21</v>
      </c>
      <c r="J115" s="6" t="s">
        <v>578</v>
      </c>
      <c r="K115" s="6" t="s">
        <v>579</v>
      </c>
      <c r="L115" s="6" t="s">
        <v>21</v>
      </c>
      <c r="M115" s="6"/>
      <c r="N115" s="7">
        <v>45053</v>
      </c>
      <c r="O115" s="6" t="s">
        <v>25</v>
      </c>
      <c r="P115" s="8" t="s">
        <v>580</v>
      </c>
      <c r="Q115" s="6" t="str">
        <f>HYPERLINK("https://docs.wto.org/imrd/directdoc.asp?DDFDocuments/t/G/TBTN23/KEN1402.DOCX", "https://docs.wto.org/imrd/directdoc.asp?DDFDocuments/t/G/TBTN23/KEN1402.DOCX")</f>
        <v>https://docs.wto.org/imrd/directdoc.asp?DDFDocuments/t/G/TBTN23/KEN1402.DOCX</v>
      </c>
      <c r="R115" s="6" t="str">
        <f>HYPERLINK("https://docs.wto.org/imrd/directdoc.asp?DDFDocuments/u/G/TBTN23/KEN1402.DOCX", "https://docs.wto.org/imrd/directdoc.asp?DDFDocuments/u/G/TBTN23/KEN1402.DOCX")</f>
        <v>https://docs.wto.org/imrd/directdoc.asp?DDFDocuments/u/G/TBTN23/KEN1402.DOCX</v>
      </c>
      <c r="S115" s="6" t="str">
        <f>HYPERLINK("https://docs.wto.org/imrd/directdoc.asp?DDFDocuments/v/G/TBTN23/KEN1402.DOCX", "https://docs.wto.org/imrd/directdoc.asp?DDFDocuments/v/G/TBTN23/KEN1402.DOCX")</f>
        <v>https://docs.wto.org/imrd/directdoc.asp?DDFDocuments/v/G/TBTN23/KEN1402.DOCX</v>
      </c>
    </row>
    <row r="116" spans="1:19" ht="30">
      <c r="A116" s="2" t="s">
        <v>938</v>
      </c>
      <c r="B116" s="8" t="s">
        <v>646</v>
      </c>
      <c r="C116" s="7">
        <v>44988</v>
      </c>
      <c r="D116" s="6" t="str">
        <f>HYPERLINK("https://eping.wto.org/en/Search?viewData= G/TBT/N/BDI/326, G/TBT/N/KEN/1388, G/TBT/N/RWA/833, G/TBT/N/TZA/912, G/TBT/N/UGA/1741"," G/TBT/N/BDI/326, G/TBT/N/KEN/1388, G/TBT/N/RWA/833, G/TBT/N/TZA/912, G/TBT/N/UGA/1741")</f>
        <v xml:space="preserve"> G/TBT/N/BDI/326, G/TBT/N/KEN/1388, G/TBT/N/RWA/833, G/TBT/N/TZA/912, G/TBT/N/UGA/1741</v>
      </c>
      <c r="E116" s="6" t="s">
        <v>562</v>
      </c>
      <c r="F116" s="8" t="s">
        <v>686</v>
      </c>
      <c r="G116" s="8" t="s">
        <v>687</v>
      </c>
      <c r="I116" s="6" t="s">
        <v>21</v>
      </c>
      <c r="J116" s="6" t="s">
        <v>572</v>
      </c>
      <c r="K116" s="6" t="s">
        <v>581</v>
      </c>
      <c r="L116" s="6" t="s">
        <v>21</v>
      </c>
      <c r="M116" s="6"/>
      <c r="N116" s="7">
        <v>45053</v>
      </c>
      <c r="O116" s="6" t="s">
        <v>25</v>
      </c>
      <c r="P116" s="8" t="s">
        <v>574</v>
      </c>
      <c r="Q116" s="6" t="str">
        <f>HYPERLINK("https://docs.wto.org/imrd/directdoc.asp?DDFDocuments/t/G/TBTN23/BDI339.DOCX", "https://docs.wto.org/imrd/directdoc.asp?DDFDocuments/t/G/TBTN23/BDI339.DOCX")</f>
        <v>https://docs.wto.org/imrd/directdoc.asp?DDFDocuments/t/G/TBTN23/BDI339.DOCX</v>
      </c>
      <c r="R116" s="6" t="str">
        <f>HYPERLINK("https://docs.wto.org/imrd/directdoc.asp?DDFDocuments/u/G/TBTN23/BDI339.DOCX", "https://docs.wto.org/imrd/directdoc.asp?DDFDocuments/u/G/TBTN23/BDI339.DOCX")</f>
        <v>https://docs.wto.org/imrd/directdoc.asp?DDFDocuments/u/G/TBTN23/BDI339.DOCX</v>
      </c>
      <c r="S116" s="6" t="str">
        <f>HYPERLINK("https://docs.wto.org/imrd/directdoc.asp?DDFDocuments/v/G/TBTN23/BDI339.DOCX", "https://docs.wto.org/imrd/directdoc.asp?DDFDocuments/v/G/TBTN23/BDI339.DOCX")</f>
        <v>https://docs.wto.org/imrd/directdoc.asp?DDFDocuments/v/G/TBTN23/BDI339.DOCX</v>
      </c>
    </row>
    <row r="117" spans="1:19" ht="30">
      <c r="A117" s="2" t="s">
        <v>938</v>
      </c>
      <c r="B117" s="8" t="s">
        <v>646</v>
      </c>
      <c r="C117" s="7">
        <v>44988</v>
      </c>
      <c r="D117" s="6" t="str">
        <f>HYPERLINK("https://eping.wto.org/en/Search?viewData= G/TBT/N/BDI/327, G/TBT/N/KEN/1389, G/TBT/N/RWA/834, G/TBT/N/TZA/913, G/TBT/N/UGA/1742"," G/TBT/N/BDI/327, G/TBT/N/KEN/1389, G/TBT/N/RWA/834, G/TBT/N/TZA/913, G/TBT/N/UGA/1742")</f>
        <v xml:space="preserve"> G/TBT/N/BDI/327, G/TBT/N/KEN/1389, G/TBT/N/RWA/834, G/TBT/N/TZA/913, G/TBT/N/UGA/1742</v>
      </c>
      <c r="E117" s="6" t="s">
        <v>449</v>
      </c>
      <c r="F117" s="8" t="s">
        <v>644</v>
      </c>
      <c r="G117" s="8" t="s">
        <v>645</v>
      </c>
      <c r="I117" s="6" t="s">
        <v>21</v>
      </c>
      <c r="J117" s="6" t="s">
        <v>572</v>
      </c>
      <c r="K117" s="6" t="s">
        <v>581</v>
      </c>
      <c r="L117" s="6" t="s">
        <v>21</v>
      </c>
      <c r="M117" s="6"/>
      <c r="N117" s="7">
        <v>45053</v>
      </c>
      <c r="O117" s="6" t="s">
        <v>25</v>
      </c>
      <c r="P117" s="8" t="s">
        <v>574</v>
      </c>
      <c r="Q117" s="6" t="str">
        <f>HYPERLINK("https://docs.wto.org/imrd/directdoc.asp?DDFDocuments/t/G/TBTN23/BDI339.DOCX", "https://docs.wto.org/imrd/directdoc.asp?DDFDocuments/t/G/TBTN23/BDI339.DOCX")</f>
        <v>https://docs.wto.org/imrd/directdoc.asp?DDFDocuments/t/G/TBTN23/BDI339.DOCX</v>
      </c>
      <c r="R117" s="6" t="str">
        <f>HYPERLINK("https://docs.wto.org/imrd/directdoc.asp?DDFDocuments/u/G/TBTN23/BDI339.DOCX", "https://docs.wto.org/imrd/directdoc.asp?DDFDocuments/u/G/TBTN23/BDI339.DOCX")</f>
        <v>https://docs.wto.org/imrd/directdoc.asp?DDFDocuments/u/G/TBTN23/BDI339.DOCX</v>
      </c>
      <c r="S117" s="6" t="str">
        <f>HYPERLINK("https://docs.wto.org/imrd/directdoc.asp?DDFDocuments/v/G/TBTN23/BDI339.DOCX", "https://docs.wto.org/imrd/directdoc.asp?DDFDocuments/v/G/TBTN23/BDI339.DOCX")</f>
        <v>https://docs.wto.org/imrd/directdoc.asp?DDFDocuments/v/G/TBTN23/BDI339.DOCX</v>
      </c>
    </row>
    <row r="118" spans="1:19" ht="30">
      <c r="A118" s="2" t="s">
        <v>938</v>
      </c>
      <c r="B118" s="8" t="s">
        <v>646</v>
      </c>
      <c r="C118" s="7">
        <v>44988</v>
      </c>
      <c r="D118" s="6" t="str">
        <f>HYPERLINK("https://eping.wto.org/en/Search?viewData= G/TBT/N/BDI/326, G/TBT/N/KEN/1388, G/TBT/N/RWA/833, G/TBT/N/TZA/912, G/TBT/N/UGA/1741"," G/TBT/N/BDI/326, G/TBT/N/KEN/1388, G/TBT/N/RWA/833, G/TBT/N/TZA/912, G/TBT/N/UGA/1741")</f>
        <v xml:space="preserve"> G/TBT/N/BDI/326, G/TBT/N/KEN/1388, G/TBT/N/RWA/833, G/TBT/N/TZA/912, G/TBT/N/UGA/1741</v>
      </c>
      <c r="E118" s="6" t="s">
        <v>105</v>
      </c>
      <c r="F118" s="8" t="s">
        <v>686</v>
      </c>
      <c r="G118" s="8" t="s">
        <v>687</v>
      </c>
      <c r="I118" s="6" t="s">
        <v>585</v>
      </c>
      <c r="J118" s="6" t="s">
        <v>586</v>
      </c>
      <c r="K118" s="6" t="s">
        <v>140</v>
      </c>
      <c r="L118" s="6" t="s">
        <v>21</v>
      </c>
      <c r="M118" s="6"/>
      <c r="N118" s="7">
        <v>45052</v>
      </c>
      <c r="O118" s="6" t="s">
        <v>25</v>
      </c>
      <c r="P118" s="8" t="s">
        <v>587</v>
      </c>
      <c r="Q118" s="6" t="str">
        <f>HYPERLINK("https://docs.wto.org/imrd/directdoc.asp?DDFDocuments/t/G/TBTN23/BRA1479.DOCX", "https://docs.wto.org/imrd/directdoc.asp?DDFDocuments/t/G/TBTN23/BRA1479.DOCX")</f>
        <v>https://docs.wto.org/imrd/directdoc.asp?DDFDocuments/t/G/TBTN23/BRA1479.DOCX</v>
      </c>
      <c r="R118" s="6" t="str">
        <f>HYPERLINK("https://docs.wto.org/imrd/directdoc.asp?DDFDocuments/u/G/TBTN23/BRA1479.DOCX", "https://docs.wto.org/imrd/directdoc.asp?DDFDocuments/u/G/TBTN23/BRA1479.DOCX")</f>
        <v>https://docs.wto.org/imrd/directdoc.asp?DDFDocuments/u/G/TBTN23/BRA1479.DOCX</v>
      </c>
      <c r="S118" s="6" t="str">
        <f>HYPERLINK("https://docs.wto.org/imrd/directdoc.asp?DDFDocuments/v/G/TBTN23/BRA1479.DOCX", "https://docs.wto.org/imrd/directdoc.asp?DDFDocuments/v/G/TBTN23/BRA1479.DOCX")</f>
        <v>https://docs.wto.org/imrd/directdoc.asp?DDFDocuments/v/G/TBTN23/BRA1479.DOCX</v>
      </c>
    </row>
    <row r="119" spans="1:19" ht="30">
      <c r="A119" s="2" t="s">
        <v>938</v>
      </c>
      <c r="B119" s="8" t="s">
        <v>646</v>
      </c>
      <c r="C119" s="7">
        <v>44988</v>
      </c>
      <c r="D119" s="6" t="str">
        <f>HYPERLINK("https://eping.wto.org/en/Search?viewData= G/TBT/N/BDI/325, G/TBT/N/KEN/1387, G/TBT/N/RWA/832, G/TBT/N/TZA/911, G/TBT/N/UGA/1740"," G/TBT/N/BDI/325, G/TBT/N/KEN/1387, G/TBT/N/RWA/832, G/TBT/N/TZA/911, G/TBT/N/UGA/1740")</f>
        <v xml:space="preserve"> G/TBT/N/BDI/325, G/TBT/N/KEN/1387, G/TBT/N/RWA/832, G/TBT/N/TZA/911, G/TBT/N/UGA/1740</v>
      </c>
      <c r="E119" s="6" t="s">
        <v>528</v>
      </c>
      <c r="F119" s="8" t="s">
        <v>648</v>
      </c>
      <c r="G119" s="8" t="s">
        <v>649</v>
      </c>
      <c r="I119" s="6" t="s">
        <v>21</v>
      </c>
      <c r="J119" s="6" t="s">
        <v>572</v>
      </c>
      <c r="K119" s="6" t="s">
        <v>581</v>
      </c>
      <c r="L119" s="6" t="s">
        <v>21</v>
      </c>
      <c r="M119" s="6"/>
      <c r="N119" s="7">
        <v>45053</v>
      </c>
      <c r="O119" s="6" t="s">
        <v>25</v>
      </c>
      <c r="P119" s="8" t="s">
        <v>574</v>
      </c>
      <c r="Q119" s="6" t="str">
        <f>HYPERLINK("https://docs.wto.org/imrd/directdoc.asp?DDFDocuments/t/G/TBTN23/BDI339.DOCX", "https://docs.wto.org/imrd/directdoc.asp?DDFDocuments/t/G/TBTN23/BDI339.DOCX")</f>
        <v>https://docs.wto.org/imrd/directdoc.asp?DDFDocuments/t/G/TBTN23/BDI339.DOCX</v>
      </c>
      <c r="R119" s="6" t="str">
        <f>HYPERLINK("https://docs.wto.org/imrd/directdoc.asp?DDFDocuments/u/G/TBTN23/BDI339.DOCX", "https://docs.wto.org/imrd/directdoc.asp?DDFDocuments/u/G/TBTN23/BDI339.DOCX")</f>
        <v>https://docs.wto.org/imrd/directdoc.asp?DDFDocuments/u/G/TBTN23/BDI339.DOCX</v>
      </c>
      <c r="S119" s="6" t="str">
        <f>HYPERLINK("https://docs.wto.org/imrd/directdoc.asp?DDFDocuments/v/G/TBTN23/BDI339.DOCX", "https://docs.wto.org/imrd/directdoc.asp?DDFDocuments/v/G/TBTN23/BDI339.DOCX")</f>
        <v>https://docs.wto.org/imrd/directdoc.asp?DDFDocuments/v/G/TBTN23/BDI339.DOCX</v>
      </c>
    </row>
    <row r="120" spans="1:19" ht="30">
      <c r="A120" s="2" t="s">
        <v>938</v>
      </c>
      <c r="B120" s="8" t="s">
        <v>646</v>
      </c>
      <c r="C120" s="7">
        <v>44988</v>
      </c>
      <c r="D120" s="6" t="str">
        <f>HYPERLINK("https://eping.wto.org/en/Search?viewData= G/TBT/N/BDI/326, G/TBT/N/KEN/1388, G/TBT/N/RWA/833, G/TBT/N/TZA/912, G/TBT/N/UGA/1741"," G/TBT/N/BDI/326, G/TBT/N/KEN/1388, G/TBT/N/RWA/833, G/TBT/N/TZA/912, G/TBT/N/UGA/1741")</f>
        <v xml:space="preserve"> G/TBT/N/BDI/326, G/TBT/N/KEN/1388, G/TBT/N/RWA/833, G/TBT/N/TZA/912, G/TBT/N/UGA/1741</v>
      </c>
      <c r="E120" s="6" t="s">
        <v>40</v>
      </c>
      <c r="F120" s="8" t="s">
        <v>686</v>
      </c>
      <c r="G120" s="8" t="s">
        <v>687</v>
      </c>
      <c r="I120" s="6" t="s">
        <v>21</v>
      </c>
      <c r="J120" s="6" t="s">
        <v>591</v>
      </c>
      <c r="K120" s="6" t="s">
        <v>32</v>
      </c>
      <c r="L120" s="6" t="s">
        <v>24</v>
      </c>
      <c r="M120" s="6"/>
      <c r="N120" s="7">
        <v>45053</v>
      </c>
      <c r="O120" s="6" t="s">
        <v>25</v>
      </c>
      <c r="P120" s="6"/>
      <c r="Q120" s="6" t="str">
        <f>HYPERLINK("https://docs.wto.org/imrd/directdoc.asp?DDFDocuments/t/G/TBTN23/EGY349.DOCX", "https://docs.wto.org/imrd/directdoc.asp?DDFDocuments/t/G/TBTN23/EGY349.DOCX")</f>
        <v>https://docs.wto.org/imrd/directdoc.asp?DDFDocuments/t/G/TBTN23/EGY349.DOCX</v>
      </c>
      <c r="R120" s="6" t="str">
        <f>HYPERLINK("https://docs.wto.org/imrd/directdoc.asp?DDFDocuments/u/G/TBTN23/EGY349.DOCX", "https://docs.wto.org/imrd/directdoc.asp?DDFDocuments/u/G/TBTN23/EGY349.DOCX")</f>
        <v>https://docs.wto.org/imrd/directdoc.asp?DDFDocuments/u/G/TBTN23/EGY349.DOCX</v>
      </c>
      <c r="S120" s="6" t="str">
        <f>HYPERLINK("https://docs.wto.org/imrd/directdoc.asp?DDFDocuments/v/G/TBTN23/EGY349.DOCX", "https://docs.wto.org/imrd/directdoc.asp?DDFDocuments/v/G/TBTN23/EGY349.DOCX")</f>
        <v>https://docs.wto.org/imrd/directdoc.asp?DDFDocuments/v/G/TBTN23/EGY349.DOCX</v>
      </c>
    </row>
    <row r="121" spans="1:19" ht="30">
      <c r="A121" s="2" t="s">
        <v>938</v>
      </c>
      <c r="B121" s="8" t="s">
        <v>646</v>
      </c>
      <c r="C121" s="7">
        <v>44988</v>
      </c>
      <c r="D121" s="6" t="str">
        <f>HYPERLINK("https://eping.wto.org/en/Search?viewData= G/TBT/N/BDI/327, G/TBT/N/KEN/1389, G/TBT/N/RWA/834, G/TBT/N/TZA/913, G/TBT/N/UGA/1742"," G/TBT/N/BDI/327, G/TBT/N/KEN/1389, G/TBT/N/RWA/834, G/TBT/N/TZA/913, G/TBT/N/UGA/1742")</f>
        <v xml:space="preserve"> G/TBT/N/BDI/327, G/TBT/N/KEN/1389, G/TBT/N/RWA/834, G/TBT/N/TZA/913, G/TBT/N/UGA/1742</v>
      </c>
      <c r="E121" s="6" t="s">
        <v>105</v>
      </c>
      <c r="F121" s="8" t="s">
        <v>644</v>
      </c>
      <c r="G121" s="8" t="s">
        <v>645</v>
      </c>
      <c r="I121" s="6" t="s">
        <v>21</v>
      </c>
      <c r="J121" s="6" t="s">
        <v>572</v>
      </c>
      <c r="K121" s="6" t="s">
        <v>573</v>
      </c>
      <c r="L121" s="6" t="s">
        <v>21</v>
      </c>
      <c r="M121" s="6"/>
      <c r="N121" s="7">
        <v>45053</v>
      </c>
      <c r="O121" s="6" t="s">
        <v>25</v>
      </c>
      <c r="P121" s="8" t="s">
        <v>574</v>
      </c>
      <c r="Q121" s="6" t="str">
        <f>HYPERLINK("https://docs.wto.org/imrd/directdoc.asp?DDFDocuments/t/G/TBTN23/BDI339.DOCX", "https://docs.wto.org/imrd/directdoc.asp?DDFDocuments/t/G/TBTN23/BDI339.DOCX")</f>
        <v>https://docs.wto.org/imrd/directdoc.asp?DDFDocuments/t/G/TBTN23/BDI339.DOCX</v>
      </c>
      <c r="R121" s="6" t="str">
        <f>HYPERLINK("https://docs.wto.org/imrd/directdoc.asp?DDFDocuments/u/G/TBTN23/BDI339.DOCX", "https://docs.wto.org/imrd/directdoc.asp?DDFDocuments/u/G/TBTN23/BDI339.DOCX")</f>
        <v>https://docs.wto.org/imrd/directdoc.asp?DDFDocuments/u/G/TBTN23/BDI339.DOCX</v>
      </c>
      <c r="S121" s="6" t="str">
        <f>HYPERLINK("https://docs.wto.org/imrd/directdoc.asp?DDFDocuments/v/G/TBTN23/BDI339.DOCX", "https://docs.wto.org/imrd/directdoc.asp?DDFDocuments/v/G/TBTN23/BDI339.DOCX")</f>
        <v>https://docs.wto.org/imrd/directdoc.asp?DDFDocuments/v/G/TBTN23/BDI339.DOCX</v>
      </c>
    </row>
    <row r="122" spans="1:19" ht="30">
      <c r="A122" s="2" t="s">
        <v>938</v>
      </c>
      <c r="B122" s="8" t="s">
        <v>646</v>
      </c>
      <c r="C122" s="7">
        <v>44988</v>
      </c>
      <c r="D122" s="6" t="str">
        <f>HYPERLINK("https://eping.wto.org/en/Search?viewData= G/TBT/N/BDI/328, G/TBT/N/KEN/1390, G/TBT/N/RWA/835, G/TBT/N/TZA/914, G/TBT/N/UGA/1743"," G/TBT/N/BDI/328, G/TBT/N/KEN/1390, G/TBT/N/RWA/835, G/TBT/N/TZA/914, G/TBT/N/UGA/1743")</f>
        <v xml:space="preserve"> G/TBT/N/BDI/328, G/TBT/N/KEN/1390, G/TBT/N/RWA/835, G/TBT/N/TZA/914, G/TBT/N/UGA/1743</v>
      </c>
      <c r="E122" s="6" t="s">
        <v>449</v>
      </c>
      <c r="F122" s="8" t="s">
        <v>689</v>
      </c>
      <c r="G122" s="8" t="s">
        <v>690</v>
      </c>
      <c r="I122" s="6" t="s">
        <v>21</v>
      </c>
      <c r="J122" s="6" t="s">
        <v>591</v>
      </c>
      <c r="K122" s="6" t="s">
        <v>32</v>
      </c>
      <c r="L122" s="6" t="s">
        <v>24</v>
      </c>
      <c r="M122" s="6"/>
      <c r="N122" s="7">
        <v>45053</v>
      </c>
      <c r="O122" s="6" t="s">
        <v>25</v>
      </c>
      <c r="P122" s="6"/>
      <c r="Q122" s="6" t="str">
        <f>HYPERLINK("https://docs.wto.org/imrd/directdoc.asp?DDFDocuments/t/G/TBTN23/EGY346.DOCX", "https://docs.wto.org/imrd/directdoc.asp?DDFDocuments/t/G/TBTN23/EGY346.DOCX")</f>
        <v>https://docs.wto.org/imrd/directdoc.asp?DDFDocuments/t/G/TBTN23/EGY346.DOCX</v>
      </c>
      <c r="R122" s="6" t="str">
        <f>HYPERLINK("https://docs.wto.org/imrd/directdoc.asp?DDFDocuments/u/G/TBTN23/EGY346.DOCX", "https://docs.wto.org/imrd/directdoc.asp?DDFDocuments/u/G/TBTN23/EGY346.DOCX")</f>
        <v>https://docs.wto.org/imrd/directdoc.asp?DDFDocuments/u/G/TBTN23/EGY346.DOCX</v>
      </c>
      <c r="S122" s="6" t="str">
        <f>HYPERLINK("https://docs.wto.org/imrd/directdoc.asp?DDFDocuments/v/G/TBTN23/EGY346.DOCX", "https://docs.wto.org/imrd/directdoc.asp?DDFDocuments/v/G/TBTN23/EGY346.DOCX")</f>
        <v>https://docs.wto.org/imrd/directdoc.asp?DDFDocuments/v/G/TBTN23/EGY346.DOCX</v>
      </c>
    </row>
    <row r="123" spans="1:19" ht="30">
      <c r="A123" s="2" t="s">
        <v>938</v>
      </c>
      <c r="B123" s="8" t="s">
        <v>646</v>
      </c>
      <c r="C123" s="7">
        <v>44988</v>
      </c>
      <c r="D123" s="6" t="str">
        <f>HYPERLINK("https://eping.wto.org/en/Search?viewData= G/TBT/N/BDI/325, G/TBT/N/KEN/1387, G/TBT/N/RWA/832, G/TBT/N/TZA/911, G/TBT/N/UGA/1740"," G/TBT/N/BDI/325, G/TBT/N/KEN/1387, G/TBT/N/RWA/832, G/TBT/N/TZA/911, G/TBT/N/UGA/1740")</f>
        <v xml:space="preserve"> G/TBT/N/BDI/325, G/TBT/N/KEN/1387, G/TBT/N/RWA/832, G/TBT/N/TZA/911, G/TBT/N/UGA/1740</v>
      </c>
      <c r="E123" s="6" t="s">
        <v>449</v>
      </c>
      <c r="F123" s="8" t="s">
        <v>648</v>
      </c>
      <c r="G123" s="8" t="s">
        <v>649</v>
      </c>
      <c r="I123" s="6" t="s">
        <v>21</v>
      </c>
      <c r="J123" s="6" t="s">
        <v>591</v>
      </c>
      <c r="K123" s="6" t="s">
        <v>32</v>
      </c>
      <c r="L123" s="6" t="s">
        <v>24</v>
      </c>
      <c r="M123" s="6"/>
      <c r="N123" s="7">
        <v>45053</v>
      </c>
      <c r="O123" s="6" t="s">
        <v>25</v>
      </c>
      <c r="P123" s="6"/>
      <c r="Q123" s="6" t="str">
        <f>HYPERLINK("https://docs.wto.org/imrd/directdoc.asp?DDFDocuments/t/G/TBTN23/EGY348.DOCX", "https://docs.wto.org/imrd/directdoc.asp?DDFDocuments/t/G/TBTN23/EGY348.DOCX")</f>
        <v>https://docs.wto.org/imrd/directdoc.asp?DDFDocuments/t/G/TBTN23/EGY348.DOCX</v>
      </c>
      <c r="R123" s="6" t="str">
        <f>HYPERLINK("https://docs.wto.org/imrd/directdoc.asp?DDFDocuments/u/G/TBTN23/EGY348.DOCX", "https://docs.wto.org/imrd/directdoc.asp?DDFDocuments/u/G/TBTN23/EGY348.DOCX")</f>
        <v>https://docs.wto.org/imrd/directdoc.asp?DDFDocuments/u/G/TBTN23/EGY348.DOCX</v>
      </c>
      <c r="S123" s="6" t="str">
        <f>HYPERLINK("https://docs.wto.org/imrd/directdoc.asp?DDFDocuments/v/G/TBTN23/EGY348.DOCX", "https://docs.wto.org/imrd/directdoc.asp?DDFDocuments/v/G/TBTN23/EGY348.DOCX")</f>
        <v>https://docs.wto.org/imrd/directdoc.asp?DDFDocuments/v/G/TBTN23/EGY348.DOCX</v>
      </c>
    </row>
    <row r="124" spans="1:19" ht="30">
      <c r="A124" s="2" t="s">
        <v>938</v>
      </c>
      <c r="B124" s="8" t="s">
        <v>646</v>
      </c>
      <c r="C124" s="7">
        <v>44988</v>
      </c>
      <c r="D124" s="6" t="str">
        <f>HYPERLINK("https://eping.wto.org/en/Search?viewData= G/TBT/N/BDI/325, G/TBT/N/KEN/1387, G/TBT/N/RWA/832, G/TBT/N/TZA/911, G/TBT/N/UGA/1740"," G/TBT/N/BDI/325, G/TBT/N/KEN/1387, G/TBT/N/RWA/832, G/TBT/N/TZA/911, G/TBT/N/UGA/1740")</f>
        <v xml:space="preserve"> G/TBT/N/BDI/325, G/TBT/N/KEN/1387, G/TBT/N/RWA/832, G/TBT/N/TZA/911, G/TBT/N/UGA/1740</v>
      </c>
      <c r="E124" s="6" t="s">
        <v>105</v>
      </c>
      <c r="F124" s="8" t="s">
        <v>648</v>
      </c>
      <c r="G124" s="8" t="s">
        <v>649</v>
      </c>
      <c r="I124" s="6" t="s">
        <v>21</v>
      </c>
      <c r="J124" s="6" t="s">
        <v>591</v>
      </c>
      <c r="K124" s="6" t="s">
        <v>32</v>
      </c>
      <c r="L124" s="6" t="s">
        <v>24</v>
      </c>
      <c r="M124" s="6"/>
      <c r="N124" s="7">
        <v>45053</v>
      </c>
      <c r="O124" s="6" t="s">
        <v>25</v>
      </c>
      <c r="P124" s="6"/>
      <c r="Q124" s="6" t="str">
        <f>HYPERLINK("https://docs.wto.org/imrd/directdoc.asp?DDFDocuments/t/G/TBTN23/EGY347.DOCX", "https://docs.wto.org/imrd/directdoc.asp?DDFDocuments/t/G/TBTN23/EGY347.DOCX")</f>
        <v>https://docs.wto.org/imrd/directdoc.asp?DDFDocuments/t/G/TBTN23/EGY347.DOCX</v>
      </c>
      <c r="R124" s="6" t="str">
        <f>HYPERLINK("https://docs.wto.org/imrd/directdoc.asp?DDFDocuments/u/G/TBTN23/EGY347.DOCX", "https://docs.wto.org/imrd/directdoc.asp?DDFDocuments/u/G/TBTN23/EGY347.DOCX")</f>
        <v>https://docs.wto.org/imrd/directdoc.asp?DDFDocuments/u/G/TBTN23/EGY347.DOCX</v>
      </c>
      <c r="S124" s="6" t="str">
        <f>HYPERLINK("https://docs.wto.org/imrd/directdoc.asp?DDFDocuments/v/G/TBTN23/EGY347.DOCX", "https://docs.wto.org/imrd/directdoc.asp?DDFDocuments/v/G/TBTN23/EGY347.DOCX")</f>
        <v>https://docs.wto.org/imrd/directdoc.asp?DDFDocuments/v/G/TBTN23/EGY347.DOCX</v>
      </c>
    </row>
    <row r="125" spans="1:19" ht="30">
      <c r="A125" s="2" t="s">
        <v>938</v>
      </c>
      <c r="B125" s="8" t="s">
        <v>646</v>
      </c>
      <c r="C125" s="7">
        <v>44988</v>
      </c>
      <c r="D125" s="6" t="str">
        <f>HYPERLINK("https://eping.wto.org/en/Search?viewData= G/TBT/N/BDI/328, G/TBT/N/KEN/1390, G/TBT/N/RWA/835, G/TBT/N/TZA/914, G/TBT/N/UGA/1743"," G/TBT/N/BDI/328, G/TBT/N/KEN/1390, G/TBT/N/RWA/835, G/TBT/N/TZA/914, G/TBT/N/UGA/1743")</f>
        <v xml:space="preserve"> G/TBT/N/BDI/328, G/TBT/N/KEN/1390, G/TBT/N/RWA/835, G/TBT/N/TZA/914, G/TBT/N/UGA/1743</v>
      </c>
      <c r="E125" s="6" t="s">
        <v>562</v>
      </c>
      <c r="F125" s="8" t="s">
        <v>689</v>
      </c>
      <c r="G125" s="8" t="s">
        <v>690</v>
      </c>
      <c r="I125" s="6" t="s">
        <v>602</v>
      </c>
      <c r="J125" s="6" t="s">
        <v>603</v>
      </c>
      <c r="K125" s="6" t="s">
        <v>604</v>
      </c>
      <c r="L125" s="6" t="s">
        <v>21</v>
      </c>
      <c r="M125" s="6"/>
      <c r="N125" s="7">
        <v>45052</v>
      </c>
      <c r="O125" s="6" t="s">
        <v>25</v>
      </c>
      <c r="P125" s="8" t="s">
        <v>605</v>
      </c>
      <c r="Q125" s="6" t="str">
        <f>HYPERLINK("https://docs.wto.org/imrd/directdoc.asp?DDFDocuments/t/G/TBTN23/BOL21.DOCX", "https://docs.wto.org/imrd/directdoc.asp?DDFDocuments/t/G/TBTN23/BOL21.DOCX")</f>
        <v>https://docs.wto.org/imrd/directdoc.asp?DDFDocuments/t/G/TBTN23/BOL21.DOCX</v>
      </c>
      <c r="R125" s="6" t="str">
        <f>HYPERLINK("https://docs.wto.org/imrd/directdoc.asp?DDFDocuments/u/G/TBTN23/BOL21.DOCX", "https://docs.wto.org/imrd/directdoc.asp?DDFDocuments/u/G/TBTN23/BOL21.DOCX")</f>
        <v>https://docs.wto.org/imrd/directdoc.asp?DDFDocuments/u/G/TBTN23/BOL21.DOCX</v>
      </c>
      <c r="S125" s="6" t="str">
        <f>HYPERLINK("https://docs.wto.org/imrd/directdoc.asp?DDFDocuments/v/G/TBTN23/BOL21.DOCX", "https://docs.wto.org/imrd/directdoc.asp?DDFDocuments/v/G/TBTN23/BOL21.DOCX")</f>
        <v>https://docs.wto.org/imrd/directdoc.asp?DDFDocuments/v/G/TBTN23/BOL21.DOCX</v>
      </c>
    </row>
    <row r="126" spans="1:19" ht="30">
      <c r="A126" s="2" t="s">
        <v>938</v>
      </c>
      <c r="B126" s="8" t="s">
        <v>646</v>
      </c>
      <c r="C126" s="7">
        <v>44988</v>
      </c>
      <c r="D126" s="6" t="str">
        <f>HYPERLINK("https://eping.wto.org/en/Search?viewData= G/TBT/N/BDI/325, G/TBT/N/KEN/1387, G/TBT/N/RWA/832, G/TBT/N/TZA/911, G/TBT/N/UGA/1740"," G/TBT/N/BDI/325, G/TBT/N/KEN/1387, G/TBT/N/RWA/832, G/TBT/N/TZA/911, G/TBT/N/UGA/1740")</f>
        <v xml:space="preserve"> G/TBT/N/BDI/325, G/TBT/N/KEN/1387, G/TBT/N/RWA/832, G/TBT/N/TZA/911, G/TBT/N/UGA/1740</v>
      </c>
      <c r="E126" s="6" t="s">
        <v>40</v>
      </c>
      <c r="F126" s="8" t="s">
        <v>648</v>
      </c>
      <c r="G126" s="8" t="s">
        <v>649</v>
      </c>
      <c r="I126" s="6" t="s">
        <v>21</v>
      </c>
      <c r="J126" s="6" t="s">
        <v>609</v>
      </c>
      <c r="K126" s="6" t="s">
        <v>610</v>
      </c>
      <c r="L126" s="6" t="s">
        <v>21</v>
      </c>
      <c r="M126" s="6"/>
      <c r="N126" s="7">
        <v>45048</v>
      </c>
      <c r="O126" s="6" t="s">
        <v>25</v>
      </c>
      <c r="P126" s="8" t="s">
        <v>611</v>
      </c>
      <c r="Q126" s="6" t="str">
        <f>HYPERLINK("https://docs.wto.org/imrd/directdoc.asp?DDFDocuments/t/G/TBTN23/USA1970.DOCX", "https://docs.wto.org/imrd/directdoc.asp?DDFDocuments/t/G/TBTN23/USA1970.DOCX")</f>
        <v>https://docs.wto.org/imrd/directdoc.asp?DDFDocuments/t/G/TBTN23/USA1970.DOCX</v>
      </c>
      <c r="R126" s="6" t="str">
        <f>HYPERLINK("https://docs.wto.org/imrd/directdoc.asp?DDFDocuments/u/G/TBTN23/USA1970.DOCX", "https://docs.wto.org/imrd/directdoc.asp?DDFDocuments/u/G/TBTN23/USA1970.DOCX")</f>
        <v>https://docs.wto.org/imrd/directdoc.asp?DDFDocuments/u/G/TBTN23/USA1970.DOCX</v>
      </c>
      <c r="S126" s="6" t="str">
        <f>HYPERLINK("https://docs.wto.org/imrd/directdoc.asp?DDFDocuments/v/G/TBTN23/USA1970.DOCX", "https://docs.wto.org/imrd/directdoc.asp?DDFDocuments/v/G/TBTN23/USA1970.DOCX")</f>
        <v>https://docs.wto.org/imrd/directdoc.asp?DDFDocuments/v/G/TBTN23/USA1970.DOCX</v>
      </c>
    </row>
    <row r="127" spans="1:19" ht="120">
      <c r="A127" s="2" t="s">
        <v>868</v>
      </c>
      <c r="B127" s="8" t="s">
        <v>224</v>
      </c>
      <c r="C127" s="7">
        <v>45009</v>
      </c>
      <c r="D127" s="6" t="str">
        <f>HYPERLINK("https://eping.wto.org/en/Search?viewData= G/TBT/N/ARG/440"," G/TBT/N/ARG/440")</f>
        <v xml:space="preserve"> G/TBT/N/ARG/440</v>
      </c>
      <c r="E127" s="6" t="s">
        <v>221</v>
      </c>
      <c r="F127" s="8" t="s">
        <v>222</v>
      </c>
      <c r="G127" s="8" t="s">
        <v>223</v>
      </c>
      <c r="I127" s="6" t="s">
        <v>615</v>
      </c>
      <c r="J127" s="6" t="s">
        <v>45</v>
      </c>
      <c r="K127" s="6" t="s">
        <v>616</v>
      </c>
      <c r="L127" s="6" t="s">
        <v>617</v>
      </c>
      <c r="M127" s="6"/>
      <c r="N127" s="7">
        <v>45051</v>
      </c>
      <c r="O127" s="6" t="s">
        <v>25</v>
      </c>
      <c r="P127" s="8" t="s">
        <v>618</v>
      </c>
      <c r="Q127" s="6" t="str">
        <f>HYPERLINK("https://docs.wto.org/imrd/directdoc.asp?DDFDocuments/t/G/TBTN23/BDI337.DOCX", "https://docs.wto.org/imrd/directdoc.asp?DDFDocuments/t/G/TBTN23/BDI337.DOCX")</f>
        <v>https://docs.wto.org/imrd/directdoc.asp?DDFDocuments/t/G/TBTN23/BDI337.DOCX</v>
      </c>
      <c r="R127" s="6" t="str">
        <f>HYPERLINK("https://docs.wto.org/imrd/directdoc.asp?DDFDocuments/u/G/TBTN23/BDI337.DOCX", "https://docs.wto.org/imrd/directdoc.asp?DDFDocuments/u/G/TBTN23/BDI337.DOCX")</f>
        <v>https://docs.wto.org/imrd/directdoc.asp?DDFDocuments/u/G/TBTN23/BDI337.DOCX</v>
      </c>
      <c r="S127" s="6" t="str">
        <f>HYPERLINK("https://docs.wto.org/imrd/directdoc.asp?DDFDocuments/v/G/TBTN23/BDI337.DOCX", "https://docs.wto.org/imrd/directdoc.asp?DDFDocuments/v/G/TBTN23/BDI337.DOCX")</f>
        <v>https://docs.wto.org/imrd/directdoc.asp?DDFDocuments/v/G/TBTN23/BDI337.DOCX</v>
      </c>
    </row>
    <row r="128" spans="1:19" ht="120">
      <c r="A128" s="2" t="s">
        <v>877</v>
      </c>
      <c r="B128" s="8" t="s">
        <v>309</v>
      </c>
      <c r="C128" s="7">
        <v>45007</v>
      </c>
      <c r="D128" s="6" t="str">
        <f>HYPERLINK("https://eping.wto.org/en/Search?viewData= G/TBT/N/TPKM/520"," G/TBT/N/TPKM/520")</f>
        <v xml:space="preserve"> G/TBT/N/TPKM/520</v>
      </c>
      <c r="E128" s="6" t="s">
        <v>48</v>
      </c>
      <c r="F128" s="8" t="s">
        <v>307</v>
      </c>
      <c r="G128" s="8" t="s">
        <v>308</v>
      </c>
      <c r="I128" s="6" t="s">
        <v>615</v>
      </c>
      <c r="J128" s="6" t="s">
        <v>45</v>
      </c>
      <c r="K128" s="6" t="s">
        <v>616</v>
      </c>
      <c r="L128" s="6" t="s">
        <v>617</v>
      </c>
      <c r="M128" s="6"/>
      <c r="N128" s="7">
        <v>45051</v>
      </c>
      <c r="O128" s="6" t="s">
        <v>25</v>
      </c>
      <c r="P128" s="8" t="s">
        <v>618</v>
      </c>
      <c r="Q128" s="6" t="str">
        <f>HYPERLINK("https://docs.wto.org/imrd/directdoc.asp?DDFDocuments/t/G/TBTN23/BDI337.DOCX", "https://docs.wto.org/imrd/directdoc.asp?DDFDocuments/t/G/TBTN23/BDI337.DOCX")</f>
        <v>https://docs.wto.org/imrd/directdoc.asp?DDFDocuments/t/G/TBTN23/BDI337.DOCX</v>
      </c>
      <c r="R128" s="6" t="str">
        <f>HYPERLINK("https://docs.wto.org/imrd/directdoc.asp?DDFDocuments/u/G/TBTN23/BDI337.DOCX", "https://docs.wto.org/imrd/directdoc.asp?DDFDocuments/u/G/TBTN23/BDI337.DOCX")</f>
        <v>https://docs.wto.org/imrd/directdoc.asp?DDFDocuments/u/G/TBTN23/BDI337.DOCX</v>
      </c>
      <c r="S128" s="6" t="str">
        <f>HYPERLINK("https://docs.wto.org/imrd/directdoc.asp?DDFDocuments/v/G/TBTN23/BDI337.DOCX", "https://docs.wto.org/imrd/directdoc.asp?DDFDocuments/v/G/TBTN23/BDI337.DOCX")</f>
        <v>https://docs.wto.org/imrd/directdoc.asp?DDFDocuments/v/G/TBTN23/BDI337.DOCX</v>
      </c>
    </row>
    <row r="129" spans="1:19" ht="210">
      <c r="A129" s="2" t="s">
        <v>884</v>
      </c>
      <c r="B129" s="8" t="s">
        <v>296</v>
      </c>
      <c r="C129" s="7">
        <v>45008</v>
      </c>
      <c r="D129" s="6" t="str">
        <f>HYPERLINK("https://eping.wto.org/en/Search?viewData= G/TBT/N/KNA/2"," G/TBT/N/KNA/2")</f>
        <v xml:space="preserve"> G/TBT/N/KNA/2</v>
      </c>
      <c r="E129" s="6" t="s">
        <v>207</v>
      </c>
      <c r="F129" s="8" t="s">
        <v>294</v>
      </c>
      <c r="G129" s="8" t="s">
        <v>295</v>
      </c>
      <c r="I129" s="6" t="s">
        <v>623</v>
      </c>
      <c r="J129" s="6" t="s">
        <v>624</v>
      </c>
      <c r="K129" s="6" t="s">
        <v>625</v>
      </c>
      <c r="L129" s="6" t="s">
        <v>21</v>
      </c>
      <c r="M129" s="6"/>
      <c r="N129" s="7">
        <v>45051</v>
      </c>
      <c r="O129" s="6" t="s">
        <v>25</v>
      </c>
      <c r="P129" s="6"/>
      <c r="Q129" s="6" t="str">
        <f>HYPERLINK("https://docs.wto.org/imrd/directdoc.asp?DDFDocuments/t/G/TBTN23/CHE276.DOCX", "https://docs.wto.org/imrd/directdoc.asp?DDFDocuments/t/G/TBTN23/CHE276.DOCX")</f>
        <v>https://docs.wto.org/imrd/directdoc.asp?DDFDocuments/t/G/TBTN23/CHE276.DOCX</v>
      </c>
      <c r="R129" s="6" t="str">
        <f>HYPERLINK("https://docs.wto.org/imrd/directdoc.asp?DDFDocuments/u/G/TBTN23/CHE276.DOCX", "https://docs.wto.org/imrd/directdoc.asp?DDFDocuments/u/G/TBTN23/CHE276.DOCX")</f>
        <v>https://docs.wto.org/imrd/directdoc.asp?DDFDocuments/u/G/TBTN23/CHE276.DOCX</v>
      </c>
      <c r="S129" s="6" t="str">
        <f>HYPERLINK("https://docs.wto.org/imrd/directdoc.asp?DDFDocuments/v/G/TBTN23/CHE276.DOCX", "https://docs.wto.org/imrd/directdoc.asp?DDFDocuments/v/G/TBTN23/CHE276.DOCX")</f>
        <v>https://docs.wto.org/imrd/directdoc.asp?DDFDocuments/v/G/TBTN23/CHE276.DOCX</v>
      </c>
    </row>
    <row r="130" spans="1:19" ht="105">
      <c r="A130" s="2" t="s">
        <v>876</v>
      </c>
      <c r="B130" s="8" t="s">
        <v>305</v>
      </c>
      <c r="C130" s="7">
        <v>45007</v>
      </c>
      <c r="D130" s="6" t="str">
        <f>HYPERLINK("https://eping.wto.org/en/Search?viewData= G/TBT/N/EGY/351"," G/TBT/N/EGY/351")</f>
        <v xml:space="preserve"> G/TBT/N/EGY/351</v>
      </c>
      <c r="E130" s="6" t="s">
        <v>302</v>
      </c>
      <c r="F130" s="8" t="s">
        <v>303</v>
      </c>
      <c r="G130" s="8" t="s">
        <v>304</v>
      </c>
      <c r="I130" s="6" t="s">
        <v>615</v>
      </c>
      <c r="J130" s="6" t="s">
        <v>45</v>
      </c>
      <c r="K130" s="6" t="s">
        <v>616</v>
      </c>
      <c r="L130" s="6" t="s">
        <v>617</v>
      </c>
      <c r="M130" s="6"/>
      <c r="N130" s="7">
        <v>45051</v>
      </c>
      <c r="O130" s="6" t="s">
        <v>25</v>
      </c>
      <c r="P130" s="8" t="s">
        <v>618</v>
      </c>
      <c r="Q130" s="6" t="str">
        <f>HYPERLINK("https://docs.wto.org/imrd/directdoc.asp?DDFDocuments/t/G/TBTN23/BDI337.DOCX", "https://docs.wto.org/imrd/directdoc.asp?DDFDocuments/t/G/TBTN23/BDI337.DOCX")</f>
        <v>https://docs.wto.org/imrd/directdoc.asp?DDFDocuments/t/G/TBTN23/BDI337.DOCX</v>
      </c>
      <c r="R130" s="6" t="str">
        <f>HYPERLINK("https://docs.wto.org/imrd/directdoc.asp?DDFDocuments/u/G/TBTN23/BDI337.DOCX", "https://docs.wto.org/imrd/directdoc.asp?DDFDocuments/u/G/TBTN23/BDI337.DOCX")</f>
        <v>https://docs.wto.org/imrd/directdoc.asp?DDFDocuments/u/G/TBTN23/BDI337.DOCX</v>
      </c>
      <c r="S130" s="6" t="str">
        <f>HYPERLINK("https://docs.wto.org/imrd/directdoc.asp?DDFDocuments/v/G/TBTN23/BDI337.DOCX", "https://docs.wto.org/imrd/directdoc.asp?DDFDocuments/v/G/TBTN23/BDI337.DOCX")</f>
        <v>https://docs.wto.org/imrd/directdoc.asp?DDFDocuments/v/G/TBTN23/BDI337.DOCX</v>
      </c>
    </row>
    <row r="131" spans="1:19" ht="150">
      <c r="A131" s="2" t="s">
        <v>876</v>
      </c>
      <c r="B131" s="8" t="s">
        <v>305</v>
      </c>
      <c r="C131" s="7">
        <v>45007</v>
      </c>
      <c r="D131" s="6" t="str">
        <f>HYPERLINK("https://eping.wto.org/en/Search?viewData= G/TBT/N/EGY/350"," G/TBT/N/EGY/350")</f>
        <v xml:space="preserve"> G/TBT/N/EGY/350</v>
      </c>
      <c r="E131" s="6" t="s">
        <v>302</v>
      </c>
      <c r="F131" s="8" t="s">
        <v>317</v>
      </c>
      <c r="G131" s="8" t="s">
        <v>318</v>
      </c>
      <c r="I131" s="6" t="s">
        <v>615</v>
      </c>
      <c r="J131" s="6" t="s">
        <v>45</v>
      </c>
      <c r="K131" s="6" t="s">
        <v>626</v>
      </c>
      <c r="L131" s="6" t="s">
        <v>617</v>
      </c>
      <c r="M131" s="6"/>
      <c r="N131" s="7">
        <v>45051</v>
      </c>
      <c r="O131" s="6" t="s">
        <v>25</v>
      </c>
      <c r="P131" s="8" t="s">
        <v>618</v>
      </c>
      <c r="Q131" s="6" t="str">
        <f>HYPERLINK("https://docs.wto.org/imrd/directdoc.asp?DDFDocuments/t/G/TBTN23/BDI337.DOCX", "https://docs.wto.org/imrd/directdoc.asp?DDFDocuments/t/G/TBTN23/BDI337.DOCX")</f>
        <v>https://docs.wto.org/imrd/directdoc.asp?DDFDocuments/t/G/TBTN23/BDI337.DOCX</v>
      </c>
      <c r="R131" s="6" t="str">
        <f>HYPERLINK("https://docs.wto.org/imrd/directdoc.asp?DDFDocuments/u/G/TBTN23/BDI337.DOCX", "https://docs.wto.org/imrd/directdoc.asp?DDFDocuments/u/G/TBTN23/BDI337.DOCX")</f>
        <v>https://docs.wto.org/imrd/directdoc.asp?DDFDocuments/u/G/TBTN23/BDI337.DOCX</v>
      </c>
      <c r="S131" s="6" t="str">
        <f>HYPERLINK("https://docs.wto.org/imrd/directdoc.asp?DDFDocuments/v/G/TBTN23/BDI337.DOCX", "https://docs.wto.org/imrd/directdoc.asp?DDFDocuments/v/G/TBTN23/BDI337.DOCX")</f>
        <v>https://docs.wto.org/imrd/directdoc.asp?DDFDocuments/v/G/TBTN23/BDI337.DOCX</v>
      </c>
    </row>
    <row r="132" spans="1:19" ht="225">
      <c r="A132" s="2" t="s">
        <v>945</v>
      </c>
      <c r="B132" s="8" t="s">
        <v>675</v>
      </c>
      <c r="C132" s="7">
        <v>44988</v>
      </c>
      <c r="D132" s="6" t="str">
        <f>HYPERLINK("https://eping.wto.org/en/Search?viewData= G/TBT/N/BDI/333, G/TBT/N/KEN/1395, G/TBT/N/RWA/840, G/TBT/N/TZA/919, G/TBT/N/UGA/1748"," G/TBT/N/BDI/333, G/TBT/N/KEN/1395, G/TBT/N/RWA/840, G/TBT/N/TZA/919, G/TBT/N/UGA/1748")</f>
        <v xml:space="preserve"> G/TBT/N/BDI/333, G/TBT/N/KEN/1395, G/TBT/N/RWA/840, G/TBT/N/TZA/919, G/TBT/N/UGA/1748</v>
      </c>
      <c r="E132" s="6" t="s">
        <v>40</v>
      </c>
      <c r="F132" s="8" t="s">
        <v>673</v>
      </c>
      <c r="G132" s="8" t="s">
        <v>674</v>
      </c>
      <c r="I132" s="6" t="s">
        <v>615</v>
      </c>
      <c r="J132" s="6" t="s">
        <v>45</v>
      </c>
      <c r="K132" s="6" t="s">
        <v>629</v>
      </c>
      <c r="L132" s="6" t="s">
        <v>617</v>
      </c>
      <c r="M132" s="6"/>
      <c r="N132" s="7">
        <v>45051</v>
      </c>
      <c r="O132" s="6" t="s">
        <v>25</v>
      </c>
      <c r="P132" s="8" t="s">
        <v>630</v>
      </c>
      <c r="Q132" s="6" t="str">
        <f>HYPERLINK("https://docs.wto.org/imrd/directdoc.asp?DDFDocuments/t/G/TBTN23/BDI338.DOCX", "https://docs.wto.org/imrd/directdoc.asp?DDFDocuments/t/G/TBTN23/BDI338.DOCX")</f>
        <v>https://docs.wto.org/imrd/directdoc.asp?DDFDocuments/t/G/TBTN23/BDI338.DOCX</v>
      </c>
      <c r="R132" s="6" t="str">
        <f>HYPERLINK("https://docs.wto.org/imrd/directdoc.asp?DDFDocuments/u/G/TBTN23/BDI338.DOCX", "https://docs.wto.org/imrd/directdoc.asp?DDFDocuments/u/G/TBTN23/BDI338.DOCX")</f>
        <v>https://docs.wto.org/imrd/directdoc.asp?DDFDocuments/u/G/TBTN23/BDI338.DOCX</v>
      </c>
      <c r="S132" s="6" t="str">
        <f>HYPERLINK("https://docs.wto.org/imrd/directdoc.asp?DDFDocuments/v/G/TBTN23/BDI338.DOCX", "https://docs.wto.org/imrd/directdoc.asp?DDFDocuments/v/G/TBTN23/BDI338.DOCX")</f>
        <v>https://docs.wto.org/imrd/directdoc.asp?DDFDocuments/v/G/TBTN23/BDI338.DOCX</v>
      </c>
    </row>
    <row r="133" spans="1:19" ht="225">
      <c r="A133" s="2" t="s">
        <v>945</v>
      </c>
      <c r="B133" s="8" t="s">
        <v>675</v>
      </c>
      <c r="C133" s="7">
        <v>44988</v>
      </c>
      <c r="D133" s="6" t="str">
        <f>HYPERLINK("https://eping.wto.org/en/Search?viewData= G/TBT/N/BDI/333, G/TBT/N/KEN/1395, G/TBT/N/RWA/840, G/TBT/N/TZA/919, G/TBT/N/UGA/1748"," G/TBT/N/BDI/333, G/TBT/N/KEN/1395, G/TBT/N/RWA/840, G/TBT/N/TZA/919, G/TBT/N/UGA/1748")</f>
        <v xml:space="preserve"> G/TBT/N/BDI/333, G/TBT/N/KEN/1395, G/TBT/N/RWA/840, G/TBT/N/TZA/919, G/TBT/N/UGA/1748</v>
      </c>
      <c r="E133" s="6" t="s">
        <v>449</v>
      </c>
      <c r="F133" s="8" t="s">
        <v>673</v>
      </c>
      <c r="G133" s="8" t="s">
        <v>674</v>
      </c>
      <c r="I133" s="6" t="s">
        <v>635</v>
      </c>
      <c r="J133" s="6" t="s">
        <v>53</v>
      </c>
      <c r="K133" s="6" t="s">
        <v>93</v>
      </c>
      <c r="L133" s="6" t="s">
        <v>24</v>
      </c>
      <c r="M133" s="6"/>
      <c r="N133" s="7" t="s">
        <v>21</v>
      </c>
      <c r="O133" s="6" t="s">
        <v>25</v>
      </c>
      <c r="P133" s="8" t="s">
        <v>636</v>
      </c>
      <c r="Q133" s="6" t="str">
        <f>HYPERLINK("https://docs.wto.org/imrd/directdoc.asp?DDFDocuments/t/G/TBTN23/MAC23.DOCX", "https://docs.wto.org/imrd/directdoc.asp?DDFDocuments/t/G/TBTN23/MAC23.DOCX")</f>
        <v>https://docs.wto.org/imrd/directdoc.asp?DDFDocuments/t/G/TBTN23/MAC23.DOCX</v>
      </c>
      <c r="R133" s="6" t="str">
        <f>HYPERLINK("https://docs.wto.org/imrd/directdoc.asp?DDFDocuments/u/G/TBTN23/MAC23.DOCX", "https://docs.wto.org/imrd/directdoc.asp?DDFDocuments/u/G/TBTN23/MAC23.DOCX")</f>
        <v>https://docs.wto.org/imrd/directdoc.asp?DDFDocuments/u/G/TBTN23/MAC23.DOCX</v>
      </c>
      <c r="S133" s="6" t="str">
        <f>HYPERLINK("https://docs.wto.org/imrd/directdoc.asp?DDFDocuments/v/G/TBTN23/MAC23.DOCX", "https://docs.wto.org/imrd/directdoc.asp?DDFDocuments/v/G/TBTN23/MAC23.DOCX")</f>
        <v>https://docs.wto.org/imrd/directdoc.asp?DDFDocuments/v/G/TBTN23/MAC23.DOCX</v>
      </c>
    </row>
    <row r="134" spans="1:19" ht="225">
      <c r="A134" s="2" t="s">
        <v>945</v>
      </c>
      <c r="B134" s="8" t="s">
        <v>675</v>
      </c>
      <c r="C134" s="7">
        <v>44988</v>
      </c>
      <c r="D134" s="6" t="str">
        <f>HYPERLINK("https://eping.wto.org/en/Search?viewData= G/TBT/N/BDI/333, G/TBT/N/KEN/1395, G/TBT/N/RWA/840, G/TBT/N/TZA/919, G/TBT/N/UGA/1748"," G/TBT/N/BDI/333, G/TBT/N/KEN/1395, G/TBT/N/RWA/840, G/TBT/N/TZA/919, G/TBT/N/UGA/1748")</f>
        <v xml:space="preserve"> G/TBT/N/BDI/333, G/TBT/N/KEN/1395, G/TBT/N/RWA/840, G/TBT/N/TZA/919, G/TBT/N/UGA/1748</v>
      </c>
      <c r="E134" s="6" t="s">
        <v>562</v>
      </c>
      <c r="F134" s="8" t="s">
        <v>673</v>
      </c>
      <c r="G134" s="8" t="s">
        <v>674</v>
      </c>
      <c r="I134" s="6" t="s">
        <v>615</v>
      </c>
      <c r="J134" s="6" t="s">
        <v>45</v>
      </c>
      <c r="K134" s="6" t="s">
        <v>637</v>
      </c>
      <c r="L134" s="6" t="s">
        <v>617</v>
      </c>
      <c r="M134" s="6"/>
      <c r="N134" s="7">
        <v>45051</v>
      </c>
      <c r="O134" s="6" t="s">
        <v>25</v>
      </c>
      <c r="P134" s="8" t="s">
        <v>630</v>
      </c>
      <c r="Q134" s="6" t="str">
        <f>HYPERLINK("https://docs.wto.org/imrd/directdoc.asp?DDFDocuments/t/G/TBTN23/BDI338.DOCX", "https://docs.wto.org/imrd/directdoc.asp?DDFDocuments/t/G/TBTN23/BDI338.DOCX")</f>
        <v>https://docs.wto.org/imrd/directdoc.asp?DDFDocuments/t/G/TBTN23/BDI338.DOCX</v>
      </c>
      <c r="R134" s="6" t="str">
        <f>HYPERLINK("https://docs.wto.org/imrd/directdoc.asp?DDFDocuments/u/G/TBTN23/BDI338.DOCX", "https://docs.wto.org/imrd/directdoc.asp?DDFDocuments/u/G/TBTN23/BDI338.DOCX")</f>
        <v>https://docs.wto.org/imrd/directdoc.asp?DDFDocuments/u/G/TBTN23/BDI338.DOCX</v>
      </c>
      <c r="S134" s="6" t="str">
        <f>HYPERLINK("https://docs.wto.org/imrd/directdoc.asp?DDFDocuments/v/G/TBTN23/BDI338.DOCX", "https://docs.wto.org/imrd/directdoc.asp?DDFDocuments/v/G/TBTN23/BDI338.DOCX")</f>
        <v>https://docs.wto.org/imrd/directdoc.asp?DDFDocuments/v/G/TBTN23/BDI338.DOCX</v>
      </c>
    </row>
    <row r="135" spans="1:19" ht="225">
      <c r="A135" s="2" t="s">
        <v>945</v>
      </c>
      <c r="B135" s="8" t="s">
        <v>675</v>
      </c>
      <c r="C135" s="7">
        <v>44988</v>
      </c>
      <c r="D135" s="6" t="str">
        <f>HYPERLINK("https://eping.wto.org/en/Search?viewData= G/TBT/N/BDI/333, G/TBT/N/KEN/1395, G/TBT/N/RWA/840, G/TBT/N/TZA/919, G/TBT/N/UGA/1748"," G/TBT/N/BDI/333, G/TBT/N/KEN/1395, G/TBT/N/RWA/840, G/TBT/N/TZA/919, G/TBT/N/UGA/1748")</f>
        <v xml:space="preserve"> G/TBT/N/BDI/333, G/TBT/N/KEN/1395, G/TBT/N/RWA/840, G/TBT/N/TZA/919, G/TBT/N/UGA/1748</v>
      </c>
      <c r="E135" s="6" t="s">
        <v>528</v>
      </c>
      <c r="F135" s="8" t="s">
        <v>673</v>
      </c>
      <c r="G135" s="8" t="s">
        <v>674</v>
      </c>
      <c r="I135" s="6" t="s">
        <v>615</v>
      </c>
      <c r="J135" s="6" t="s">
        <v>45</v>
      </c>
      <c r="K135" s="6" t="s">
        <v>629</v>
      </c>
      <c r="L135" s="6" t="s">
        <v>617</v>
      </c>
      <c r="M135" s="6"/>
      <c r="N135" s="7">
        <v>45051</v>
      </c>
      <c r="O135" s="6" t="s">
        <v>25</v>
      </c>
      <c r="P135" s="8" t="s">
        <v>630</v>
      </c>
      <c r="Q135" s="6" t="str">
        <f>HYPERLINK("https://docs.wto.org/imrd/directdoc.asp?DDFDocuments/t/G/TBTN23/BDI338.DOCX", "https://docs.wto.org/imrd/directdoc.asp?DDFDocuments/t/G/TBTN23/BDI338.DOCX")</f>
        <v>https://docs.wto.org/imrd/directdoc.asp?DDFDocuments/t/G/TBTN23/BDI338.DOCX</v>
      </c>
      <c r="R135" s="6" t="str">
        <f>HYPERLINK("https://docs.wto.org/imrd/directdoc.asp?DDFDocuments/u/G/TBTN23/BDI338.DOCX", "https://docs.wto.org/imrd/directdoc.asp?DDFDocuments/u/G/TBTN23/BDI338.DOCX")</f>
        <v>https://docs.wto.org/imrd/directdoc.asp?DDFDocuments/u/G/TBTN23/BDI338.DOCX</v>
      </c>
      <c r="S135" s="6" t="str">
        <f>HYPERLINK("https://docs.wto.org/imrd/directdoc.asp?DDFDocuments/v/G/TBTN23/BDI338.DOCX", "https://docs.wto.org/imrd/directdoc.asp?DDFDocuments/v/G/TBTN23/BDI338.DOCX")</f>
        <v>https://docs.wto.org/imrd/directdoc.asp?DDFDocuments/v/G/TBTN23/BDI338.DOCX</v>
      </c>
    </row>
    <row r="136" spans="1:19" ht="105">
      <c r="A136" s="2" t="s">
        <v>943</v>
      </c>
      <c r="B136" s="8" t="s">
        <v>675</v>
      </c>
      <c r="C136" s="7">
        <v>44988</v>
      </c>
      <c r="D136" s="6" t="str">
        <f>HYPERLINK("https://eping.wto.org/en/Search?viewData= G/TBT/N/BDI/333, G/TBT/N/KEN/1395, G/TBT/N/RWA/840, G/TBT/N/TZA/919, G/TBT/N/UGA/1748"," G/TBT/N/BDI/333, G/TBT/N/KEN/1395, G/TBT/N/RWA/840, G/TBT/N/TZA/919, G/TBT/N/UGA/1748")</f>
        <v xml:space="preserve"> G/TBT/N/BDI/333, G/TBT/N/KEN/1395, G/TBT/N/RWA/840, G/TBT/N/TZA/919, G/TBT/N/UGA/1748</v>
      </c>
      <c r="E136" s="6" t="s">
        <v>105</v>
      </c>
      <c r="F136" s="8" t="s">
        <v>673</v>
      </c>
      <c r="G136" s="8" t="s">
        <v>674</v>
      </c>
      <c r="I136" s="6" t="s">
        <v>21</v>
      </c>
      <c r="J136" s="6" t="s">
        <v>641</v>
      </c>
      <c r="K136" s="6" t="s">
        <v>642</v>
      </c>
      <c r="L136" s="6" t="s">
        <v>152</v>
      </c>
      <c r="M136" s="6"/>
      <c r="N136" s="7">
        <v>45051</v>
      </c>
      <c r="O136" s="6" t="s">
        <v>25</v>
      </c>
      <c r="P136" s="8" t="s">
        <v>643</v>
      </c>
      <c r="Q136" s="6" t="str">
        <f>HYPERLINK("https://docs.wto.org/imrd/directdoc.asp?DDFDocuments/t/G/TBTN23/UKR247.DOCX", "https://docs.wto.org/imrd/directdoc.asp?DDFDocuments/t/G/TBTN23/UKR247.DOCX")</f>
        <v>https://docs.wto.org/imrd/directdoc.asp?DDFDocuments/t/G/TBTN23/UKR247.DOCX</v>
      </c>
      <c r="R136" s="6" t="str">
        <f>HYPERLINK("https://docs.wto.org/imrd/directdoc.asp?DDFDocuments/u/G/TBTN23/UKR247.DOCX", "https://docs.wto.org/imrd/directdoc.asp?DDFDocuments/u/G/TBTN23/UKR247.DOCX")</f>
        <v>https://docs.wto.org/imrd/directdoc.asp?DDFDocuments/u/G/TBTN23/UKR247.DOCX</v>
      </c>
      <c r="S136" s="6" t="str">
        <f>HYPERLINK("https://docs.wto.org/imrd/directdoc.asp?DDFDocuments/v/G/TBTN23/UKR247.DOCX", "https://docs.wto.org/imrd/directdoc.asp?DDFDocuments/v/G/TBTN23/UKR247.DOCX")</f>
        <v>https://docs.wto.org/imrd/directdoc.asp?DDFDocuments/v/G/TBTN23/UKR247.DOCX</v>
      </c>
    </row>
    <row r="137" spans="1:19" ht="30">
      <c r="A137" s="2" t="s">
        <v>879</v>
      </c>
      <c r="B137" s="8" t="s">
        <v>151</v>
      </c>
      <c r="C137" s="7">
        <v>45013</v>
      </c>
      <c r="D137" s="6" t="str">
        <f>HYPERLINK("https://eping.wto.org/en/Search?viewData= G/TBT/N/IND/245"," G/TBT/N/IND/245")</f>
        <v xml:space="preserve"> G/TBT/N/IND/245</v>
      </c>
      <c r="E137" s="6" t="s">
        <v>34</v>
      </c>
      <c r="F137" s="8" t="s">
        <v>149</v>
      </c>
      <c r="G137" s="8" t="s">
        <v>150</v>
      </c>
      <c r="I137" s="6" t="s">
        <v>615</v>
      </c>
      <c r="J137" s="6" t="s">
        <v>45</v>
      </c>
      <c r="K137" s="6" t="s">
        <v>629</v>
      </c>
      <c r="L137" s="6" t="s">
        <v>617</v>
      </c>
      <c r="M137" s="6"/>
      <c r="N137" s="7">
        <v>45051</v>
      </c>
      <c r="O137" s="6" t="s">
        <v>25</v>
      </c>
      <c r="P137" s="8" t="s">
        <v>630</v>
      </c>
      <c r="Q137" s="6" t="str">
        <f>HYPERLINK("https://docs.wto.org/imrd/directdoc.asp?DDFDocuments/t/G/TBTN23/BDI338.DOCX", "https://docs.wto.org/imrd/directdoc.asp?DDFDocuments/t/G/TBTN23/BDI338.DOCX")</f>
        <v>https://docs.wto.org/imrd/directdoc.asp?DDFDocuments/t/G/TBTN23/BDI338.DOCX</v>
      </c>
      <c r="R137" s="6" t="str">
        <f>HYPERLINK("https://docs.wto.org/imrd/directdoc.asp?DDFDocuments/u/G/TBTN23/BDI338.DOCX", "https://docs.wto.org/imrd/directdoc.asp?DDFDocuments/u/G/TBTN23/BDI338.DOCX")</f>
        <v>https://docs.wto.org/imrd/directdoc.asp?DDFDocuments/u/G/TBTN23/BDI338.DOCX</v>
      </c>
      <c r="S137" s="6" t="str">
        <f>HYPERLINK("https://docs.wto.org/imrd/directdoc.asp?DDFDocuments/v/G/TBTN23/BDI338.DOCX", "https://docs.wto.org/imrd/directdoc.asp?DDFDocuments/v/G/TBTN23/BDI338.DOCX")</f>
        <v>https://docs.wto.org/imrd/directdoc.asp?DDFDocuments/v/G/TBTN23/BDI338.DOCX</v>
      </c>
    </row>
    <row r="138" spans="1:19" ht="60">
      <c r="A138" s="2" t="s">
        <v>928</v>
      </c>
      <c r="B138" s="8" t="s">
        <v>571</v>
      </c>
      <c r="C138" s="7">
        <v>44993</v>
      </c>
      <c r="D138" s="6" t="str">
        <f>HYPERLINK("https://eping.wto.org/en/Search?viewData= G/TBT/N/BDI/339, G/TBT/N/KEN/1401, G/TBT/N/RWA/846, G/TBT/N/TZA/925, G/TBT/N/UGA/1754"," G/TBT/N/BDI/339, G/TBT/N/KEN/1401, G/TBT/N/RWA/846, G/TBT/N/TZA/925, G/TBT/N/UGA/1754")</f>
        <v xml:space="preserve"> G/TBT/N/BDI/339, G/TBT/N/KEN/1401, G/TBT/N/RWA/846, G/TBT/N/TZA/925, G/TBT/N/UGA/1754</v>
      </c>
      <c r="E138" s="6" t="s">
        <v>40</v>
      </c>
      <c r="F138" s="8" t="s">
        <v>569</v>
      </c>
      <c r="G138" s="8" t="s">
        <v>570</v>
      </c>
      <c r="I138" s="6" t="s">
        <v>615</v>
      </c>
      <c r="J138" s="6" t="s">
        <v>45</v>
      </c>
      <c r="K138" s="6" t="s">
        <v>626</v>
      </c>
      <c r="L138" s="6" t="s">
        <v>617</v>
      </c>
      <c r="M138" s="6"/>
      <c r="N138" s="7">
        <v>45051</v>
      </c>
      <c r="O138" s="6" t="s">
        <v>25</v>
      </c>
      <c r="P138" s="8" t="s">
        <v>618</v>
      </c>
      <c r="Q138" s="6" t="str">
        <f>HYPERLINK("https://docs.wto.org/imrd/directdoc.asp?DDFDocuments/t/G/TBTN23/BDI337.DOCX", "https://docs.wto.org/imrd/directdoc.asp?DDFDocuments/t/G/TBTN23/BDI337.DOCX")</f>
        <v>https://docs.wto.org/imrd/directdoc.asp?DDFDocuments/t/G/TBTN23/BDI337.DOCX</v>
      </c>
      <c r="R138" s="6" t="str">
        <f>HYPERLINK("https://docs.wto.org/imrd/directdoc.asp?DDFDocuments/u/G/TBTN23/BDI337.DOCX", "https://docs.wto.org/imrd/directdoc.asp?DDFDocuments/u/G/TBTN23/BDI337.DOCX")</f>
        <v>https://docs.wto.org/imrd/directdoc.asp?DDFDocuments/u/G/TBTN23/BDI337.DOCX</v>
      </c>
      <c r="S138" s="6" t="str">
        <f>HYPERLINK("https://docs.wto.org/imrd/directdoc.asp?DDFDocuments/v/G/TBTN23/BDI337.DOCX", "https://docs.wto.org/imrd/directdoc.asp?DDFDocuments/v/G/TBTN23/BDI337.DOCX")</f>
        <v>https://docs.wto.org/imrd/directdoc.asp?DDFDocuments/v/G/TBTN23/BDI337.DOCX</v>
      </c>
    </row>
    <row r="139" spans="1:19" ht="60">
      <c r="A139" s="2" t="s">
        <v>928</v>
      </c>
      <c r="B139" s="8" t="s">
        <v>571</v>
      </c>
      <c r="C139" s="7">
        <v>44993</v>
      </c>
      <c r="D139" s="6" t="str">
        <f>HYPERLINK("https://eping.wto.org/en/Search?viewData= G/TBT/N/BDI/339, G/TBT/N/KEN/1401, G/TBT/N/RWA/846, G/TBT/N/TZA/925, G/TBT/N/UGA/1754"," G/TBT/N/BDI/339, G/TBT/N/KEN/1401, G/TBT/N/RWA/846, G/TBT/N/TZA/925, G/TBT/N/UGA/1754")</f>
        <v xml:space="preserve"> G/TBT/N/BDI/339, G/TBT/N/KEN/1401, G/TBT/N/RWA/846, G/TBT/N/TZA/925, G/TBT/N/UGA/1754</v>
      </c>
      <c r="E139" s="6" t="s">
        <v>105</v>
      </c>
      <c r="F139" s="8" t="s">
        <v>569</v>
      </c>
      <c r="G139" s="8" t="s">
        <v>570</v>
      </c>
      <c r="I139" s="6" t="s">
        <v>615</v>
      </c>
      <c r="J139" s="6" t="s">
        <v>45</v>
      </c>
      <c r="K139" s="6" t="s">
        <v>637</v>
      </c>
      <c r="L139" s="6" t="s">
        <v>617</v>
      </c>
      <c r="M139" s="6"/>
      <c r="N139" s="7">
        <v>45051</v>
      </c>
      <c r="O139" s="6" t="s">
        <v>25</v>
      </c>
      <c r="P139" s="8" t="s">
        <v>630</v>
      </c>
      <c r="Q139" s="6" t="str">
        <f>HYPERLINK("https://docs.wto.org/imrd/directdoc.asp?DDFDocuments/t/G/TBTN23/BDI338.DOCX", "https://docs.wto.org/imrd/directdoc.asp?DDFDocuments/t/G/TBTN23/BDI338.DOCX")</f>
        <v>https://docs.wto.org/imrd/directdoc.asp?DDFDocuments/t/G/TBTN23/BDI338.DOCX</v>
      </c>
      <c r="R139" s="6" t="str">
        <f>HYPERLINK("https://docs.wto.org/imrd/directdoc.asp?DDFDocuments/u/G/TBTN23/BDI338.DOCX", "https://docs.wto.org/imrd/directdoc.asp?DDFDocuments/u/G/TBTN23/BDI338.DOCX")</f>
        <v>https://docs.wto.org/imrd/directdoc.asp?DDFDocuments/u/G/TBTN23/BDI338.DOCX</v>
      </c>
      <c r="S139" s="6" t="str">
        <f>HYPERLINK("https://docs.wto.org/imrd/directdoc.asp?DDFDocuments/v/G/TBTN23/BDI338.DOCX", "https://docs.wto.org/imrd/directdoc.asp?DDFDocuments/v/G/TBTN23/BDI338.DOCX")</f>
        <v>https://docs.wto.org/imrd/directdoc.asp?DDFDocuments/v/G/TBTN23/BDI338.DOCX</v>
      </c>
    </row>
    <row r="140" spans="1:19" ht="60">
      <c r="A140" s="2" t="s">
        <v>928</v>
      </c>
      <c r="B140" s="8" t="s">
        <v>571</v>
      </c>
      <c r="C140" s="7">
        <v>44993</v>
      </c>
      <c r="D140" s="6" t="str">
        <f>HYPERLINK("https://eping.wto.org/en/Search?viewData= G/TBT/N/BDI/339, G/TBT/N/KEN/1401, G/TBT/N/RWA/846, G/TBT/N/TZA/925, G/TBT/N/UGA/1754"," G/TBT/N/BDI/339, G/TBT/N/KEN/1401, G/TBT/N/RWA/846, G/TBT/N/TZA/925, G/TBT/N/UGA/1754")</f>
        <v xml:space="preserve"> G/TBT/N/BDI/339, G/TBT/N/KEN/1401, G/TBT/N/RWA/846, G/TBT/N/TZA/925, G/TBT/N/UGA/1754</v>
      </c>
      <c r="E140" s="6" t="s">
        <v>449</v>
      </c>
      <c r="F140" s="8" t="s">
        <v>569</v>
      </c>
      <c r="G140" s="8" t="s">
        <v>570</v>
      </c>
      <c r="I140" s="6" t="s">
        <v>21</v>
      </c>
      <c r="J140" s="6" t="s">
        <v>291</v>
      </c>
      <c r="K140" s="6" t="s">
        <v>581</v>
      </c>
      <c r="L140" s="6" t="s">
        <v>21</v>
      </c>
      <c r="M140" s="6"/>
      <c r="N140" s="7">
        <v>45048</v>
      </c>
      <c r="O140" s="6" t="s">
        <v>25</v>
      </c>
      <c r="P140" s="8" t="s">
        <v>647</v>
      </c>
      <c r="Q140" s="6" t="str">
        <f>HYPERLINK("https://docs.wto.org/imrd/directdoc.asp?DDFDocuments/t/G/TBTN23/BDI327.DOCX", "https://docs.wto.org/imrd/directdoc.asp?DDFDocuments/t/G/TBTN23/BDI327.DOCX")</f>
        <v>https://docs.wto.org/imrd/directdoc.asp?DDFDocuments/t/G/TBTN23/BDI327.DOCX</v>
      </c>
      <c r="R140" s="6" t="str">
        <f>HYPERLINK("https://docs.wto.org/imrd/directdoc.asp?DDFDocuments/u/G/TBTN23/BDI327.DOCX", "https://docs.wto.org/imrd/directdoc.asp?DDFDocuments/u/G/TBTN23/BDI327.DOCX")</f>
        <v>https://docs.wto.org/imrd/directdoc.asp?DDFDocuments/u/G/TBTN23/BDI327.DOCX</v>
      </c>
      <c r="S140" s="6" t="str">
        <f>HYPERLINK("https://docs.wto.org/imrd/directdoc.asp?DDFDocuments/v/G/TBTN23/BDI327.DOCX", "https://docs.wto.org/imrd/directdoc.asp?DDFDocuments/v/G/TBTN23/BDI327.DOCX")</f>
        <v>https://docs.wto.org/imrd/directdoc.asp?DDFDocuments/v/G/TBTN23/BDI327.DOCX</v>
      </c>
    </row>
    <row r="141" spans="1:19" ht="60">
      <c r="A141" s="2" t="s">
        <v>928</v>
      </c>
      <c r="B141" s="8" t="s">
        <v>571</v>
      </c>
      <c r="C141" s="7">
        <v>44993</v>
      </c>
      <c r="D141" s="6" t="str">
        <f>HYPERLINK("https://eping.wto.org/en/Search?viewData= G/TBT/N/BDI/339, G/TBT/N/KEN/1401, G/TBT/N/RWA/846, G/TBT/N/TZA/925, G/TBT/N/UGA/1754"," G/TBT/N/BDI/339, G/TBT/N/KEN/1401, G/TBT/N/RWA/846, G/TBT/N/TZA/925, G/TBT/N/UGA/1754")</f>
        <v xml:space="preserve"> G/TBT/N/BDI/339, G/TBT/N/KEN/1401, G/TBT/N/RWA/846, G/TBT/N/TZA/925, G/TBT/N/UGA/1754</v>
      </c>
      <c r="E141" s="6" t="s">
        <v>562</v>
      </c>
      <c r="F141" s="8" t="s">
        <v>569</v>
      </c>
      <c r="G141" s="8" t="s">
        <v>570</v>
      </c>
      <c r="I141" s="6" t="s">
        <v>21</v>
      </c>
      <c r="J141" s="6" t="s">
        <v>291</v>
      </c>
      <c r="K141" s="6" t="s">
        <v>581</v>
      </c>
      <c r="L141" s="6" t="s">
        <v>21</v>
      </c>
      <c r="M141" s="6"/>
      <c r="N141" s="7">
        <v>45048</v>
      </c>
      <c r="O141" s="6" t="s">
        <v>25</v>
      </c>
      <c r="P141" s="8" t="s">
        <v>647</v>
      </c>
      <c r="Q141" s="6" t="str">
        <f>HYPERLINK("https://docs.wto.org/imrd/directdoc.asp?DDFDocuments/t/G/TBTN23/BDI327.DOCX", "https://docs.wto.org/imrd/directdoc.asp?DDFDocuments/t/G/TBTN23/BDI327.DOCX")</f>
        <v>https://docs.wto.org/imrd/directdoc.asp?DDFDocuments/t/G/TBTN23/BDI327.DOCX</v>
      </c>
      <c r="R141" s="6" t="str">
        <f>HYPERLINK("https://docs.wto.org/imrd/directdoc.asp?DDFDocuments/u/G/TBTN23/BDI327.DOCX", "https://docs.wto.org/imrd/directdoc.asp?DDFDocuments/u/G/TBTN23/BDI327.DOCX")</f>
        <v>https://docs.wto.org/imrd/directdoc.asp?DDFDocuments/u/G/TBTN23/BDI327.DOCX</v>
      </c>
      <c r="S141" s="6" t="str">
        <f>HYPERLINK("https://docs.wto.org/imrd/directdoc.asp?DDFDocuments/v/G/TBTN23/BDI327.DOCX", "https://docs.wto.org/imrd/directdoc.asp?DDFDocuments/v/G/TBTN23/BDI327.DOCX")</f>
        <v>https://docs.wto.org/imrd/directdoc.asp?DDFDocuments/v/G/TBTN23/BDI327.DOCX</v>
      </c>
    </row>
    <row r="142" spans="1:19" ht="60">
      <c r="A142" s="2" t="s">
        <v>928</v>
      </c>
      <c r="B142" s="8" t="s">
        <v>571</v>
      </c>
      <c r="C142" s="7">
        <v>44993</v>
      </c>
      <c r="D142" s="6" t="str">
        <f>HYPERLINK("https://eping.wto.org/en/Search?viewData= G/TBT/N/BDI/339, G/TBT/N/KEN/1401, G/TBT/N/RWA/846, G/TBT/N/TZA/925, G/TBT/N/UGA/1754"," G/TBT/N/BDI/339, G/TBT/N/KEN/1401, G/TBT/N/RWA/846, G/TBT/N/TZA/925, G/TBT/N/UGA/1754")</f>
        <v xml:space="preserve"> G/TBT/N/BDI/339, G/TBT/N/KEN/1401, G/TBT/N/RWA/846, G/TBT/N/TZA/925, G/TBT/N/UGA/1754</v>
      </c>
      <c r="E142" s="6" t="s">
        <v>528</v>
      </c>
      <c r="F142" s="8" t="s">
        <v>569</v>
      </c>
      <c r="G142" s="8" t="s">
        <v>570</v>
      </c>
      <c r="I142" s="6" t="s">
        <v>21</v>
      </c>
      <c r="J142" s="6" t="s">
        <v>291</v>
      </c>
      <c r="K142" s="6" t="s">
        <v>581</v>
      </c>
      <c r="L142" s="6" t="s">
        <v>21</v>
      </c>
      <c r="M142" s="6"/>
      <c r="N142" s="7">
        <v>45048</v>
      </c>
      <c r="O142" s="6" t="s">
        <v>25</v>
      </c>
      <c r="P142" s="8" t="s">
        <v>650</v>
      </c>
      <c r="Q142" s="6" t="str">
        <f>HYPERLINK("https://docs.wto.org/imrd/directdoc.asp?DDFDocuments/t/G/TBTN23/BDI325.DOCX", "https://docs.wto.org/imrd/directdoc.asp?DDFDocuments/t/G/TBTN23/BDI325.DOCX")</f>
        <v>https://docs.wto.org/imrd/directdoc.asp?DDFDocuments/t/G/TBTN23/BDI325.DOCX</v>
      </c>
      <c r="R142" s="6" t="str">
        <f>HYPERLINK("https://docs.wto.org/imrd/directdoc.asp?DDFDocuments/u/G/TBTN23/BDI325.DOCX", "https://docs.wto.org/imrd/directdoc.asp?DDFDocuments/u/G/TBTN23/BDI325.DOCX")</f>
        <v>https://docs.wto.org/imrd/directdoc.asp?DDFDocuments/u/G/TBTN23/BDI325.DOCX</v>
      </c>
      <c r="S142" s="6" t="str">
        <f>HYPERLINK("https://docs.wto.org/imrd/directdoc.asp?DDFDocuments/v/G/TBTN23/BDI325.DOCX", "https://docs.wto.org/imrd/directdoc.asp?DDFDocuments/v/G/TBTN23/BDI325.DOCX")</f>
        <v>https://docs.wto.org/imrd/directdoc.asp?DDFDocuments/v/G/TBTN23/BDI325.DOCX</v>
      </c>
    </row>
    <row r="143" spans="1:19" ht="45">
      <c r="A143" s="2" t="s">
        <v>946</v>
      </c>
      <c r="B143" s="8" t="s">
        <v>704</v>
      </c>
      <c r="C143" s="7">
        <v>44988</v>
      </c>
      <c r="D143" s="6" t="str">
        <f>HYPERLINK("https://eping.wto.org/en/Search?viewData= G/TBT/N/BDI/329, G/TBT/N/KEN/1391, G/TBT/N/RWA/836, G/TBT/N/TZA/915, G/TBT/N/UGA/1744"," G/TBT/N/BDI/329, G/TBT/N/KEN/1391, G/TBT/N/RWA/836, G/TBT/N/TZA/915, G/TBT/N/UGA/1744")</f>
        <v xml:space="preserve"> G/TBT/N/BDI/329, G/TBT/N/KEN/1391, G/TBT/N/RWA/836, G/TBT/N/TZA/915, G/TBT/N/UGA/1744</v>
      </c>
      <c r="E143" s="6" t="s">
        <v>40</v>
      </c>
      <c r="F143" s="8" t="s">
        <v>702</v>
      </c>
      <c r="G143" s="8" t="s">
        <v>703</v>
      </c>
      <c r="I143" s="6" t="s">
        <v>21</v>
      </c>
      <c r="J143" s="6" t="s">
        <v>22</v>
      </c>
      <c r="K143" s="6" t="s">
        <v>87</v>
      </c>
      <c r="L143" s="6" t="s">
        <v>24</v>
      </c>
      <c r="M143" s="6"/>
      <c r="N143" s="7">
        <v>45048</v>
      </c>
      <c r="O143" s="6" t="s">
        <v>25</v>
      </c>
      <c r="P143" s="8" t="s">
        <v>653</v>
      </c>
      <c r="Q143" s="6" t="str">
        <f>HYPERLINK("https://docs.wto.org/imrd/directdoc.asp?DDFDocuments/t/G/TBTN23/EU958.DOCX", "https://docs.wto.org/imrd/directdoc.asp?DDFDocuments/t/G/TBTN23/EU958.DOCX")</f>
        <v>https://docs.wto.org/imrd/directdoc.asp?DDFDocuments/t/G/TBTN23/EU958.DOCX</v>
      </c>
      <c r="R143" s="6" t="str">
        <f>HYPERLINK("https://docs.wto.org/imrd/directdoc.asp?DDFDocuments/u/G/TBTN23/EU958.DOCX", "https://docs.wto.org/imrd/directdoc.asp?DDFDocuments/u/G/TBTN23/EU958.DOCX")</f>
        <v>https://docs.wto.org/imrd/directdoc.asp?DDFDocuments/u/G/TBTN23/EU958.DOCX</v>
      </c>
      <c r="S143" s="6" t="str">
        <f>HYPERLINK("https://docs.wto.org/imrd/directdoc.asp?DDFDocuments/v/G/TBTN23/EU958.DOCX", "https://docs.wto.org/imrd/directdoc.asp?DDFDocuments/v/G/TBTN23/EU958.DOCX")</f>
        <v>https://docs.wto.org/imrd/directdoc.asp?DDFDocuments/v/G/TBTN23/EU958.DOCX</v>
      </c>
    </row>
    <row r="144" spans="1:19" ht="45">
      <c r="A144" s="2" t="s">
        <v>946</v>
      </c>
      <c r="B144" s="8" t="s">
        <v>704</v>
      </c>
      <c r="C144" s="7">
        <v>44988</v>
      </c>
      <c r="D144" s="6" t="str">
        <f>HYPERLINK("https://eping.wto.org/en/Search?viewData= G/TBT/N/BDI/329, G/TBT/N/KEN/1391, G/TBT/N/RWA/836, G/TBT/N/TZA/915, G/TBT/N/UGA/1744"," G/TBT/N/BDI/329, G/TBT/N/KEN/1391, G/TBT/N/RWA/836, G/TBT/N/TZA/915, G/TBT/N/UGA/1744")</f>
        <v xml:space="preserve"> G/TBT/N/BDI/329, G/TBT/N/KEN/1391, G/TBT/N/RWA/836, G/TBT/N/TZA/915, G/TBT/N/UGA/1744</v>
      </c>
      <c r="E144" s="6" t="s">
        <v>528</v>
      </c>
      <c r="F144" s="8" t="s">
        <v>702</v>
      </c>
      <c r="G144" s="8" t="s">
        <v>703</v>
      </c>
      <c r="I144" s="6" t="s">
        <v>657</v>
      </c>
      <c r="J144" s="6" t="s">
        <v>658</v>
      </c>
      <c r="K144" s="6" t="s">
        <v>140</v>
      </c>
      <c r="L144" s="6" t="s">
        <v>21</v>
      </c>
      <c r="M144" s="6"/>
      <c r="N144" s="7">
        <v>45045</v>
      </c>
      <c r="O144" s="6" t="s">
        <v>25</v>
      </c>
      <c r="P144" s="8" t="s">
        <v>659</v>
      </c>
      <c r="Q144" s="6" t="str">
        <f>HYPERLINK("https://docs.wto.org/imrd/directdoc.asp?DDFDocuments/t/G/TBTN23/BRA1477.DOCX", "https://docs.wto.org/imrd/directdoc.asp?DDFDocuments/t/G/TBTN23/BRA1477.DOCX")</f>
        <v>https://docs.wto.org/imrd/directdoc.asp?DDFDocuments/t/G/TBTN23/BRA1477.DOCX</v>
      </c>
      <c r="R144" s="6" t="str">
        <f>HYPERLINK("https://docs.wto.org/imrd/directdoc.asp?DDFDocuments/u/G/TBTN23/BRA1477.DOCX", "https://docs.wto.org/imrd/directdoc.asp?DDFDocuments/u/G/TBTN23/BRA1477.DOCX")</f>
        <v>https://docs.wto.org/imrd/directdoc.asp?DDFDocuments/u/G/TBTN23/BRA1477.DOCX</v>
      </c>
      <c r="S144" s="6" t="str">
        <f>HYPERLINK("https://docs.wto.org/imrd/directdoc.asp?DDFDocuments/v/G/TBTN23/BRA1477.DOCX", "https://docs.wto.org/imrd/directdoc.asp?DDFDocuments/v/G/TBTN23/BRA1477.DOCX")</f>
        <v>https://docs.wto.org/imrd/directdoc.asp?DDFDocuments/v/G/TBTN23/BRA1477.DOCX</v>
      </c>
    </row>
    <row r="145" spans="1:19" ht="45">
      <c r="A145" s="2" t="s">
        <v>946</v>
      </c>
      <c r="B145" s="8" t="s">
        <v>704</v>
      </c>
      <c r="C145" s="7">
        <v>44988</v>
      </c>
      <c r="D145" s="6" t="str">
        <f>HYPERLINK("https://eping.wto.org/en/Search?viewData= G/TBT/N/BDI/329, G/TBT/N/KEN/1391, G/TBT/N/RWA/836, G/TBT/N/TZA/915, G/TBT/N/UGA/1744"," G/TBT/N/BDI/329, G/TBT/N/KEN/1391, G/TBT/N/RWA/836, G/TBT/N/TZA/915, G/TBT/N/UGA/1744")</f>
        <v xml:space="preserve"> G/TBT/N/BDI/329, G/TBT/N/KEN/1391, G/TBT/N/RWA/836, G/TBT/N/TZA/915, G/TBT/N/UGA/1744</v>
      </c>
      <c r="E145" s="6" t="s">
        <v>562</v>
      </c>
      <c r="F145" s="8" t="s">
        <v>702</v>
      </c>
      <c r="G145" s="8" t="s">
        <v>703</v>
      </c>
      <c r="I145" s="6" t="s">
        <v>663</v>
      </c>
      <c r="J145" s="6" t="s">
        <v>664</v>
      </c>
      <c r="K145" s="6" t="s">
        <v>665</v>
      </c>
      <c r="L145" s="6" t="s">
        <v>214</v>
      </c>
      <c r="M145" s="6"/>
      <c r="N145" s="7">
        <v>45048</v>
      </c>
      <c r="O145" s="6" t="s">
        <v>25</v>
      </c>
      <c r="P145" s="8" t="s">
        <v>666</v>
      </c>
      <c r="Q145" s="6" t="str">
        <f>HYPERLINK("https://docs.wto.org/imrd/directdoc.asp?DDFDocuments/t/G/TBTN23/BDI331.DOCX", "https://docs.wto.org/imrd/directdoc.asp?DDFDocuments/t/G/TBTN23/BDI331.DOCX")</f>
        <v>https://docs.wto.org/imrd/directdoc.asp?DDFDocuments/t/G/TBTN23/BDI331.DOCX</v>
      </c>
      <c r="R145" s="6" t="str">
        <f>HYPERLINK("https://docs.wto.org/imrd/directdoc.asp?DDFDocuments/u/G/TBTN23/BDI331.DOCX", "https://docs.wto.org/imrd/directdoc.asp?DDFDocuments/u/G/TBTN23/BDI331.DOCX")</f>
        <v>https://docs.wto.org/imrd/directdoc.asp?DDFDocuments/u/G/TBTN23/BDI331.DOCX</v>
      </c>
      <c r="S145" s="6" t="str">
        <f>HYPERLINK("https://docs.wto.org/imrd/directdoc.asp?DDFDocuments/v/G/TBTN23/BDI331.DOCX", "https://docs.wto.org/imrd/directdoc.asp?DDFDocuments/v/G/TBTN23/BDI331.DOCX")</f>
        <v>https://docs.wto.org/imrd/directdoc.asp?DDFDocuments/v/G/TBTN23/BDI331.DOCX</v>
      </c>
    </row>
    <row r="146" spans="1:19" ht="45">
      <c r="A146" s="2" t="s">
        <v>946</v>
      </c>
      <c r="B146" s="8" t="s">
        <v>704</v>
      </c>
      <c r="C146" s="7">
        <v>44988</v>
      </c>
      <c r="D146" s="6" t="str">
        <f>HYPERLINK("https://eping.wto.org/en/Search?viewData= G/TBT/N/BDI/329, G/TBT/N/KEN/1391, G/TBT/N/RWA/836, G/TBT/N/TZA/915, G/TBT/N/UGA/1744"," G/TBT/N/BDI/329, G/TBT/N/KEN/1391, G/TBT/N/RWA/836, G/TBT/N/TZA/915, G/TBT/N/UGA/1744")</f>
        <v xml:space="preserve"> G/TBT/N/BDI/329, G/TBT/N/KEN/1391, G/TBT/N/RWA/836, G/TBT/N/TZA/915, G/TBT/N/UGA/1744</v>
      </c>
      <c r="E146" s="6" t="s">
        <v>105</v>
      </c>
      <c r="F146" s="8" t="s">
        <v>702</v>
      </c>
      <c r="G146" s="8" t="s">
        <v>703</v>
      </c>
      <c r="I146" s="6" t="s">
        <v>670</v>
      </c>
      <c r="J146" s="6" t="s">
        <v>664</v>
      </c>
      <c r="K146" s="6" t="s">
        <v>671</v>
      </c>
      <c r="L146" s="6" t="s">
        <v>214</v>
      </c>
      <c r="M146" s="6"/>
      <c r="N146" s="7">
        <v>45048</v>
      </c>
      <c r="O146" s="6" t="s">
        <v>25</v>
      </c>
      <c r="P146" s="8" t="s">
        <v>672</v>
      </c>
      <c r="Q146" s="6" t="str">
        <f>HYPERLINK("https://docs.wto.org/imrd/directdoc.asp?DDFDocuments/t/G/TBTN23/BDI332.DOCX", "https://docs.wto.org/imrd/directdoc.asp?DDFDocuments/t/G/TBTN23/BDI332.DOCX")</f>
        <v>https://docs.wto.org/imrd/directdoc.asp?DDFDocuments/t/G/TBTN23/BDI332.DOCX</v>
      </c>
      <c r="R146" s="6" t="str">
        <f>HYPERLINK("https://docs.wto.org/imrd/directdoc.asp?DDFDocuments/u/G/TBTN23/BDI332.DOCX", "https://docs.wto.org/imrd/directdoc.asp?DDFDocuments/u/G/TBTN23/BDI332.DOCX")</f>
        <v>https://docs.wto.org/imrd/directdoc.asp?DDFDocuments/u/G/TBTN23/BDI332.DOCX</v>
      </c>
      <c r="S146" s="6" t="str">
        <f>HYPERLINK("https://docs.wto.org/imrd/directdoc.asp?DDFDocuments/v/G/TBTN23/BDI332.DOCX", "https://docs.wto.org/imrd/directdoc.asp?DDFDocuments/v/G/TBTN23/BDI332.DOCX")</f>
        <v>https://docs.wto.org/imrd/directdoc.asp?DDFDocuments/v/G/TBTN23/BDI332.DOCX</v>
      </c>
    </row>
    <row r="147" spans="1:19" ht="45">
      <c r="A147" s="2" t="s">
        <v>946</v>
      </c>
      <c r="B147" s="8" t="s">
        <v>704</v>
      </c>
      <c r="C147" s="7">
        <v>44988</v>
      </c>
      <c r="D147" s="6" t="str">
        <f>HYPERLINK("https://eping.wto.org/en/Search?viewData= G/TBT/N/BDI/329, G/TBT/N/KEN/1391, G/TBT/N/RWA/836, G/TBT/N/TZA/915, G/TBT/N/UGA/1744"," G/TBT/N/BDI/329, G/TBT/N/KEN/1391, G/TBT/N/RWA/836, G/TBT/N/TZA/915, G/TBT/N/UGA/1744")</f>
        <v xml:space="preserve"> G/TBT/N/BDI/329, G/TBT/N/KEN/1391, G/TBT/N/RWA/836, G/TBT/N/TZA/915, G/TBT/N/UGA/1744</v>
      </c>
      <c r="E147" s="6" t="s">
        <v>449</v>
      </c>
      <c r="F147" s="8" t="s">
        <v>702</v>
      </c>
      <c r="G147" s="8" t="s">
        <v>703</v>
      </c>
      <c r="I147" s="6" t="s">
        <v>676</v>
      </c>
      <c r="J147" s="6" t="s">
        <v>664</v>
      </c>
      <c r="K147" s="6" t="s">
        <v>677</v>
      </c>
      <c r="L147" s="6" t="s">
        <v>214</v>
      </c>
      <c r="M147" s="6"/>
      <c r="N147" s="7">
        <v>45048</v>
      </c>
      <c r="O147" s="6" t="s">
        <v>25</v>
      </c>
      <c r="P147" s="8" t="s">
        <v>678</v>
      </c>
      <c r="Q147" s="6" t="str">
        <f>HYPERLINK("https://docs.wto.org/imrd/directdoc.asp?DDFDocuments/t/G/TBTN23/BDI333.DOCX", "https://docs.wto.org/imrd/directdoc.asp?DDFDocuments/t/G/TBTN23/BDI333.DOCX")</f>
        <v>https://docs.wto.org/imrd/directdoc.asp?DDFDocuments/t/G/TBTN23/BDI333.DOCX</v>
      </c>
      <c r="R147" s="6" t="str">
        <f>HYPERLINK("https://docs.wto.org/imrd/directdoc.asp?DDFDocuments/u/G/TBTN23/BDI333.DOCX", "https://docs.wto.org/imrd/directdoc.asp?DDFDocuments/u/G/TBTN23/BDI333.DOCX")</f>
        <v>https://docs.wto.org/imrd/directdoc.asp?DDFDocuments/u/G/TBTN23/BDI333.DOCX</v>
      </c>
      <c r="S147" s="6" t="str">
        <f>HYPERLINK("https://docs.wto.org/imrd/directdoc.asp?DDFDocuments/v/G/TBTN23/BDI333.DOCX", "https://docs.wto.org/imrd/directdoc.asp?DDFDocuments/v/G/TBTN23/BDI333.DOCX")</f>
        <v>https://docs.wto.org/imrd/directdoc.asp?DDFDocuments/v/G/TBTN23/BDI333.DOCX</v>
      </c>
    </row>
    <row r="148" spans="1:19" ht="60">
      <c r="A148" s="2" t="s">
        <v>947</v>
      </c>
      <c r="B148" s="8" t="s">
        <v>709</v>
      </c>
      <c r="C148" s="7">
        <v>44988</v>
      </c>
      <c r="D148" s="6" t="str">
        <f>HYPERLINK("https://eping.wto.org/en/Search?viewData= G/TBT/N/BDI/330, G/TBT/N/KEN/1392, G/TBT/N/RWA/837, G/TBT/N/TZA/916, G/TBT/N/UGA/1745"," G/TBT/N/BDI/330, G/TBT/N/KEN/1392, G/TBT/N/RWA/837, G/TBT/N/TZA/916, G/TBT/N/UGA/1745")</f>
        <v xml:space="preserve"> G/TBT/N/BDI/330, G/TBT/N/KEN/1392, G/TBT/N/RWA/837, G/TBT/N/TZA/916, G/TBT/N/UGA/1745</v>
      </c>
      <c r="E148" s="6" t="s">
        <v>562</v>
      </c>
      <c r="F148" s="8" t="s">
        <v>707</v>
      </c>
      <c r="G148" s="8" t="s">
        <v>708</v>
      </c>
      <c r="I148" s="6" t="s">
        <v>615</v>
      </c>
      <c r="J148" s="6" t="s">
        <v>45</v>
      </c>
      <c r="K148" s="6" t="s">
        <v>681</v>
      </c>
      <c r="L148" s="6" t="s">
        <v>617</v>
      </c>
      <c r="M148" s="6"/>
      <c r="N148" s="7">
        <v>45048</v>
      </c>
      <c r="O148" s="6" t="s">
        <v>25</v>
      </c>
      <c r="P148" s="8" t="s">
        <v>682</v>
      </c>
      <c r="Q148" s="6" t="str">
        <f>HYPERLINK("https://docs.wto.org/imrd/directdoc.asp?DDFDocuments/t/G/TBTN23/BDI336.DOCX", "https://docs.wto.org/imrd/directdoc.asp?DDFDocuments/t/G/TBTN23/BDI336.DOCX")</f>
        <v>https://docs.wto.org/imrd/directdoc.asp?DDFDocuments/t/G/TBTN23/BDI336.DOCX</v>
      </c>
      <c r="R148" s="6" t="str">
        <f>HYPERLINK("https://docs.wto.org/imrd/directdoc.asp?DDFDocuments/u/G/TBTN23/BDI336.DOCX", "https://docs.wto.org/imrd/directdoc.asp?DDFDocuments/u/G/TBTN23/BDI336.DOCX")</f>
        <v>https://docs.wto.org/imrd/directdoc.asp?DDFDocuments/u/G/TBTN23/BDI336.DOCX</v>
      </c>
      <c r="S148" s="6" t="str">
        <f>HYPERLINK("https://docs.wto.org/imrd/directdoc.asp?DDFDocuments/v/G/TBTN23/BDI336.DOCX", "https://docs.wto.org/imrd/directdoc.asp?DDFDocuments/v/G/TBTN23/BDI336.DOCX")</f>
        <v>https://docs.wto.org/imrd/directdoc.asp?DDFDocuments/v/G/TBTN23/BDI336.DOCX</v>
      </c>
    </row>
    <row r="149" spans="1:19" ht="60">
      <c r="A149" s="2" t="s">
        <v>947</v>
      </c>
      <c r="B149" s="8" t="s">
        <v>709</v>
      </c>
      <c r="C149" s="7">
        <v>44988</v>
      </c>
      <c r="D149" s="6" t="str">
        <f>HYPERLINK("https://eping.wto.org/en/Search?viewData= G/TBT/N/BDI/330, G/TBT/N/KEN/1392, G/TBT/N/RWA/837, G/TBT/N/TZA/916, G/TBT/N/UGA/1745"," G/TBT/N/BDI/330, G/TBT/N/KEN/1392, G/TBT/N/RWA/837, G/TBT/N/TZA/916, G/TBT/N/UGA/1745")</f>
        <v xml:space="preserve"> G/TBT/N/BDI/330, G/TBT/N/KEN/1392, G/TBT/N/RWA/837, G/TBT/N/TZA/916, G/TBT/N/UGA/1745</v>
      </c>
      <c r="E149" s="6" t="s">
        <v>449</v>
      </c>
      <c r="F149" s="8" t="s">
        <v>707</v>
      </c>
      <c r="G149" s="8" t="s">
        <v>708</v>
      </c>
      <c r="I149" s="6" t="s">
        <v>615</v>
      </c>
      <c r="J149" s="6" t="s">
        <v>45</v>
      </c>
      <c r="K149" s="6" t="s">
        <v>626</v>
      </c>
      <c r="L149" s="6" t="s">
        <v>617</v>
      </c>
      <c r="M149" s="6"/>
      <c r="N149" s="7">
        <v>45048</v>
      </c>
      <c r="O149" s="6" t="s">
        <v>25</v>
      </c>
      <c r="P149" s="8" t="s">
        <v>685</v>
      </c>
      <c r="Q149" s="6" t="str">
        <f>HYPERLINK("https://docs.wto.org/imrd/directdoc.asp?DDFDocuments/t/G/TBTN23/BDI334.DOCX", "https://docs.wto.org/imrd/directdoc.asp?DDFDocuments/t/G/TBTN23/BDI334.DOCX")</f>
        <v>https://docs.wto.org/imrd/directdoc.asp?DDFDocuments/t/G/TBTN23/BDI334.DOCX</v>
      </c>
      <c r="R149" s="6" t="str">
        <f>HYPERLINK("https://docs.wto.org/imrd/directdoc.asp?DDFDocuments/u/G/TBTN23/BDI334.DOCX", "https://docs.wto.org/imrd/directdoc.asp?DDFDocuments/u/G/TBTN23/BDI334.DOCX")</f>
        <v>https://docs.wto.org/imrd/directdoc.asp?DDFDocuments/u/G/TBTN23/BDI334.DOCX</v>
      </c>
      <c r="S149" s="6" t="str">
        <f>HYPERLINK("https://docs.wto.org/imrd/directdoc.asp?DDFDocuments/v/G/TBTN23/BDI334.DOCX", "https://docs.wto.org/imrd/directdoc.asp?DDFDocuments/v/G/TBTN23/BDI334.DOCX")</f>
        <v>https://docs.wto.org/imrd/directdoc.asp?DDFDocuments/v/G/TBTN23/BDI334.DOCX</v>
      </c>
    </row>
    <row r="150" spans="1:19" ht="60">
      <c r="A150" s="2" t="s">
        <v>947</v>
      </c>
      <c r="B150" s="8" t="s">
        <v>709</v>
      </c>
      <c r="C150" s="7">
        <v>44988</v>
      </c>
      <c r="D150" s="6" t="str">
        <f>HYPERLINK("https://eping.wto.org/en/Search?viewData= G/TBT/N/BDI/330, G/TBT/N/KEN/1392, G/TBT/N/RWA/837, G/TBT/N/TZA/916, G/TBT/N/UGA/1745"," G/TBT/N/BDI/330, G/TBT/N/KEN/1392, G/TBT/N/RWA/837, G/TBT/N/TZA/916, G/TBT/N/UGA/1745")</f>
        <v xml:space="preserve"> G/TBT/N/BDI/330, G/TBT/N/KEN/1392, G/TBT/N/RWA/837, G/TBT/N/TZA/916, G/TBT/N/UGA/1745</v>
      </c>
      <c r="E150" s="6" t="s">
        <v>40</v>
      </c>
      <c r="F150" s="8" t="s">
        <v>707</v>
      </c>
      <c r="G150" s="8" t="s">
        <v>708</v>
      </c>
      <c r="I150" s="6" t="s">
        <v>663</v>
      </c>
      <c r="J150" s="6" t="s">
        <v>664</v>
      </c>
      <c r="K150" s="6" t="s">
        <v>665</v>
      </c>
      <c r="L150" s="6" t="s">
        <v>214</v>
      </c>
      <c r="M150" s="6"/>
      <c r="N150" s="7">
        <v>45048</v>
      </c>
      <c r="O150" s="6" t="s">
        <v>25</v>
      </c>
      <c r="P150" s="8" t="s">
        <v>666</v>
      </c>
      <c r="Q150" s="6" t="str">
        <f>HYPERLINK("https://docs.wto.org/imrd/directdoc.asp?DDFDocuments/t/G/TBTN23/BDI331.DOCX", "https://docs.wto.org/imrd/directdoc.asp?DDFDocuments/t/G/TBTN23/BDI331.DOCX")</f>
        <v>https://docs.wto.org/imrd/directdoc.asp?DDFDocuments/t/G/TBTN23/BDI331.DOCX</v>
      </c>
      <c r="R150" s="6" t="str">
        <f>HYPERLINK("https://docs.wto.org/imrd/directdoc.asp?DDFDocuments/u/G/TBTN23/BDI331.DOCX", "https://docs.wto.org/imrd/directdoc.asp?DDFDocuments/u/G/TBTN23/BDI331.DOCX")</f>
        <v>https://docs.wto.org/imrd/directdoc.asp?DDFDocuments/u/G/TBTN23/BDI331.DOCX</v>
      </c>
      <c r="S150" s="6" t="str">
        <f>HYPERLINK("https://docs.wto.org/imrd/directdoc.asp?DDFDocuments/v/G/TBTN23/BDI331.DOCX", "https://docs.wto.org/imrd/directdoc.asp?DDFDocuments/v/G/TBTN23/BDI331.DOCX")</f>
        <v>https://docs.wto.org/imrd/directdoc.asp?DDFDocuments/v/G/TBTN23/BDI331.DOCX</v>
      </c>
    </row>
    <row r="151" spans="1:19" ht="60">
      <c r="A151" s="2" t="s">
        <v>947</v>
      </c>
      <c r="B151" s="8" t="s">
        <v>709</v>
      </c>
      <c r="C151" s="7">
        <v>44988</v>
      </c>
      <c r="D151" s="6" t="str">
        <f>HYPERLINK("https://eping.wto.org/en/Search?viewData= G/TBT/N/BDI/330, G/TBT/N/KEN/1392, G/TBT/N/RWA/837, G/TBT/N/TZA/916, G/TBT/N/UGA/1745"," G/TBT/N/BDI/330, G/TBT/N/KEN/1392, G/TBT/N/RWA/837, G/TBT/N/TZA/916, G/TBT/N/UGA/1745")</f>
        <v xml:space="preserve"> G/TBT/N/BDI/330, G/TBT/N/KEN/1392, G/TBT/N/RWA/837, G/TBT/N/TZA/916, G/TBT/N/UGA/1745</v>
      </c>
      <c r="E151" s="6" t="s">
        <v>528</v>
      </c>
      <c r="F151" s="8" t="s">
        <v>707</v>
      </c>
      <c r="G151" s="8" t="s">
        <v>708</v>
      </c>
      <c r="I151" s="6" t="s">
        <v>21</v>
      </c>
      <c r="J151" s="6" t="s">
        <v>291</v>
      </c>
      <c r="K151" s="6" t="s">
        <v>581</v>
      </c>
      <c r="L151" s="6" t="s">
        <v>21</v>
      </c>
      <c r="M151" s="6"/>
      <c r="N151" s="7">
        <v>45048</v>
      </c>
      <c r="O151" s="6" t="s">
        <v>25</v>
      </c>
      <c r="P151" s="8" t="s">
        <v>688</v>
      </c>
      <c r="Q151" s="6" t="str">
        <f>HYPERLINK("https://docs.wto.org/imrd/directdoc.asp?DDFDocuments/t/G/TBTN23/BDI326.DOCX", "https://docs.wto.org/imrd/directdoc.asp?DDFDocuments/t/G/TBTN23/BDI326.DOCX")</f>
        <v>https://docs.wto.org/imrd/directdoc.asp?DDFDocuments/t/G/TBTN23/BDI326.DOCX</v>
      </c>
      <c r="R151" s="6" t="str">
        <f>HYPERLINK("https://docs.wto.org/imrd/directdoc.asp?DDFDocuments/u/G/TBTN23/BDI326.DOCX", "https://docs.wto.org/imrd/directdoc.asp?DDFDocuments/u/G/TBTN23/BDI326.DOCX")</f>
        <v>https://docs.wto.org/imrd/directdoc.asp?DDFDocuments/u/G/TBTN23/BDI326.DOCX</v>
      </c>
      <c r="S151" s="6" t="str">
        <f>HYPERLINK("https://docs.wto.org/imrd/directdoc.asp?DDFDocuments/v/G/TBTN23/BDI326.DOCX", "https://docs.wto.org/imrd/directdoc.asp?DDFDocuments/v/G/TBTN23/BDI326.DOCX")</f>
        <v>https://docs.wto.org/imrd/directdoc.asp?DDFDocuments/v/G/TBTN23/BDI326.DOCX</v>
      </c>
    </row>
    <row r="152" spans="1:19" ht="60">
      <c r="A152" s="2" t="s">
        <v>947</v>
      </c>
      <c r="B152" s="8" t="s">
        <v>709</v>
      </c>
      <c r="C152" s="7">
        <v>44988</v>
      </c>
      <c r="D152" s="6" t="str">
        <f>HYPERLINK("https://eping.wto.org/en/Search?viewData= G/TBT/N/BDI/330, G/TBT/N/KEN/1392, G/TBT/N/RWA/837, G/TBT/N/TZA/916, G/TBT/N/UGA/1745"," G/TBT/N/BDI/330, G/TBT/N/KEN/1392, G/TBT/N/RWA/837, G/TBT/N/TZA/916, G/TBT/N/UGA/1745")</f>
        <v xml:space="preserve"> G/TBT/N/BDI/330, G/TBT/N/KEN/1392, G/TBT/N/RWA/837, G/TBT/N/TZA/916, G/TBT/N/UGA/1745</v>
      </c>
      <c r="E152" s="6" t="s">
        <v>105</v>
      </c>
      <c r="F152" s="8" t="s">
        <v>707</v>
      </c>
      <c r="G152" s="8" t="s">
        <v>708</v>
      </c>
      <c r="I152" s="6" t="s">
        <v>21</v>
      </c>
      <c r="J152" s="6" t="s">
        <v>291</v>
      </c>
      <c r="K152" s="6" t="s">
        <v>581</v>
      </c>
      <c r="L152" s="6" t="s">
        <v>21</v>
      </c>
      <c r="M152" s="6"/>
      <c r="N152" s="7">
        <v>45048</v>
      </c>
      <c r="O152" s="6" t="s">
        <v>25</v>
      </c>
      <c r="P152" s="8" t="s">
        <v>691</v>
      </c>
      <c r="Q152" s="6" t="str">
        <f>HYPERLINK("https://docs.wto.org/imrd/directdoc.asp?DDFDocuments/t/G/TBTN23/BDI328.DOCX", "https://docs.wto.org/imrd/directdoc.asp?DDFDocuments/t/G/TBTN23/BDI328.DOCX")</f>
        <v>https://docs.wto.org/imrd/directdoc.asp?DDFDocuments/t/G/TBTN23/BDI328.DOCX</v>
      </c>
      <c r="R152" s="6" t="str">
        <f>HYPERLINK("https://docs.wto.org/imrd/directdoc.asp?DDFDocuments/u/G/TBTN23/BDI328.DOCX", "https://docs.wto.org/imrd/directdoc.asp?DDFDocuments/u/G/TBTN23/BDI328.DOCX")</f>
        <v>https://docs.wto.org/imrd/directdoc.asp?DDFDocuments/u/G/TBTN23/BDI328.DOCX</v>
      </c>
      <c r="S152" s="6" t="str">
        <f>HYPERLINK("https://docs.wto.org/imrd/directdoc.asp?DDFDocuments/v/G/TBTN23/BDI328.DOCX", "https://docs.wto.org/imrd/directdoc.asp?DDFDocuments/v/G/TBTN23/BDI328.DOCX")</f>
        <v>https://docs.wto.org/imrd/directdoc.asp?DDFDocuments/v/G/TBTN23/BDI328.DOCX</v>
      </c>
    </row>
    <row r="153" spans="1:19" ht="285">
      <c r="A153" s="2" t="s">
        <v>893</v>
      </c>
      <c r="B153" s="8" t="s">
        <v>382</v>
      </c>
      <c r="C153" s="7">
        <v>45002</v>
      </c>
      <c r="D153" s="6" t="str">
        <f>HYPERLINK("https://eping.wto.org/en/Search?viewData= G/TBT/N/USA/1976"," G/TBT/N/USA/1976")</f>
        <v xml:space="preserve"> G/TBT/N/USA/1976</v>
      </c>
      <c r="E153" s="6" t="s">
        <v>239</v>
      </c>
      <c r="F153" s="8" t="s">
        <v>380</v>
      </c>
      <c r="G153" s="8" t="s">
        <v>381</v>
      </c>
      <c r="I153" s="6" t="s">
        <v>615</v>
      </c>
      <c r="J153" s="6" t="s">
        <v>45</v>
      </c>
      <c r="K153" s="6" t="s">
        <v>616</v>
      </c>
      <c r="L153" s="6" t="s">
        <v>617</v>
      </c>
      <c r="M153" s="6"/>
      <c r="N153" s="7">
        <v>45048</v>
      </c>
      <c r="O153" s="6" t="s">
        <v>25</v>
      </c>
      <c r="P153" s="8" t="s">
        <v>694</v>
      </c>
      <c r="Q153" s="6" t="str">
        <f>HYPERLINK("https://docs.wto.org/imrd/directdoc.asp?DDFDocuments/t/G/TBTN23/BDI335.DOCX", "https://docs.wto.org/imrd/directdoc.asp?DDFDocuments/t/G/TBTN23/BDI335.DOCX")</f>
        <v>https://docs.wto.org/imrd/directdoc.asp?DDFDocuments/t/G/TBTN23/BDI335.DOCX</v>
      </c>
      <c r="R153" s="6" t="str">
        <f>HYPERLINK("https://docs.wto.org/imrd/directdoc.asp?DDFDocuments/u/G/TBTN23/BDI335.DOCX", "https://docs.wto.org/imrd/directdoc.asp?DDFDocuments/u/G/TBTN23/BDI335.DOCX")</f>
        <v>https://docs.wto.org/imrd/directdoc.asp?DDFDocuments/u/G/TBTN23/BDI335.DOCX</v>
      </c>
      <c r="S153" s="6" t="str">
        <f>HYPERLINK("https://docs.wto.org/imrd/directdoc.asp?DDFDocuments/v/G/TBTN23/BDI335.DOCX", "https://docs.wto.org/imrd/directdoc.asp?DDFDocuments/v/G/TBTN23/BDI335.DOCX")</f>
        <v>https://docs.wto.org/imrd/directdoc.asp?DDFDocuments/v/G/TBTN23/BDI335.DOCX</v>
      </c>
    </row>
    <row r="154" spans="1:19" ht="60">
      <c r="A154" s="2" t="s">
        <v>964</v>
      </c>
      <c r="B154" s="8" t="s">
        <v>827</v>
      </c>
      <c r="C154" s="7">
        <v>44987</v>
      </c>
      <c r="D154" s="6" t="str">
        <f>HYPERLINK("https://eping.wto.org/en/Search?viewData= G/TBT/N/TZA/902"," G/TBT/N/TZA/902")</f>
        <v xml:space="preserve"> G/TBT/N/TZA/902</v>
      </c>
      <c r="E154" s="6" t="s">
        <v>449</v>
      </c>
      <c r="F154" s="8" t="s">
        <v>825</v>
      </c>
      <c r="G154" s="8" t="s">
        <v>826</v>
      </c>
      <c r="I154" s="6" t="s">
        <v>21</v>
      </c>
      <c r="J154" s="6" t="s">
        <v>21</v>
      </c>
      <c r="K154" s="6" t="s">
        <v>699</v>
      </c>
      <c r="L154" s="6" t="s">
        <v>24</v>
      </c>
      <c r="M154" s="6"/>
      <c r="N154" s="7">
        <v>45048</v>
      </c>
      <c r="O154" s="6" t="s">
        <v>25</v>
      </c>
      <c r="P154" s="8" t="s">
        <v>700</v>
      </c>
      <c r="Q154" s="6" t="str">
        <f>HYPERLINK("https://docs.wto.org/imrd/directdoc.asp?DDFDocuments/t/G/TBTN23/HND100.DOCX", "https://docs.wto.org/imrd/directdoc.asp?DDFDocuments/t/G/TBTN23/HND100.DOCX")</f>
        <v>https://docs.wto.org/imrd/directdoc.asp?DDFDocuments/t/G/TBTN23/HND100.DOCX</v>
      </c>
      <c r="R154" s="6" t="str">
        <f>HYPERLINK("https://docs.wto.org/imrd/directdoc.asp?DDFDocuments/u/G/TBTN23/HND100.DOCX", "https://docs.wto.org/imrd/directdoc.asp?DDFDocuments/u/G/TBTN23/HND100.DOCX")</f>
        <v>https://docs.wto.org/imrd/directdoc.asp?DDFDocuments/u/G/TBTN23/HND100.DOCX</v>
      </c>
      <c r="S154" s="6" t="str">
        <f>HYPERLINK("https://docs.wto.org/imrd/directdoc.asp?DDFDocuments/v/G/TBTN23/HND100.DOCX", "https://docs.wto.org/imrd/directdoc.asp?DDFDocuments/v/G/TBTN23/HND100.DOCX")</f>
        <v>https://docs.wto.org/imrd/directdoc.asp?DDFDocuments/v/G/TBTN23/HND100.DOCX</v>
      </c>
    </row>
    <row r="155" spans="1:19" ht="135">
      <c r="A155" s="9" t="s">
        <v>973</v>
      </c>
      <c r="B155" s="8" t="s">
        <v>608</v>
      </c>
      <c r="C155" s="7">
        <v>44991</v>
      </c>
      <c r="D155" s="6" t="str">
        <f>HYPERLINK("https://eping.wto.org/en/Search?viewData= G/TBT/N/USA/1970"," G/TBT/N/USA/1970")</f>
        <v xml:space="preserve"> G/TBT/N/USA/1970</v>
      </c>
      <c r="E155" s="6" t="s">
        <v>239</v>
      </c>
      <c r="F155" s="8" t="s">
        <v>606</v>
      </c>
      <c r="G155" s="8" t="s">
        <v>607</v>
      </c>
      <c r="I155" s="6" t="s">
        <v>676</v>
      </c>
      <c r="J155" s="6" t="s">
        <v>664</v>
      </c>
      <c r="K155" s="6" t="s">
        <v>701</v>
      </c>
      <c r="L155" s="6" t="s">
        <v>214</v>
      </c>
      <c r="M155" s="6"/>
      <c r="N155" s="7">
        <v>45048</v>
      </c>
      <c r="O155" s="6" t="s">
        <v>25</v>
      </c>
      <c r="P155" s="8" t="s">
        <v>678</v>
      </c>
      <c r="Q155" s="6" t="str">
        <f>HYPERLINK("https://docs.wto.org/imrd/directdoc.asp?DDFDocuments/t/G/TBTN23/BDI333.DOCX", "https://docs.wto.org/imrd/directdoc.asp?DDFDocuments/t/G/TBTN23/BDI333.DOCX")</f>
        <v>https://docs.wto.org/imrd/directdoc.asp?DDFDocuments/t/G/TBTN23/BDI333.DOCX</v>
      </c>
      <c r="R155" s="6" t="str">
        <f>HYPERLINK("https://docs.wto.org/imrd/directdoc.asp?DDFDocuments/u/G/TBTN23/BDI333.DOCX", "https://docs.wto.org/imrd/directdoc.asp?DDFDocuments/u/G/TBTN23/BDI333.DOCX")</f>
        <v>https://docs.wto.org/imrd/directdoc.asp?DDFDocuments/u/G/TBTN23/BDI333.DOCX</v>
      </c>
      <c r="S155" s="6" t="str">
        <f>HYPERLINK("https://docs.wto.org/imrd/directdoc.asp?DDFDocuments/v/G/TBTN23/BDI333.DOCX", "https://docs.wto.org/imrd/directdoc.asp?DDFDocuments/v/G/TBTN23/BDI333.DOCX")</f>
        <v>https://docs.wto.org/imrd/directdoc.asp?DDFDocuments/v/G/TBTN23/BDI333.DOCX</v>
      </c>
    </row>
    <row r="156" spans="1:19" ht="30">
      <c r="A156" s="2" t="s">
        <v>929</v>
      </c>
      <c r="B156" s="8" t="s">
        <v>577</v>
      </c>
      <c r="C156" s="7">
        <v>44993</v>
      </c>
      <c r="D156" s="6" t="str">
        <f>HYPERLINK("https://eping.wto.org/en/Search?viewData= G/TBT/N/KEN/1402"," G/TBT/N/KEN/1402")</f>
        <v xml:space="preserve"> G/TBT/N/KEN/1402</v>
      </c>
      <c r="E156" s="6" t="s">
        <v>40</v>
      </c>
      <c r="F156" s="8" t="s">
        <v>575</v>
      </c>
      <c r="G156" s="8" t="s">
        <v>576</v>
      </c>
      <c r="I156" s="6" t="s">
        <v>615</v>
      </c>
      <c r="J156" s="6" t="s">
        <v>45</v>
      </c>
      <c r="K156" s="6" t="s">
        <v>616</v>
      </c>
      <c r="L156" s="6" t="s">
        <v>617</v>
      </c>
      <c r="M156" s="6"/>
      <c r="N156" s="7">
        <v>45048</v>
      </c>
      <c r="O156" s="6" t="s">
        <v>25</v>
      </c>
      <c r="P156" s="8" t="s">
        <v>685</v>
      </c>
      <c r="Q156" s="6" t="str">
        <f>HYPERLINK("https://docs.wto.org/imrd/directdoc.asp?DDFDocuments/t/G/TBTN23/BDI334.DOCX", "https://docs.wto.org/imrd/directdoc.asp?DDFDocuments/t/G/TBTN23/BDI334.DOCX")</f>
        <v>https://docs.wto.org/imrd/directdoc.asp?DDFDocuments/t/G/TBTN23/BDI334.DOCX</v>
      </c>
      <c r="R156" s="6" t="str">
        <f>HYPERLINK("https://docs.wto.org/imrd/directdoc.asp?DDFDocuments/u/G/TBTN23/BDI334.DOCX", "https://docs.wto.org/imrd/directdoc.asp?DDFDocuments/u/G/TBTN23/BDI334.DOCX")</f>
        <v>https://docs.wto.org/imrd/directdoc.asp?DDFDocuments/u/G/TBTN23/BDI334.DOCX</v>
      </c>
      <c r="S156" s="6" t="str">
        <f>HYPERLINK("https://docs.wto.org/imrd/directdoc.asp?DDFDocuments/v/G/TBTN23/BDI334.DOCX", "https://docs.wto.org/imrd/directdoc.asp?DDFDocuments/v/G/TBTN23/BDI334.DOCX")</f>
        <v>https://docs.wto.org/imrd/directdoc.asp?DDFDocuments/v/G/TBTN23/BDI334.DOCX</v>
      </c>
    </row>
    <row r="157" spans="1:19" ht="150">
      <c r="A157" s="2" t="s">
        <v>910</v>
      </c>
      <c r="B157" s="8" t="s">
        <v>489</v>
      </c>
      <c r="C157" s="7">
        <v>44998</v>
      </c>
      <c r="D157" s="6" t="str">
        <f>HYPERLINK("https://eping.wto.org/en/Search?viewData= G/TBT/N/USA/1972"," G/TBT/N/USA/1972")</f>
        <v xml:space="preserve"> G/TBT/N/USA/1972</v>
      </c>
      <c r="E157" s="6" t="s">
        <v>239</v>
      </c>
      <c r="F157" s="8" t="s">
        <v>487</v>
      </c>
      <c r="G157" s="8" t="s">
        <v>488</v>
      </c>
      <c r="I157" s="6" t="s">
        <v>705</v>
      </c>
      <c r="J157" s="6" t="s">
        <v>664</v>
      </c>
      <c r="K157" s="6" t="s">
        <v>671</v>
      </c>
      <c r="L157" s="6" t="s">
        <v>214</v>
      </c>
      <c r="M157" s="6"/>
      <c r="N157" s="7">
        <v>45048</v>
      </c>
      <c r="O157" s="6" t="s">
        <v>25</v>
      </c>
      <c r="P157" s="8" t="s">
        <v>706</v>
      </c>
      <c r="Q157" s="6" t="str">
        <f>HYPERLINK("https://docs.wto.org/imrd/directdoc.asp?DDFDocuments/t/G/TBTN23/BDI329.DOCX", "https://docs.wto.org/imrd/directdoc.asp?DDFDocuments/t/G/TBTN23/BDI329.DOCX")</f>
        <v>https://docs.wto.org/imrd/directdoc.asp?DDFDocuments/t/G/TBTN23/BDI329.DOCX</v>
      </c>
      <c r="R157" s="6" t="str">
        <f>HYPERLINK("https://docs.wto.org/imrd/directdoc.asp?DDFDocuments/u/G/TBTN23/BDI329.DOCX", "https://docs.wto.org/imrd/directdoc.asp?DDFDocuments/u/G/TBTN23/BDI329.DOCX")</f>
        <v>https://docs.wto.org/imrd/directdoc.asp?DDFDocuments/u/G/TBTN23/BDI329.DOCX</v>
      </c>
      <c r="S157" s="6" t="str">
        <f>HYPERLINK("https://docs.wto.org/imrd/directdoc.asp?DDFDocuments/v/G/TBTN23/BDI329.DOCX", "https://docs.wto.org/imrd/directdoc.asp?DDFDocuments/v/G/TBTN23/BDI329.DOCX")</f>
        <v>https://docs.wto.org/imrd/directdoc.asp?DDFDocuments/v/G/TBTN23/BDI329.DOCX</v>
      </c>
    </row>
    <row r="158" spans="1:19" ht="90">
      <c r="A158" s="2" t="s">
        <v>913</v>
      </c>
      <c r="B158" s="8" t="s">
        <v>505</v>
      </c>
      <c r="C158" s="7">
        <v>44998</v>
      </c>
      <c r="D158" s="6" t="str">
        <f>HYPERLINK("https://eping.wto.org/en/Search?viewData= G/TBT/N/VNM/249"," G/TBT/N/VNM/249")</f>
        <v xml:space="preserve"> G/TBT/N/VNM/249</v>
      </c>
      <c r="E158" s="6" t="s">
        <v>232</v>
      </c>
      <c r="F158" s="8" t="s">
        <v>503</v>
      </c>
      <c r="G158" s="8" t="s">
        <v>504</v>
      </c>
      <c r="I158" s="6" t="s">
        <v>21</v>
      </c>
      <c r="J158" s="6" t="s">
        <v>291</v>
      </c>
      <c r="K158" s="6" t="s">
        <v>573</v>
      </c>
      <c r="L158" s="6" t="s">
        <v>21</v>
      </c>
      <c r="M158" s="6"/>
      <c r="N158" s="7">
        <v>45048</v>
      </c>
      <c r="O158" s="6" t="s">
        <v>25</v>
      </c>
      <c r="P158" s="8" t="s">
        <v>691</v>
      </c>
      <c r="Q158" s="6" t="str">
        <f>HYPERLINK("https://docs.wto.org/imrd/directdoc.asp?DDFDocuments/t/G/TBTN23/BDI328.DOCX", "https://docs.wto.org/imrd/directdoc.asp?DDFDocuments/t/G/TBTN23/BDI328.DOCX")</f>
        <v>https://docs.wto.org/imrd/directdoc.asp?DDFDocuments/t/G/TBTN23/BDI328.DOCX</v>
      </c>
      <c r="R158" s="6" t="str">
        <f>HYPERLINK("https://docs.wto.org/imrd/directdoc.asp?DDFDocuments/u/G/TBTN23/BDI328.DOCX", "https://docs.wto.org/imrd/directdoc.asp?DDFDocuments/u/G/TBTN23/BDI328.DOCX")</f>
        <v>https://docs.wto.org/imrd/directdoc.asp?DDFDocuments/u/G/TBTN23/BDI328.DOCX</v>
      </c>
      <c r="S158" s="6" t="str">
        <f>HYPERLINK("https://docs.wto.org/imrd/directdoc.asp?DDFDocuments/v/G/TBTN23/BDI328.DOCX", "https://docs.wto.org/imrd/directdoc.asp?DDFDocuments/v/G/TBTN23/BDI328.DOCX")</f>
        <v>https://docs.wto.org/imrd/directdoc.asp?DDFDocuments/v/G/TBTN23/BDI328.DOCX</v>
      </c>
    </row>
    <row r="159" spans="1:19" ht="75">
      <c r="A159" s="2" t="s">
        <v>930</v>
      </c>
      <c r="B159" s="8" t="s">
        <v>584</v>
      </c>
      <c r="C159" s="7">
        <v>44993</v>
      </c>
      <c r="D159" s="6" t="str">
        <f>HYPERLINK("https://eping.wto.org/en/Search?viewData= G/TBT/N/BRA/1479"," G/TBT/N/BRA/1479")</f>
        <v xml:space="preserve"> G/TBT/N/BRA/1479</v>
      </c>
      <c r="E159" s="6" t="s">
        <v>179</v>
      </c>
      <c r="F159" s="8" t="s">
        <v>582</v>
      </c>
      <c r="G159" s="8" t="s">
        <v>583</v>
      </c>
      <c r="I159" s="6" t="s">
        <v>21</v>
      </c>
      <c r="J159" s="6" t="s">
        <v>291</v>
      </c>
      <c r="K159" s="6" t="s">
        <v>573</v>
      </c>
      <c r="L159" s="6" t="s">
        <v>21</v>
      </c>
      <c r="M159" s="6"/>
      <c r="N159" s="7">
        <v>45048</v>
      </c>
      <c r="O159" s="6" t="s">
        <v>25</v>
      </c>
      <c r="P159" s="8" t="s">
        <v>691</v>
      </c>
      <c r="Q159" s="6" t="str">
        <f>HYPERLINK("https://docs.wto.org/imrd/directdoc.asp?DDFDocuments/t/G/TBTN23/BDI328.DOCX", "https://docs.wto.org/imrd/directdoc.asp?DDFDocuments/t/G/TBTN23/BDI328.DOCX")</f>
        <v>https://docs.wto.org/imrd/directdoc.asp?DDFDocuments/t/G/TBTN23/BDI328.DOCX</v>
      </c>
      <c r="R159" s="6" t="str">
        <f>HYPERLINK("https://docs.wto.org/imrd/directdoc.asp?DDFDocuments/u/G/TBTN23/BDI328.DOCX", "https://docs.wto.org/imrd/directdoc.asp?DDFDocuments/u/G/TBTN23/BDI328.DOCX")</f>
        <v>https://docs.wto.org/imrd/directdoc.asp?DDFDocuments/u/G/TBTN23/BDI328.DOCX</v>
      </c>
      <c r="S159" s="6" t="str">
        <f>HYPERLINK("https://docs.wto.org/imrd/directdoc.asp?DDFDocuments/v/G/TBTN23/BDI328.DOCX", "https://docs.wto.org/imrd/directdoc.asp?DDFDocuments/v/G/TBTN23/BDI328.DOCX")</f>
        <v>https://docs.wto.org/imrd/directdoc.asp?DDFDocuments/v/G/TBTN23/BDI328.DOCX</v>
      </c>
    </row>
    <row r="160" spans="1:19" ht="180">
      <c r="A160" s="2" t="s">
        <v>944</v>
      </c>
      <c r="B160" s="8" t="s">
        <v>698</v>
      </c>
      <c r="C160" s="7">
        <v>44988</v>
      </c>
      <c r="D160" s="6" t="str">
        <f>HYPERLINK("https://eping.wto.org/en/Search?viewData= G/TBT/N/HND/100"," G/TBT/N/HND/100")</f>
        <v xml:space="preserve"> G/TBT/N/HND/100</v>
      </c>
      <c r="E160" s="6" t="s">
        <v>695</v>
      </c>
      <c r="F160" s="8" t="s">
        <v>696</v>
      </c>
      <c r="G160" s="8" t="s">
        <v>697</v>
      </c>
      <c r="I160" s="6" t="s">
        <v>710</v>
      </c>
      <c r="J160" s="6" t="s">
        <v>664</v>
      </c>
      <c r="K160" s="6" t="s">
        <v>671</v>
      </c>
      <c r="L160" s="6" t="s">
        <v>214</v>
      </c>
      <c r="M160" s="6"/>
      <c r="N160" s="7">
        <v>45048</v>
      </c>
      <c r="O160" s="6" t="s">
        <v>25</v>
      </c>
      <c r="P160" s="8" t="s">
        <v>711</v>
      </c>
      <c r="Q160" s="6" t="str">
        <f>HYPERLINK("https://docs.wto.org/imrd/directdoc.asp?DDFDocuments/t/G/TBTN23/BDI330.DOCX", "https://docs.wto.org/imrd/directdoc.asp?DDFDocuments/t/G/TBTN23/BDI330.DOCX")</f>
        <v>https://docs.wto.org/imrd/directdoc.asp?DDFDocuments/t/G/TBTN23/BDI330.DOCX</v>
      </c>
      <c r="R160" s="6" t="str">
        <f>HYPERLINK("https://docs.wto.org/imrd/directdoc.asp?DDFDocuments/u/G/TBTN23/BDI330.DOCX", "https://docs.wto.org/imrd/directdoc.asp?DDFDocuments/u/G/TBTN23/BDI330.DOCX")</f>
        <v>https://docs.wto.org/imrd/directdoc.asp?DDFDocuments/u/G/TBTN23/BDI330.DOCX</v>
      </c>
      <c r="S160" s="6" t="str">
        <f>HYPERLINK("https://docs.wto.org/imrd/directdoc.asp?DDFDocuments/v/G/TBTN23/BDI330.DOCX", "https://docs.wto.org/imrd/directdoc.asp?DDFDocuments/v/G/TBTN23/BDI330.DOCX")</f>
        <v>https://docs.wto.org/imrd/directdoc.asp?DDFDocuments/v/G/TBTN23/BDI330.DOCX</v>
      </c>
    </row>
    <row r="161" spans="1:19" ht="60">
      <c r="A161" s="2" t="s">
        <v>892</v>
      </c>
      <c r="B161" s="8" t="s">
        <v>374</v>
      </c>
      <c r="C161" s="7">
        <v>45005</v>
      </c>
      <c r="D161" s="6" t="str">
        <f>HYPERLINK("https://eping.wto.org/en/Search?viewData= G/TBT/N/URY/74"," G/TBT/N/URY/74")</f>
        <v xml:space="preserve"> G/TBT/N/URY/74</v>
      </c>
      <c r="E161" s="6" t="s">
        <v>142</v>
      </c>
      <c r="F161" s="8" t="s">
        <v>372</v>
      </c>
      <c r="G161" s="8" t="s">
        <v>373</v>
      </c>
      <c r="I161" s="6" t="s">
        <v>710</v>
      </c>
      <c r="J161" s="6" t="s">
        <v>664</v>
      </c>
      <c r="K161" s="6" t="s">
        <v>671</v>
      </c>
      <c r="L161" s="6" t="s">
        <v>214</v>
      </c>
      <c r="M161" s="6"/>
      <c r="N161" s="7">
        <v>45048</v>
      </c>
      <c r="O161" s="6" t="s">
        <v>25</v>
      </c>
      <c r="P161" s="8" t="s">
        <v>711</v>
      </c>
      <c r="Q161" s="6" t="str">
        <f>HYPERLINK("https://docs.wto.org/imrd/directdoc.asp?DDFDocuments/t/G/TBTN23/BDI330.DOCX", "https://docs.wto.org/imrd/directdoc.asp?DDFDocuments/t/G/TBTN23/BDI330.DOCX")</f>
        <v>https://docs.wto.org/imrd/directdoc.asp?DDFDocuments/t/G/TBTN23/BDI330.DOCX</v>
      </c>
      <c r="R161" s="6" t="str">
        <f>HYPERLINK("https://docs.wto.org/imrd/directdoc.asp?DDFDocuments/u/G/TBTN23/BDI330.DOCX", "https://docs.wto.org/imrd/directdoc.asp?DDFDocuments/u/G/TBTN23/BDI330.DOCX")</f>
        <v>https://docs.wto.org/imrd/directdoc.asp?DDFDocuments/u/G/TBTN23/BDI330.DOCX</v>
      </c>
      <c r="S161" s="6" t="str">
        <f>HYPERLINK("https://docs.wto.org/imrd/directdoc.asp?DDFDocuments/v/G/TBTN23/BDI330.DOCX", "https://docs.wto.org/imrd/directdoc.asp?DDFDocuments/v/G/TBTN23/BDI330.DOCX")</f>
        <v>https://docs.wto.org/imrd/directdoc.asp?DDFDocuments/v/G/TBTN23/BDI330.DOCX</v>
      </c>
    </row>
    <row r="162" spans="1:19" ht="30">
      <c r="A162" s="9" t="s">
        <v>972</v>
      </c>
      <c r="B162" s="8" t="s">
        <v>785</v>
      </c>
      <c r="C162" s="7">
        <v>44987</v>
      </c>
      <c r="D162" s="6" t="str">
        <f>HYPERLINK("https://eping.wto.org/en/Search?viewData= G/TBT/N/JPN/764"," G/TBT/N/JPN/764")</f>
        <v xml:space="preserve"> G/TBT/N/JPN/764</v>
      </c>
      <c r="E162" s="6" t="s">
        <v>421</v>
      </c>
      <c r="F162" s="8" t="s">
        <v>783</v>
      </c>
      <c r="G162" s="8" t="s">
        <v>784</v>
      </c>
      <c r="I162" s="6" t="s">
        <v>615</v>
      </c>
      <c r="J162" s="6" t="s">
        <v>45</v>
      </c>
      <c r="K162" s="6" t="s">
        <v>616</v>
      </c>
      <c r="L162" s="6" t="s">
        <v>617</v>
      </c>
      <c r="M162" s="6"/>
      <c r="N162" s="7">
        <v>45048</v>
      </c>
      <c r="O162" s="6" t="s">
        <v>25</v>
      </c>
      <c r="P162" s="8" t="s">
        <v>694</v>
      </c>
      <c r="Q162" s="6" t="str">
        <f>HYPERLINK("https://docs.wto.org/imrd/directdoc.asp?DDFDocuments/t/G/TBTN23/BDI335.DOCX", "https://docs.wto.org/imrd/directdoc.asp?DDFDocuments/t/G/TBTN23/BDI335.DOCX")</f>
        <v>https://docs.wto.org/imrd/directdoc.asp?DDFDocuments/t/G/TBTN23/BDI335.DOCX</v>
      </c>
      <c r="R162" s="6" t="str">
        <f>HYPERLINK("https://docs.wto.org/imrd/directdoc.asp?DDFDocuments/u/G/TBTN23/BDI335.DOCX", "https://docs.wto.org/imrd/directdoc.asp?DDFDocuments/u/G/TBTN23/BDI335.DOCX")</f>
        <v>https://docs.wto.org/imrd/directdoc.asp?DDFDocuments/u/G/TBTN23/BDI335.DOCX</v>
      </c>
      <c r="S162" s="6" t="str">
        <f>HYPERLINK("https://docs.wto.org/imrd/directdoc.asp?DDFDocuments/v/G/TBTN23/BDI335.DOCX", "https://docs.wto.org/imrd/directdoc.asp?DDFDocuments/v/G/TBTN23/BDI335.DOCX")</f>
        <v>https://docs.wto.org/imrd/directdoc.asp?DDFDocuments/v/G/TBTN23/BDI335.DOCX</v>
      </c>
    </row>
    <row r="163" spans="1:19" ht="150">
      <c r="A163" s="2" t="s">
        <v>953</v>
      </c>
      <c r="B163" s="8" t="s">
        <v>752</v>
      </c>
      <c r="C163" s="7">
        <v>44987</v>
      </c>
      <c r="D163" s="6" t="str">
        <f>HYPERLINK("https://eping.wto.org/en/Search?viewData= G/TBT/N/USA/1969"," G/TBT/N/USA/1969")</f>
        <v xml:space="preserve"> G/TBT/N/USA/1969</v>
      </c>
      <c r="E163" s="6" t="s">
        <v>239</v>
      </c>
      <c r="F163" s="8" t="s">
        <v>750</v>
      </c>
      <c r="G163" s="8" t="s">
        <v>751</v>
      </c>
      <c r="I163" s="6" t="s">
        <v>670</v>
      </c>
      <c r="J163" s="6" t="s">
        <v>664</v>
      </c>
      <c r="K163" s="6" t="s">
        <v>665</v>
      </c>
      <c r="L163" s="6" t="s">
        <v>214</v>
      </c>
      <c r="M163" s="6"/>
      <c r="N163" s="7">
        <v>45048</v>
      </c>
      <c r="O163" s="6" t="s">
        <v>25</v>
      </c>
      <c r="P163" s="8" t="s">
        <v>672</v>
      </c>
      <c r="Q163" s="6" t="str">
        <f>HYPERLINK("https://docs.wto.org/imrd/directdoc.asp?DDFDocuments/t/G/TBTN23/BDI332.DOCX", "https://docs.wto.org/imrd/directdoc.asp?DDFDocuments/t/G/TBTN23/BDI332.DOCX")</f>
        <v>https://docs.wto.org/imrd/directdoc.asp?DDFDocuments/t/G/TBTN23/BDI332.DOCX</v>
      </c>
      <c r="R163" s="6" t="str">
        <f>HYPERLINK("https://docs.wto.org/imrd/directdoc.asp?DDFDocuments/u/G/TBTN23/BDI332.DOCX", "https://docs.wto.org/imrd/directdoc.asp?DDFDocuments/u/G/TBTN23/BDI332.DOCX")</f>
        <v>https://docs.wto.org/imrd/directdoc.asp?DDFDocuments/u/G/TBTN23/BDI332.DOCX</v>
      </c>
      <c r="S163" s="6" t="str">
        <f>HYPERLINK("https://docs.wto.org/imrd/directdoc.asp?DDFDocuments/v/G/TBTN23/BDI332.DOCX", "https://docs.wto.org/imrd/directdoc.asp?DDFDocuments/v/G/TBTN23/BDI332.DOCX")</f>
        <v>https://docs.wto.org/imrd/directdoc.asp?DDFDocuments/v/G/TBTN23/BDI332.DOCX</v>
      </c>
    </row>
    <row r="164" spans="1:19" ht="45">
      <c r="A164" s="2" t="s">
        <v>962</v>
      </c>
      <c r="B164" s="8" t="s">
        <v>809</v>
      </c>
      <c r="C164" s="7">
        <v>44987</v>
      </c>
      <c r="D164" s="6" t="str">
        <f>HYPERLINK("https://eping.wto.org/en/Search?viewData= G/TBT/N/TZA/906"," G/TBT/N/TZA/906")</f>
        <v xml:space="preserve"> G/TBT/N/TZA/906</v>
      </c>
      <c r="E164" s="6" t="s">
        <v>449</v>
      </c>
      <c r="F164" s="8" t="s">
        <v>807</v>
      </c>
      <c r="G164" s="8" t="s">
        <v>808</v>
      </c>
      <c r="I164" s="6" t="s">
        <v>670</v>
      </c>
      <c r="J164" s="6" t="s">
        <v>664</v>
      </c>
      <c r="K164" s="6" t="s">
        <v>671</v>
      </c>
      <c r="L164" s="6" t="s">
        <v>214</v>
      </c>
      <c r="M164" s="6"/>
      <c r="N164" s="7">
        <v>45048</v>
      </c>
      <c r="O164" s="6" t="s">
        <v>25</v>
      </c>
      <c r="P164" s="8" t="s">
        <v>672</v>
      </c>
      <c r="Q164" s="6" t="str">
        <f>HYPERLINK("https://docs.wto.org/imrd/directdoc.asp?DDFDocuments/t/G/TBTN23/BDI332.DOCX", "https://docs.wto.org/imrd/directdoc.asp?DDFDocuments/t/G/TBTN23/BDI332.DOCX")</f>
        <v>https://docs.wto.org/imrd/directdoc.asp?DDFDocuments/t/G/TBTN23/BDI332.DOCX</v>
      </c>
      <c r="R164" s="6" t="str">
        <f>HYPERLINK("https://docs.wto.org/imrd/directdoc.asp?DDFDocuments/u/G/TBTN23/BDI332.DOCX", "https://docs.wto.org/imrd/directdoc.asp?DDFDocuments/u/G/TBTN23/BDI332.DOCX")</f>
        <v>https://docs.wto.org/imrd/directdoc.asp?DDFDocuments/u/G/TBTN23/BDI332.DOCX</v>
      </c>
      <c r="S164" s="6" t="str">
        <f>HYPERLINK("https://docs.wto.org/imrd/directdoc.asp?DDFDocuments/v/G/TBTN23/BDI332.DOCX", "https://docs.wto.org/imrd/directdoc.asp?DDFDocuments/v/G/TBTN23/BDI332.DOCX")</f>
        <v>https://docs.wto.org/imrd/directdoc.asp?DDFDocuments/v/G/TBTN23/BDI332.DOCX</v>
      </c>
    </row>
    <row r="165" spans="1:19" ht="90">
      <c r="A165" s="2" t="s">
        <v>865</v>
      </c>
      <c r="B165" s="8" t="s">
        <v>157</v>
      </c>
      <c r="C165" s="7">
        <v>45012</v>
      </c>
      <c r="D165" s="6" t="str">
        <f>HYPERLINK("https://eping.wto.org/en/Search?viewData= G/TBT/N/KOR/1131"," G/TBT/N/KOR/1131")</f>
        <v xml:space="preserve"> G/TBT/N/KOR/1131</v>
      </c>
      <c r="E165" s="6" t="s">
        <v>154</v>
      </c>
      <c r="F165" s="8" t="s">
        <v>155</v>
      </c>
      <c r="G165" s="8" t="s">
        <v>156</v>
      </c>
      <c r="I165" s="6" t="s">
        <v>21</v>
      </c>
      <c r="J165" s="6" t="s">
        <v>291</v>
      </c>
      <c r="K165" s="6" t="s">
        <v>573</v>
      </c>
      <c r="L165" s="6" t="s">
        <v>21</v>
      </c>
      <c r="M165" s="6"/>
      <c r="N165" s="7">
        <v>45048</v>
      </c>
      <c r="O165" s="6" t="s">
        <v>25</v>
      </c>
      <c r="P165" s="8" t="s">
        <v>647</v>
      </c>
      <c r="Q165" s="6" t="str">
        <f>HYPERLINK("https://docs.wto.org/imrd/directdoc.asp?DDFDocuments/t/G/TBTN23/BDI327.DOCX", "https://docs.wto.org/imrd/directdoc.asp?DDFDocuments/t/G/TBTN23/BDI327.DOCX")</f>
        <v>https://docs.wto.org/imrd/directdoc.asp?DDFDocuments/t/G/TBTN23/BDI327.DOCX</v>
      </c>
      <c r="R165" s="6" t="str">
        <f>HYPERLINK("https://docs.wto.org/imrd/directdoc.asp?DDFDocuments/u/G/TBTN23/BDI327.DOCX", "https://docs.wto.org/imrd/directdoc.asp?DDFDocuments/u/G/TBTN23/BDI327.DOCX")</f>
        <v>https://docs.wto.org/imrd/directdoc.asp?DDFDocuments/u/G/TBTN23/BDI327.DOCX</v>
      </c>
      <c r="S165" s="6" t="str">
        <f>HYPERLINK("https://docs.wto.org/imrd/directdoc.asp?DDFDocuments/v/G/TBTN23/BDI327.DOCX", "https://docs.wto.org/imrd/directdoc.asp?DDFDocuments/v/G/TBTN23/BDI327.DOCX")</f>
        <v>https://docs.wto.org/imrd/directdoc.asp?DDFDocuments/v/G/TBTN23/BDI327.DOCX</v>
      </c>
    </row>
    <row r="166" spans="1:19" ht="45">
      <c r="A166" s="2" t="s">
        <v>900</v>
      </c>
      <c r="B166" s="8" t="s">
        <v>424</v>
      </c>
      <c r="C166" s="7">
        <v>45001</v>
      </c>
      <c r="D166" s="6" t="str">
        <f>HYPERLINK("https://eping.wto.org/en/Search?viewData= G/TBT/N/JPN/766"," G/TBT/N/JPN/766")</f>
        <v xml:space="preserve"> G/TBT/N/JPN/766</v>
      </c>
      <c r="E166" s="6" t="s">
        <v>421</v>
      </c>
      <c r="F166" s="8" t="s">
        <v>422</v>
      </c>
      <c r="G166" s="8" t="s">
        <v>423</v>
      </c>
      <c r="I166" s="6" t="s">
        <v>21</v>
      </c>
      <c r="J166" s="6" t="s">
        <v>291</v>
      </c>
      <c r="K166" s="6" t="s">
        <v>573</v>
      </c>
      <c r="L166" s="6" t="s">
        <v>21</v>
      </c>
      <c r="M166" s="6"/>
      <c r="N166" s="7">
        <v>45048</v>
      </c>
      <c r="O166" s="6" t="s">
        <v>25</v>
      </c>
      <c r="P166" s="8" t="s">
        <v>688</v>
      </c>
      <c r="Q166" s="6" t="str">
        <f>HYPERLINK("https://docs.wto.org/imrd/directdoc.asp?DDFDocuments/t/G/TBTN23/BDI326.DOCX", "https://docs.wto.org/imrd/directdoc.asp?DDFDocuments/t/G/TBTN23/BDI326.DOCX")</f>
        <v>https://docs.wto.org/imrd/directdoc.asp?DDFDocuments/t/G/TBTN23/BDI326.DOCX</v>
      </c>
      <c r="R166" s="6" t="str">
        <f>HYPERLINK("https://docs.wto.org/imrd/directdoc.asp?DDFDocuments/u/G/TBTN23/BDI326.DOCX", "https://docs.wto.org/imrd/directdoc.asp?DDFDocuments/u/G/TBTN23/BDI326.DOCX")</f>
        <v>https://docs.wto.org/imrd/directdoc.asp?DDFDocuments/u/G/TBTN23/BDI326.DOCX</v>
      </c>
      <c r="S166" s="6" t="str">
        <f>HYPERLINK("https://docs.wto.org/imrd/directdoc.asp?DDFDocuments/v/G/TBTN23/BDI326.DOCX", "https://docs.wto.org/imrd/directdoc.asp?DDFDocuments/v/G/TBTN23/BDI326.DOCX")</f>
        <v>https://docs.wto.org/imrd/directdoc.asp?DDFDocuments/v/G/TBTN23/BDI326.DOCX</v>
      </c>
    </row>
    <row r="167" spans="1:19" ht="45">
      <c r="A167" s="2" t="s">
        <v>904</v>
      </c>
      <c r="B167" s="8" t="s">
        <v>447</v>
      </c>
      <c r="C167" s="7">
        <v>44998</v>
      </c>
      <c r="D167" s="6" t="str">
        <f>HYPERLINK("https://eping.wto.org/en/Search?viewData= G/TBT/N/JPN/765"," G/TBT/N/JPN/765")</f>
        <v xml:space="preserve"> G/TBT/N/JPN/765</v>
      </c>
      <c r="E167" s="6" t="s">
        <v>421</v>
      </c>
      <c r="F167" s="8" t="s">
        <v>445</v>
      </c>
      <c r="G167" s="8" t="s">
        <v>446</v>
      </c>
      <c r="I167" s="6" t="s">
        <v>705</v>
      </c>
      <c r="J167" s="6" t="s">
        <v>664</v>
      </c>
      <c r="K167" s="6" t="s">
        <v>665</v>
      </c>
      <c r="L167" s="6" t="s">
        <v>214</v>
      </c>
      <c r="M167" s="6"/>
      <c r="N167" s="7">
        <v>45048</v>
      </c>
      <c r="O167" s="6" t="s">
        <v>25</v>
      </c>
      <c r="P167" s="8" t="s">
        <v>706</v>
      </c>
      <c r="Q167" s="6" t="str">
        <f>HYPERLINK("https://docs.wto.org/imrd/directdoc.asp?DDFDocuments/t/G/TBTN23/BDI329.DOCX", "https://docs.wto.org/imrd/directdoc.asp?DDFDocuments/t/G/TBTN23/BDI329.DOCX")</f>
        <v>https://docs.wto.org/imrd/directdoc.asp?DDFDocuments/t/G/TBTN23/BDI329.DOCX</v>
      </c>
      <c r="R167" s="6" t="str">
        <f>HYPERLINK("https://docs.wto.org/imrd/directdoc.asp?DDFDocuments/u/G/TBTN23/BDI329.DOCX", "https://docs.wto.org/imrd/directdoc.asp?DDFDocuments/u/G/TBTN23/BDI329.DOCX")</f>
        <v>https://docs.wto.org/imrd/directdoc.asp?DDFDocuments/u/G/TBTN23/BDI329.DOCX</v>
      </c>
      <c r="S167" s="6" t="str">
        <f>HYPERLINK("https://docs.wto.org/imrd/directdoc.asp?DDFDocuments/v/G/TBTN23/BDI329.DOCX", "https://docs.wto.org/imrd/directdoc.asp?DDFDocuments/v/G/TBTN23/BDI329.DOCX")</f>
        <v>https://docs.wto.org/imrd/directdoc.asp?DDFDocuments/v/G/TBTN23/BDI329.DOCX</v>
      </c>
    </row>
    <row r="168" spans="1:19">
      <c r="A168" s="2" t="s">
        <v>855</v>
      </c>
      <c r="B168" s="8" t="s">
        <v>76</v>
      </c>
      <c r="C168" s="7">
        <v>45015</v>
      </c>
      <c r="D168" s="6" t="str">
        <f>HYPERLINK("https://eping.wto.org/en/Search?viewData= G/TBT/N/IND/251"," G/TBT/N/IND/251")</f>
        <v xml:space="preserve"> G/TBT/N/IND/251</v>
      </c>
      <c r="E168" s="6" t="s">
        <v>34</v>
      </c>
      <c r="F168" s="8" t="s">
        <v>75</v>
      </c>
      <c r="G168" s="8" t="s">
        <v>75</v>
      </c>
      <c r="I168" s="6" t="s">
        <v>663</v>
      </c>
      <c r="J168" s="6" t="s">
        <v>664</v>
      </c>
      <c r="K168" s="6" t="s">
        <v>671</v>
      </c>
      <c r="L168" s="6" t="s">
        <v>214</v>
      </c>
      <c r="M168" s="6"/>
      <c r="N168" s="7">
        <v>45048</v>
      </c>
      <c r="O168" s="6" t="s">
        <v>25</v>
      </c>
      <c r="P168" s="8" t="s">
        <v>666</v>
      </c>
      <c r="Q168" s="6" t="str">
        <f>HYPERLINK("https://docs.wto.org/imrd/directdoc.asp?DDFDocuments/t/G/TBTN23/BDI331.DOCX", "https://docs.wto.org/imrd/directdoc.asp?DDFDocuments/t/G/TBTN23/BDI331.DOCX")</f>
        <v>https://docs.wto.org/imrd/directdoc.asp?DDFDocuments/t/G/TBTN23/BDI331.DOCX</v>
      </c>
      <c r="R168" s="6" t="str">
        <f>HYPERLINK("https://docs.wto.org/imrd/directdoc.asp?DDFDocuments/u/G/TBTN23/BDI331.DOCX", "https://docs.wto.org/imrd/directdoc.asp?DDFDocuments/u/G/TBTN23/BDI331.DOCX")</f>
        <v>https://docs.wto.org/imrd/directdoc.asp?DDFDocuments/u/G/TBTN23/BDI331.DOCX</v>
      </c>
      <c r="S168" s="6" t="str">
        <f>HYPERLINK("https://docs.wto.org/imrd/directdoc.asp?DDFDocuments/v/G/TBTN23/BDI331.DOCX", "https://docs.wto.org/imrd/directdoc.asp?DDFDocuments/v/G/TBTN23/BDI331.DOCX")</f>
        <v>https://docs.wto.org/imrd/directdoc.asp?DDFDocuments/v/G/TBTN23/BDI331.DOCX</v>
      </c>
    </row>
    <row r="169" spans="1:19" ht="120">
      <c r="A169" s="2" t="s">
        <v>878</v>
      </c>
      <c r="B169" s="8" t="s">
        <v>315</v>
      </c>
      <c r="C169" s="7">
        <v>45007</v>
      </c>
      <c r="D169" s="6" t="str">
        <f>HYPERLINK("https://eping.wto.org/en/Search?viewData= G/TBT/N/EGY/352"," G/TBT/N/EGY/352")</f>
        <v xml:space="preserve"> G/TBT/N/EGY/352</v>
      </c>
      <c r="E169" s="6" t="s">
        <v>302</v>
      </c>
      <c r="F169" s="8" t="s">
        <v>313</v>
      </c>
      <c r="G169" s="8" t="s">
        <v>314</v>
      </c>
      <c r="I169" s="6" t="s">
        <v>21</v>
      </c>
      <c r="J169" s="6" t="s">
        <v>291</v>
      </c>
      <c r="K169" s="6" t="s">
        <v>581</v>
      </c>
      <c r="L169" s="6" t="s">
        <v>21</v>
      </c>
      <c r="M169" s="6"/>
      <c r="N169" s="7">
        <v>45048</v>
      </c>
      <c r="O169" s="6" t="s">
        <v>25</v>
      </c>
      <c r="P169" s="8" t="s">
        <v>688</v>
      </c>
      <c r="Q169" s="6" t="str">
        <f>HYPERLINK("https://docs.wto.org/imrd/directdoc.asp?DDFDocuments/t/G/TBTN23/BDI326.DOCX", "https://docs.wto.org/imrd/directdoc.asp?DDFDocuments/t/G/TBTN23/BDI326.DOCX")</f>
        <v>https://docs.wto.org/imrd/directdoc.asp?DDFDocuments/t/G/TBTN23/BDI326.DOCX</v>
      </c>
      <c r="R169" s="6" t="str">
        <f>HYPERLINK("https://docs.wto.org/imrd/directdoc.asp?DDFDocuments/u/G/TBTN23/BDI326.DOCX", "https://docs.wto.org/imrd/directdoc.asp?DDFDocuments/u/G/TBTN23/BDI326.DOCX")</f>
        <v>https://docs.wto.org/imrd/directdoc.asp?DDFDocuments/u/G/TBTN23/BDI326.DOCX</v>
      </c>
      <c r="S169" s="6" t="str">
        <f>HYPERLINK("https://docs.wto.org/imrd/directdoc.asp?DDFDocuments/v/G/TBTN23/BDI326.DOCX", "https://docs.wto.org/imrd/directdoc.asp?DDFDocuments/v/G/TBTN23/BDI326.DOCX")</f>
        <v>https://docs.wto.org/imrd/directdoc.asp?DDFDocuments/v/G/TBTN23/BDI326.DOCX</v>
      </c>
    </row>
    <row r="170" spans="1:19" ht="60">
      <c r="A170" s="2" t="s">
        <v>909</v>
      </c>
      <c r="B170" s="8" t="s">
        <v>476</v>
      </c>
      <c r="C170" s="7">
        <v>44998</v>
      </c>
      <c r="D170" s="6" t="str">
        <f>HYPERLINK("https://eping.wto.org/en/Search?viewData= G/TBT/N/TZA/930"," G/TBT/N/TZA/930")</f>
        <v xml:space="preserve"> G/TBT/N/TZA/930</v>
      </c>
      <c r="E170" s="6" t="s">
        <v>449</v>
      </c>
      <c r="F170" s="8" t="s">
        <v>474</v>
      </c>
      <c r="G170" s="8" t="s">
        <v>475</v>
      </c>
      <c r="I170" s="6" t="s">
        <v>21</v>
      </c>
      <c r="J170" s="6" t="s">
        <v>291</v>
      </c>
      <c r="K170" s="6" t="s">
        <v>581</v>
      </c>
      <c r="L170" s="6" t="s">
        <v>21</v>
      </c>
      <c r="M170" s="6"/>
      <c r="N170" s="7">
        <v>45048</v>
      </c>
      <c r="O170" s="6" t="s">
        <v>25</v>
      </c>
      <c r="P170" s="8" t="s">
        <v>647</v>
      </c>
      <c r="Q170" s="6" t="str">
        <f>HYPERLINK("https://docs.wto.org/imrd/directdoc.asp?DDFDocuments/t/G/TBTN23/BDI327.DOCX", "https://docs.wto.org/imrd/directdoc.asp?DDFDocuments/t/G/TBTN23/BDI327.DOCX")</f>
        <v>https://docs.wto.org/imrd/directdoc.asp?DDFDocuments/t/G/TBTN23/BDI327.DOCX</v>
      </c>
      <c r="R170" s="6" t="str">
        <f>HYPERLINK("https://docs.wto.org/imrd/directdoc.asp?DDFDocuments/u/G/TBTN23/BDI327.DOCX", "https://docs.wto.org/imrd/directdoc.asp?DDFDocuments/u/G/TBTN23/BDI327.DOCX")</f>
        <v>https://docs.wto.org/imrd/directdoc.asp?DDFDocuments/u/G/TBTN23/BDI327.DOCX</v>
      </c>
      <c r="S170" s="6" t="str">
        <f>HYPERLINK("https://docs.wto.org/imrd/directdoc.asp?DDFDocuments/v/G/TBTN23/BDI327.DOCX", "https://docs.wto.org/imrd/directdoc.asp?DDFDocuments/v/G/TBTN23/BDI327.DOCX")</f>
        <v>https://docs.wto.org/imrd/directdoc.asp?DDFDocuments/v/G/TBTN23/BDI327.DOCX</v>
      </c>
    </row>
    <row r="171" spans="1:19" ht="45">
      <c r="A171" s="2" t="s">
        <v>914</v>
      </c>
      <c r="B171" s="8" t="s">
        <v>510</v>
      </c>
      <c r="C171" s="7">
        <v>44998</v>
      </c>
      <c r="D171" s="6" t="str">
        <f>HYPERLINK("https://eping.wto.org/en/Search?viewData= G/TBT/N/TZA/932"," G/TBT/N/TZA/932")</f>
        <v xml:space="preserve"> G/TBT/N/TZA/932</v>
      </c>
      <c r="E171" s="6" t="s">
        <v>449</v>
      </c>
      <c r="F171" s="8" t="s">
        <v>508</v>
      </c>
      <c r="G171" s="8" t="s">
        <v>509</v>
      </c>
      <c r="I171" s="6" t="s">
        <v>615</v>
      </c>
      <c r="J171" s="6" t="s">
        <v>45</v>
      </c>
      <c r="K171" s="6" t="s">
        <v>712</v>
      </c>
      <c r="L171" s="6" t="s">
        <v>617</v>
      </c>
      <c r="M171" s="6"/>
      <c r="N171" s="7">
        <v>45048</v>
      </c>
      <c r="O171" s="6" t="s">
        <v>25</v>
      </c>
      <c r="P171" s="8" t="s">
        <v>682</v>
      </c>
      <c r="Q171" s="6" t="str">
        <f>HYPERLINK("https://docs.wto.org/imrd/directdoc.asp?DDFDocuments/t/G/TBTN23/BDI336.DOCX", "https://docs.wto.org/imrd/directdoc.asp?DDFDocuments/t/G/TBTN23/BDI336.DOCX")</f>
        <v>https://docs.wto.org/imrd/directdoc.asp?DDFDocuments/t/G/TBTN23/BDI336.DOCX</v>
      </c>
      <c r="R171" s="6" t="str">
        <f>HYPERLINK("https://docs.wto.org/imrd/directdoc.asp?DDFDocuments/u/G/TBTN23/BDI336.DOCX", "https://docs.wto.org/imrd/directdoc.asp?DDFDocuments/u/G/TBTN23/BDI336.DOCX")</f>
        <v>https://docs.wto.org/imrd/directdoc.asp?DDFDocuments/u/G/TBTN23/BDI336.DOCX</v>
      </c>
      <c r="S171" s="6" t="str">
        <f>HYPERLINK("https://docs.wto.org/imrd/directdoc.asp?DDFDocuments/v/G/TBTN23/BDI336.DOCX", "https://docs.wto.org/imrd/directdoc.asp?DDFDocuments/v/G/TBTN23/BDI336.DOCX")</f>
        <v>https://docs.wto.org/imrd/directdoc.asp?DDFDocuments/v/G/TBTN23/BDI336.DOCX</v>
      </c>
    </row>
    <row r="172" spans="1:19" ht="75">
      <c r="A172" s="2" t="s">
        <v>888</v>
      </c>
      <c r="B172" s="8" t="s">
        <v>354</v>
      </c>
      <c r="C172" s="7">
        <v>45006</v>
      </c>
      <c r="D172" s="6" t="str">
        <f>HYPERLINK("https://eping.wto.org/en/Search?viewData= G/TBT/N/BHR/662"," G/TBT/N/BHR/662")</f>
        <v xml:space="preserve"> G/TBT/N/BHR/662</v>
      </c>
      <c r="E172" s="6" t="s">
        <v>336</v>
      </c>
      <c r="F172" s="8" t="s">
        <v>352</v>
      </c>
      <c r="G172" s="8" t="s">
        <v>353</v>
      </c>
      <c r="I172" s="6" t="s">
        <v>705</v>
      </c>
      <c r="J172" s="6" t="s">
        <v>664</v>
      </c>
      <c r="K172" s="6" t="s">
        <v>671</v>
      </c>
      <c r="L172" s="6" t="s">
        <v>214</v>
      </c>
      <c r="M172" s="6"/>
      <c r="N172" s="7">
        <v>45048</v>
      </c>
      <c r="O172" s="6" t="s">
        <v>25</v>
      </c>
      <c r="P172" s="8" t="s">
        <v>706</v>
      </c>
      <c r="Q172" s="6" t="str">
        <f>HYPERLINK("https://docs.wto.org/imrd/directdoc.asp?DDFDocuments/t/G/TBTN23/BDI329.DOCX", "https://docs.wto.org/imrd/directdoc.asp?DDFDocuments/t/G/TBTN23/BDI329.DOCX")</f>
        <v>https://docs.wto.org/imrd/directdoc.asp?DDFDocuments/t/G/TBTN23/BDI329.DOCX</v>
      </c>
      <c r="R172" s="6" t="str">
        <f>HYPERLINK("https://docs.wto.org/imrd/directdoc.asp?DDFDocuments/u/G/TBTN23/BDI329.DOCX", "https://docs.wto.org/imrd/directdoc.asp?DDFDocuments/u/G/TBTN23/BDI329.DOCX")</f>
        <v>https://docs.wto.org/imrd/directdoc.asp?DDFDocuments/u/G/TBTN23/BDI329.DOCX</v>
      </c>
      <c r="S172" s="6" t="str">
        <f>HYPERLINK("https://docs.wto.org/imrd/directdoc.asp?DDFDocuments/v/G/TBTN23/BDI329.DOCX", "https://docs.wto.org/imrd/directdoc.asp?DDFDocuments/v/G/TBTN23/BDI329.DOCX")</f>
        <v>https://docs.wto.org/imrd/directdoc.asp?DDFDocuments/v/G/TBTN23/BDI329.DOCX</v>
      </c>
    </row>
    <row r="173" spans="1:19" ht="45">
      <c r="A173" s="2" t="s">
        <v>885</v>
      </c>
      <c r="B173" s="8" t="s">
        <v>328</v>
      </c>
      <c r="C173" s="7">
        <v>45006</v>
      </c>
      <c r="D173" s="6" t="str">
        <f>HYPERLINK("https://eping.wto.org/en/Search?viewData= G/TBT/N/GEO/118"," G/TBT/N/GEO/118")</f>
        <v xml:space="preserve"> G/TBT/N/GEO/118</v>
      </c>
      <c r="E173" s="6" t="s">
        <v>325</v>
      </c>
      <c r="F173" s="8" t="s">
        <v>326</v>
      </c>
      <c r="G173" s="8" t="s">
        <v>327</v>
      </c>
      <c r="I173" s="6" t="s">
        <v>663</v>
      </c>
      <c r="J173" s="6" t="s">
        <v>664</v>
      </c>
      <c r="K173" s="6" t="s">
        <v>671</v>
      </c>
      <c r="L173" s="6" t="s">
        <v>214</v>
      </c>
      <c r="M173" s="6"/>
      <c r="N173" s="7">
        <v>45048</v>
      </c>
      <c r="O173" s="6" t="s">
        <v>25</v>
      </c>
      <c r="P173" s="8" t="s">
        <v>666</v>
      </c>
      <c r="Q173" s="6" t="str">
        <f>HYPERLINK("https://docs.wto.org/imrd/directdoc.asp?DDFDocuments/t/G/TBTN23/BDI331.DOCX", "https://docs.wto.org/imrd/directdoc.asp?DDFDocuments/t/G/TBTN23/BDI331.DOCX")</f>
        <v>https://docs.wto.org/imrd/directdoc.asp?DDFDocuments/t/G/TBTN23/BDI331.DOCX</v>
      </c>
      <c r="R173" s="6" t="str">
        <f>HYPERLINK("https://docs.wto.org/imrd/directdoc.asp?DDFDocuments/u/G/TBTN23/BDI331.DOCX", "https://docs.wto.org/imrd/directdoc.asp?DDFDocuments/u/G/TBTN23/BDI331.DOCX")</f>
        <v>https://docs.wto.org/imrd/directdoc.asp?DDFDocuments/u/G/TBTN23/BDI331.DOCX</v>
      </c>
      <c r="S173" s="6" t="str">
        <f>HYPERLINK("https://docs.wto.org/imrd/directdoc.asp?DDFDocuments/v/G/TBTN23/BDI331.DOCX", "https://docs.wto.org/imrd/directdoc.asp?DDFDocuments/v/G/TBTN23/BDI331.DOCX")</f>
        <v>https://docs.wto.org/imrd/directdoc.asp?DDFDocuments/v/G/TBTN23/BDI331.DOCX</v>
      </c>
    </row>
    <row r="174" spans="1:19" ht="195">
      <c r="A174" s="2" t="s">
        <v>852</v>
      </c>
      <c r="B174" s="8" t="s">
        <v>58</v>
      </c>
      <c r="C174" s="7">
        <v>45015</v>
      </c>
      <c r="D174" s="6" t="str">
        <f>HYPERLINK("https://eping.wto.org/en/Search?viewData= G/TBT/N/EU/962"," G/TBT/N/EU/962")</f>
        <v xml:space="preserve"> G/TBT/N/EU/962</v>
      </c>
      <c r="E174" s="6" t="s">
        <v>17</v>
      </c>
      <c r="F174" s="8" t="s">
        <v>56</v>
      </c>
      <c r="G174" s="8" t="s">
        <v>57</v>
      </c>
      <c r="I174" s="6" t="s">
        <v>676</v>
      </c>
      <c r="J174" s="6" t="s">
        <v>664</v>
      </c>
      <c r="K174" s="6" t="s">
        <v>701</v>
      </c>
      <c r="L174" s="6" t="s">
        <v>214</v>
      </c>
      <c r="M174" s="6"/>
      <c r="N174" s="7">
        <v>45048</v>
      </c>
      <c r="O174" s="6" t="s">
        <v>25</v>
      </c>
      <c r="P174" s="8" t="s">
        <v>678</v>
      </c>
      <c r="Q174" s="6" t="str">
        <f>HYPERLINK("https://docs.wto.org/imrd/directdoc.asp?DDFDocuments/t/G/TBTN23/BDI333.DOCX", "https://docs.wto.org/imrd/directdoc.asp?DDFDocuments/t/G/TBTN23/BDI333.DOCX")</f>
        <v>https://docs.wto.org/imrd/directdoc.asp?DDFDocuments/t/G/TBTN23/BDI333.DOCX</v>
      </c>
      <c r="R174" s="6" t="str">
        <f>HYPERLINK("https://docs.wto.org/imrd/directdoc.asp?DDFDocuments/u/G/TBTN23/BDI333.DOCX", "https://docs.wto.org/imrd/directdoc.asp?DDFDocuments/u/G/TBTN23/BDI333.DOCX")</f>
        <v>https://docs.wto.org/imrd/directdoc.asp?DDFDocuments/u/G/TBTN23/BDI333.DOCX</v>
      </c>
      <c r="S174" s="6" t="str">
        <f>HYPERLINK("https://docs.wto.org/imrd/directdoc.asp?DDFDocuments/v/G/TBTN23/BDI333.DOCX", "https://docs.wto.org/imrd/directdoc.asp?DDFDocuments/v/G/TBTN23/BDI333.DOCX")</f>
        <v>https://docs.wto.org/imrd/directdoc.asp?DDFDocuments/v/G/TBTN23/BDI333.DOCX</v>
      </c>
    </row>
    <row r="175" spans="1:19" ht="120">
      <c r="A175" s="2" t="s">
        <v>935</v>
      </c>
      <c r="B175" s="8" t="s">
        <v>614</v>
      </c>
      <c r="C175" s="7">
        <v>44991</v>
      </c>
      <c r="D175" s="6" t="str">
        <f>HYPERLINK("https://eping.wto.org/en/Search?viewData= G/TBT/N/BDI/337, G/TBT/N/KEN/1399, G/TBT/N/RWA/844, G/TBT/N/TZA/923, G/TBT/N/UGA/1752"," G/TBT/N/BDI/337, G/TBT/N/KEN/1399, G/TBT/N/RWA/844, G/TBT/N/TZA/923, G/TBT/N/UGA/1752")</f>
        <v xml:space="preserve"> G/TBT/N/BDI/337, G/TBT/N/KEN/1399, G/TBT/N/RWA/844, G/TBT/N/TZA/923, G/TBT/N/UGA/1752</v>
      </c>
      <c r="E175" s="6" t="s">
        <v>449</v>
      </c>
      <c r="F175" s="8" t="s">
        <v>612</v>
      </c>
      <c r="G175" s="8" t="s">
        <v>613</v>
      </c>
      <c r="I175" s="6" t="s">
        <v>21</v>
      </c>
      <c r="J175" s="6" t="s">
        <v>291</v>
      </c>
      <c r="K175" s="6" t="s">
        <v>581</v>
      </c>
      <c r="L175" s="6" t="s">
        <v>21</v>
      </c>
      <c r="M175" s="6"/>
      <c r="N175" s="7">
        <v>45048</v>
      </c>
      <c r="O175" s="6" t="s">
        <v>25</v>
      </c>
      <c r="P175" s="8" t="s">
        <v>688</v>
      </c>
      <c r="Q175" s="6" t="str">
        <f>HYPERLINK("https://docs.wto.org/imrd/directdoc.asp?DDFDocuments/t/G/TBTN23/BDI326.DOCX", "https://docs.wto.org/imrd/directdoc.asp?DDFDocuments/t/G/TBTN23/BDI326.DOCX")</f>
        <v>https://docs.wto.org/imrd/directdoc.asp?DDFDocuments/t/G/TBTN23/BDI326.DOCX</v>
      </c>
      <c r="R175" s="6" t="str">
        <f>HYPERLINK("https://docs.wto.org/imrd/directdoc.asp?DDFDocuments/u/G/TBTN23/BDI326.DOCX", "https://docs.wto.org/imrd/directdoc.asp?DDFDocuments/u/G/TBTN23/BDI326.DOCX")</f>
        <v>https://docs.wto.org/imrd/directdoc.asp?DDFDocuments/u/G/TBTN23/BDI326.DOCX</v>
      </c>
      <c r="S175" s="6" t="str">
        <f>HYPERLINK("https://docs.wto.org/imrd/directdoc.asp?DDFDocuments/v/G/TBTN23/BDI326.DOCX", "https://docs.wto.org/imrd/directdoc.asp?DDFDocuments/v/G/TBTN23/BDI326.DOCX")</f>
        <v>https://docs.wto.org/imrd/directdoc.asp?DDFDocuments/v/G/TBTN23/BDI326.DOCX</v>
      </c>
    </row>
    <row r="176" spans="1:19" ht="120">
      <c r="A176" s="2" t="s">
        <v>935</v>
      </c>
      <c r="B176" s="8" t="s">
        <v>614</v>
      </c>
      <c r="C176" s="7">
        <v>44991</v>
      </c>
      <c r="D176" s="6" t="str">
        <f>HYPERLINK("https://eping.wto.org/en/Search?viewData= G/TBT/N/BDI/337, G/TBT/N/KEN/1399, G/TBT/N/RWA/844, G/TBT/N/TZA/923, G/TBT/N/UGA/1752"," G/TBT/N/BDI/337, G/TBT/N/KEN/1399, G/TBT/N/RWA/844, G/TBT/N/TZA/923, G/TBT/N/UGA/1752")</f>
        <v xml:space="preserve"> G/TBT/N/BDI/337, G/TBT/N/KEN/1399, G/TBT/N/RWA/844, G/TBT/N/TZA/923, G/TBT/N/UGA/1752</v>
      </c>
      <c r="E176" s="6" t="s">
        <v>562</v>
      </c>
      <c r="F176" s="8" t="s">
        <v>612</v>
      </c>
      <c r="G176" s="8" t="s">
        <v>613</v>
      </c>
      <c r="I176" s="6" t="s">
        <v>615</v>
      </c>
      <c r="J176" s="6" t="s">
        <v>45</v>
      </c>
      <c r="K176" s="6" t="s">
        <v>616</v>
      </c>
      <c r="L176" s="6" t="s">
        <v>617</v>
      </c>
      <c r="M176" s="6"/>
      <c r="N176" s="7">
        <v>45048</v>
      </c>
      <c r="O176" s="6" t="s">
        <v>25</v>
      </c>
      <c r="P176" s="8" t="s">
        <v>685</v>
      </c>
      <c r="Q176" s="6" t="str">
        <f>HYPERLINK("https://docs.wto.org/imrd/directdoc.asp?DDFDocuments/t/G/TBTN23/BDI334.DOCX", "https://docs.wto.org/imrd/directdoc.asp?DDFDocuments/t/G/TBTN23/BDI334.DOCX")</f>
        <v>https://docs.wto.org/imrd/directdoc.asp?DDFDocuments/t/G/TBTN23/BDI334.DOCX</v>
      </c>
      <c r="R176" s="6" t="str">
        <f>HYPERLINK("https://docs.wto.org/imrd/directdoc.asp?DDFDocuments/u/G/TBTN23/BDI334.DOCX", "https://docs.wto.org/imrd/directdoc.asp?DDFDocuments/u/G/TBTN23/BDI334.DOCX")</f>
        <v>https://docs.wto.org/imrd/directdoc.asp?DDFDocuments/u/G/TBTN23/BDI334.DOCX</v>
      </c>
      <c r="S176" s="6" t="str">
        <f>HYPERLINK("https://docs.wto.org/imrd/directdoc.asp?DDFDocuments/v/G/TBTN23/BDI334.DOCX", "https://docs.wto.org/imrd/directdoc.asp?DDFDocuments/v/G/TBTN23/BDI334.DOCX")</f>
        <v>https://docs.wto.org/imrd/directdoc.asp?DDFDocuments/v/G/TBTN23/BDI334.DOCX</v>
      </c>
    </row>
    <row r="177" spans="1:19" ht="120">
      <c r="A177" s="2" t="s">
        <v>935</v>
      </c>
      <c r="B177" s="8" t="s">
        <v>614</v>
      </c>
      <c r="C177" s="7">
        <v>44991</v>
      </c>
      <c r="D177" s="6" t="str">
        <f>HYPERLINK("https://eping.wto.org/en/Search?viewData= G/TBT/N/BDI/337, G/TBT/N/KEN/1399, G/TBT/N/RWA/844, G/TBT/N/TZA/923, G/TBT/N/UGA/1752"," G/TBT/N/BDI/337, G/TBT/N/KEN/1399, G/TBT/N/RWA/844, G/TBT/N/TZA/923, G/TBT/N/UGA/1752")</f>
        <v xml:space="preserve"> G/TBT/N/BDI/337, G/TBT/N/KEN/1399, G/TBT/N/RWA/844, G/TBT/N/TZA/923, G/TBT/N/UGA/1752</v>
      </c>
      <c r="E177" s="6" t="s">
        <v>40</v>
      </c>
      <c r="F177" s="8" t="s">
        <v>612</v>
      </c>
      <c r="G177" s="8" t="s">
        <v>613</v>
      </c>
      <c r="I177" s="6" t="s">
        <v>21</v>
      </c>
      <c r="J177" s="6" t="s">
        <v>22</v>
      </c>
      <c r="K177" s="6" t="s">
        <v>87</v>
      </c>
      <c r="L177" s="6" t="s">
        <v>24</v>
      </c>
      <c r="M177" s="6"/>
      <c r="N177" s="7">
        <v>45048</v>
      </c>
      <c r="O177" s="6" t="s">
        <v>25</v>
      </c>
      <c r="P177" s="8" t="s">
        <v>715</v>
      </c>
      <c r="Q177" s="6" t="str">
        <f>HYPERLINK("https://docs.wto.org/imrd/directdoc.asp?DDFDocuments/t/G/TBTN23/EU959.DOCX", "https://docs.wto.org/imrd/directdoc.asp?DDFDocuments/t/G/TBTN23/EU959.DOCX")</f>
        <v>https://docs.wto.org/imrd/directdoc.asp?DDFDocuments/t/G/TBTN23/EU959.DOCX</v>
      </c>
      <c r="R177" s="6" t="str">
        <f>HYPERLINK("https://docs.wto.org/imrd/directdoc.asp?DDFDocuments/u/G/TBTN23/EU959.DOCX", "https://docs.wto.org/imrd/directdoc.asp?DDFDocuments/u/G/TBTN23/EU959.DOCX")</f>
        <v>https://docs.wto.org/imrd/directdoc.asp?DDFDocuments/u/G/TBTN23/EU959.DOCX</v>
      </c>
      <c r="S177" s="6" t="str">
        <f>HYPERLINK("https://docs.wto.org/imrd/directdoc.asp?DDFDocuments/v/G/TBTN23/EU959.DOCX", "https://docs.wto.org/imrd/directdoc.asp?DDFDocuments/v/G/TBTN23/EU959.DOCX")</f>
        <v>https://docs.wto.org/imrd/directdoc.asp?DDFDocuments/v/G/TBTN23/EU959.DOCX</v>
      </c>
    </row>
    <row r="178" spans="1:19" ht="120">
      <c r="A178" s="2" t="s">
        <v>935</v>
      </c>
      <c r="B178" s="8" t="s">
        <v>614</v>
      </c>
      <c r="C178" s="7">
        <v>44991</v>
      </c>
      <c r="D178" s="6" t="str">
        <f>HYPERLINK("https://eping.wto.org/en/Search?viewData= G/TBT/N/BDI/337, G/TBT/N/KEN/1399, G/TBT/N/RWA/844, G/TBT/N/TZA/923, G/TBT/N/UGA/1752"," G/TBT/N/BDI/337, G/TBT/N/KEN/1399, G/TBT/N/RWA/844, G/TBT/N/TZA/923, G/TBT/N/UGA/1752")</f>
        <v xml:space="preserve"> G/TBT/N/BDI/337, G/TBT/N/KEN/1399, G/TBT/N/RWA/844, G/TBT/N/TZA/923, G/TBT/N/UGA/1752</v>
      </c>
      <c r="E178" s="6" t="s">
        <v>105</v>
      </c>
      <c r="F178" s="8" t="s">
        <v>612</v>
      </c>
      <c r="G178" s="8" t="s">
        <v>613</v>
      </c>
      <c r="I178" s="6" t="s">
        <v>615</v>
      </c>
      <c r="J178" s="6" t="s">
        <v>45</v>
      </c>
      <c r="K178" s="6" t="s">
        <v>712</v>
      </c>
      <c r="L178" s="6" t="s">
        <v>617</v>
      </c>
      <c r="M178" s="6"/>
      <c r="N178" s="7">
        <v>45048</v>
      </c>
      <c r="O178" s="6" t="s">
        <v>25</v>
      </c>
      <c r="P178" s="8" t="s">
        <v>682</v>
      </c>
      <c r="Q178" s="6" t="str">
        <f>HYPERLINK("https://docs.wto.org/imrd/directdoc.asp?DDFDocuments/t/G/TBTN23/BDI336.DOCX", "https://docs.wto.org/imrd/directdoc.asp?DDFDocuments/t/G/TBTN23/BDI336.DOCX")</f>
        <v>https://docs.wto.org/imrd/directdoc.asp?DDFDocuments/t/G/TBTN23/BDI336.DOCX</v>
      </c>
      <c r="R178" s="6" t="str">
        <f>HYPERLINK("https://docs.wto.org/imrd/directdoc.asp?DDFDocuments/u/G/TBTN23/BDI336.DOCX", "https://docs.wto.org/imrd/directdoc.asp?DDFDocuments/u/G/TBTN23/BDI336.DOCX")</f>
        <v>https://docs.wto.org/imrd/directdoc.asp?DDFDocuments/u/G/TBTN23/BDI336.DOCX</v>
      </c>
      <c r="S178" s="6" t="str">
        <f>HYPERLINK("https://docs.wto.org/imrd/directdoc.asp?DDFDocuments/v/G/TBTN23/BDI336.DOCX", "https://docs.wto.org/imrd/directdoc.asp?DDFDocuments/v/G/TBTN23/BDI336.DOCX")</f>
        <v>https://docs.wto.org/imrd/directdoc.asp?DDFDocuments/v/G/TBTN23/BDI336.DOCX</v>
      </c>
    </row>
    <row r="179" spans="1:19" ht="45">
      <c r="A179" s="2" t="s">
        <v>935</v>
      </c>
      <c r="B179" s="8" t="s">
        <v>614</v>
      </c>
      <c r="C179" s="7">
        <v>44991</v>
      </c>
      <c r="D179" s="6" t="str">
        <f>HYPERLINK("https://eping.wto.org/en/Search?viewData= G/TBT/N/BDI/338, G/TBT/N/KEN/1400, G/TBT/N/RWA/845, G/TBT/N/TZA/924, G/TBT/N/UGA/1753"," G/TBT/N/BDI/338, G/TBT/N/KEN/1400, G/TBT/N/RWA/845, G/TBT/N/TZA/924, G/TBT/N/UGA/1753")</f>
        <v xml:space="preserve"> G/TBT/N/BDI/338, G/TBT/N/KEN/1400, G/TBT/N/RWA/845, G/TBT/N/TZA/924, G/TBT/N/UGA/1753</v>
      </c>
      <c r="E179" s="6" t="s">
        <v>40</v>
      </c>
      <c r="F179" s="8" t="s">
        <v>627</v>
      </c>
      <c r="G179" s="8" t="s">
        <v>628</v>
      </c>
      <c r="I179" s="6" t="s">
        <v>670</v>
      </c>
      <c r="J179" s="6" t="s">
        <v>664</v>
      </c>
      <c r="K179" s="6" t="s">
        <v>665</v>
      </c>
      <c r="L179" s="6" t="s">
        <v>214</v>
      </c>
      <c r="M179" s="6"/>
      <c r="N179" s="7">
        <v>45048</v>
      </c>
      <c r="O179" s="6" t="s">
        <v>25</v>
      </c>
      <c r="P179" s="8" t="s">
        <v>672</v>
      </c>
      <c r="Q179" s="6" t="str">
        <f>HYPERLINK("https://docs.wto.org/imrd/directdoc.asp?DDFDocuments/t/G/TBTN23/BDI332.DOCX", "https://docs.wto.org/imrd/directdoc.asp?DDFDocuments/t/G/TBTN23/BDI332.DOCX")</f>
        <v>https://docs.wto.org/imrd/directdoc.asp?DDFDocuments/t/G/TBTN23/BDI332.DOCX</v>
      </c>
      <c r="R179" s="6" t="str">
        <f>HYPERLINK("https://docs.wto.org/imrd/directdoc.asp?DDFDocuments/u/G/TBTN23/BDI332.DOCX", "https://docs.wto.org/imrd/directdoc.asp?DDFDocuments/u/G/TBTN23/BDI332.DOCX")</f>
        <v>https://docs.wto.org/imrd/directdoc.asp?DDFDocuments/u/G/TBTN23/BDI332.DOCX</v>
      </c>
      <c r="S179" s="6" t="str">
        <f>HYPERLINK("https://docs.wto.org/imrd/directdoc.asp?DDFDocuments/v/G/TBTN23/BDI332.DOCX", "https://docs.wto.org/imrd/directdoc.asp?DDFDocuments/v/G/TBTN23/BDI332.DOCX")</f>
        <v>https://docs.wto.org/imrd/directdoc.asp?DDFDocuments/v/G/TBTN23/BDI332.DOCX</v>
      </c>
    </row>
    <row r="180" spans="1:19" ht="45">
      <c r="A180" s="2" t="s">
        <v>935</v>
      </c>
      <c r="B180" s="8" t="s">
        <v>614</v>
      </c>
      <c r="C180" s="7">
        <v>44991</v>
      </c>
      <c r="D180" s="6" t="str">
        <f>HYPERLINK("https://eping.wto.org/en/Search?viewData= G/TBT/N/BDI/338, G/TBT/N/KEN/1400, G/TBT/N/RWA/845, G/TBT/N/TZA/924, G/TBT/N/UGA/1753"," G/TBT/N/BDI/338, G/TBT/N/KEN/1400, G/TBT/N/RWA/845, G/TBT/N/TZA/924, G/TBT/N/UGA/1753")</f>
        <v xml:space="preserve"> G/TBT/N/BDI/338, G/TBT/N/KEN/1400, G/TBT/N/RWA/845, G/TBT/N/TZA/924, G/TBT/N/UGA/1753</v>
      </c>
      <c r="E180" s="6" t="s">
        <v>528</v>
      </c>
      <c r="F180" s="8" t="s">
        <v>627</v>
      </c>
      <c r="G180" s="8" t="s">
        <v>628</v>
      </c>
      <c r="I180" s="6" t="s">
        <v>21</v>
      </c>
      <c r="J180" s="6" t="s">
        <v>355</v>
      </c>
      <c r="K180" s="6" t="s">
        <v>32</v>
      </c>
      <c r="L180" s="6" t="s">
        <v>152</v>
      </c>
      <c r="M180" s="6"/>
      <c r="N180" s="7">
        <v>45048</v>
      </c>
      <c r="O180" s="6" t="s">
        <v>25</v>
      </c>
      <c r="P180" s="8" t="s">
        <v>719</v>
      </c>
      <c r="Q180" s="6" t="str">
        <f>HYPERLINK("https://docs.wto.org/imrd/directdoc.asp?DDFDocuments/t/G/TBTN23/TPKM518.DOCX", "https://docs.wto.org/imrd/directdoc.asp?DDFDocuments/t/G/TBTN23/TPKM518.DOCX")</f>
        <v>https://docs.wto.org/imrd/directdoc.asp?DDFDocuments/t/G/TBTN23/TPKM518.DOCX</v>
      </c>
      <c r="R180" s="6" t="str">
        <f>HYPERLINK("https://docs.wto.org/imrd/directdoc.asp?DDFDocuments/u/G/TBTN23/TPKM518.DOCX", "https://docs.wto.org/imrd/directdoc.asp?DDFDocuments/u/G/TBTN23/TPKM518.DOCX")</f>
        <v>https://docs.wto.org/imrd/directdoc.asp?DDFDocuments/u/G/TBTN23/TPKM518.DOCX</v>
      </c>
      <c r="S180" s="6" t="str">
        <f>HYPERLINK("https://docs.wto.org/imrd/directdoc.asp?DDFDocuments/v/G/TBTN23/TPKM518.DOCX", "https://docs.wto.org/imrd/directdoc.asp?DDFDocuments/v/G/TBTN23/TPKM518.DOCX")</f>
        <v>https://docs.wto.org/imrd/directdoc.asp?DDFDocuments/v/G/TBTN23/TPKM518.DOCX</v>
      </c>
    </row>
    <row r="181" spans="1:19" ht="45">
      <c r="A181" s="2" t="s">
        <v>935</v>
      </c>
      <c r="B181" s="8" t="s">
        <v>614</v>
      </c>
      <c r="C181" s="7">
        <v>44991</v>
      </c>
      <c r="D181" s="6" t="str">
        <f>HYPERLINK("https://eping.wto.org/en/Search?viewData= G/TBT/N/BDI/338, G/TBT/N/KEN/1400, G/TBT/N/RWA/845, G/TBT/N/TZA/924, G/TBT/N/UGA/1753"," G/TBT/N/BDI/338, G/TBT/N/KEN/1400, G/TBT/N/RWA/845, G/TBT/N/TZA/924, G/TBT/N/UGA/1753")</f>
        <v xml:space="preserve"> G/TBT/N/BDI/338, G/TBT/N/KEN/1400, G/TBT/N/RWA/845, G/TBT/N/TZA/924, G/TBT/N/UGA/1753</v>
      </c>
      <c r="E181" s="6" t="s">
        <v>449</v>
      </c>
      <c r="F181" s="8" t="s">
        <v>627</v>
      </c>
      <c r="G181" s="8" t="s">
        <v>628</v>
      </c>
      <c r="I181" s="6" t="s">
        <v>21</v>
      </c>
      <c r="J181" s="6" t="s">
        <v>724</v>
      </c>
      <c r="K181" s="6" t="s">
        <v>725</v>
      </c>
      <c r="L181" s="6" t="s">
        <v>21</v>
      </c>
      <c r="M181" s="6"/>
      <c r="N181" s="7">
        <v>45048</v>
      </c>
      <c r="O181" s="6" t="s">
        <v>25</v>
      </c>
      <c r="P181" s="8" t="s">
        <v>726</v>
      </c>
      <c r="Q181" s="6" t="str">
        <f>HYPERLINK("https://docs.wto.org/imrd/directdoc.asp?DDFDocuments/t/G/TBTN23/MEX518.DOCX", "https://docs.wto.org/imrd/directdoc.asp?DDFDocuments/t/G/TBTN23/MEX518.DOCX")</f>
        <v>https://docs.wto.org/imrd/directdoc.asp?DDFDocuments/t/G/TBTN23/MEX518.DOCX</v>
      </c>
      <c r="R181" s="6" t="str">
        <f>HYPERLINK("https://docs.wto.org/imrd/directdoc.asp?DDFDocuments/u/G/TBTN23/MEX518.DOCX", "https://docs.wto.org/imrd/directdoc.asp?DDFDocuments/u/G/TBTN23/MEX518.DOCX")</f>
        <v>https://docs.wto.org/imrd/directdoc.asp?DDFDocuments/u/G/TBTN23/MEX518.DOCX</v>
      </c>
      <c r="S181" s="6" t="str">
        <f>HYPERLINK("https://docs.wto.org/imrd/directdoc.asp?DDFDocuments/v/G/TBTN23/MEX518.DOCX", "https://docs.wto.org/imrd/directdoc.asp?DDFDocuments/v/G/TBTN23/MEX518.DOCX")</f>
        <v>https://docs.wto.org/imrd/directdoc.asp?DDFDocuments/v/G/TBTN23/MEX518.DOCX</v>
      </c>
    </row>
    <row r="182" spans="1:19" ht="45">
      <c r="A182" s="2" t="s">
        <v>935</v>
      </c>
      <c r="B182" s="8" t="s">
        <v>614</v>
      </c>
      <c r="C182" s="7">
        <v>44991</v>
      </c>
      <c r="D182" s="6" t="str">
        <f>HYPERLINK("https://eping.wto.org/en/Search?viewData= G/TBT/N/BDI/338, G/TBT/N/KEN/1400, G/TBT/N/RWA/845, G/TBT/N/TZA/924, G/TBT/N/UGA/1753"," G/TBT/N/BDI/338, G/TBT/N/KEN/1400, G/TBT/N/RWA/845, G/TBT/N/TZA/924, G/TBT/N/UGA/1753")</f>
        <v xml:space="preserve"> G/TBT/N/BDI/338, G/TBT/N/KEN/1400, G/TBT/N/RWA/845, G/TBT/N/TZA/924, G/TBT/N/UGA/1753</v>
      </c>
      <c r="E182" s="6" t="s">
        <v>562</v>
      </c>
      <c r="F182" s="8" t="s">
        <v>627</v>
      </c>
      <c r="G182" s="8" t="s">
        <v>628</v>
      </c>
      <c r="I182" s="6" t="s">
        <v>21</v>
      </c>
      <c r="J182" s="6" t="s">
        <v>291</v>
      </c>
      <c r="K182" s="6" t="s">
        <v>573</v>
      </c>
      <c r="L182" s="6" t="s">
        <v>21</v>
      </c>
      <c r="M182" s="6"/>
      <c r="N182" s="7">
        <v>45048</v>
      </c>
      <c r="O182" s="6" t="s">
        <v>25</v>
      </c>
      <c r="P182" s="8" t="s">
        <v>650</v>
      </c>
      <c r="Q182" s="6" t="str">
        <f>HYPERLINK("https://docs.wto.org/imrd/directdoc.asp?DDFDocuments/t/G/TBTN23/BDI325.DOCX", "https://docs.wto.org/imrd/directdoc.asp?DDFDocuments/t/G/TBTN23/BDI325.DOCX")</f>
        <v>https://docs.wto.org/imrd/directdoc.asp?DDFDocuments/t/G/TBTN23/BDI325.DOCX</v>
      </c>
      <c r="R182" s="6" t="str">
        <f>HYPERLINK("https://docs.wto.org/imrd/directdoc.asp?DDFDocuments/u/G/TBTN23/BDI325.DOCX", "https://docs.wto.org/imrd/directdoc.asp?DDFDocuments/u/G/TBTN23/BDI325.DOCX")</f>
        <v>https://docs.wto.org/imrd/directdoc.asp?DDFDocuments/u/G/TBTN23/BDI325.DOCX</v>
      </c>
      <c r="S182" s="6" t="str">
        <f>HYPERLINK("https://docs.wto.org/imrd/directdoc.asp?DDFDocuments/v/G/TBTN23/BDI325.DOCX", "https://docs.wto.org/imrd/directdoc.asp?DDFDocuments/v/G/TBTN23/BDI325.DOCX")</f>
        <v>https://docs.wto.org/imrd/directdoc.asp?DDFDocuments/v/G/TBTN23/BDI325.DOCX</v>
      </c>
    </row>
    <row r="183" spans="1:19" ht="120">
      <c r="A183" s="2" t="s">
        <v>935</v>
      </c>
      <c r="B183" s="8" t="s">
        <v>614</v>
      </c>
      <c r="C183" s="7">
        <v>44991</v>
      </c>
      <c r="D183" s="6" t="str">
        <f>HYPERLINK("https://eping.wto.org/en/Search?viewData= G/TBT/N/BDI/337, G/TBT/N/KEN/1399, G/TBT/N/RWA/844, G/TBT/N/TZA/923, G/TBT/N/UGA/1752"," G/TBT/N/BDI/337, G/TBT/N/KEN/1399, G/TBT/N/RWA/844, G/TBT/N/TZA/923, G/TBT/N/UGA/1752")</f>
        <v xml:space="preserve"> G/TBT/N/BDI/337, G/TBT/N/KEN/1399, G/TBT/N/RWA/844, G/TBT/N/TZA/923, G/TBT/N/UGA/1752</v>
      </c>
      <c r="E183" s="6" t="s">
        <v>528</v>
      </c>
      <c r="F183" s="8" t="s">
        <v>612</v>
      </c>
      <c r="G183" s="8" t="s">
        <v>613</v>
      </c>
      <c r="I183" s="6" t="s">
        <v>705</v>
      </c>
      <c r="J183" s="6" t="s">
        <v>664</v>
      </c>
      <c r="K183" s="6" t="s">
        <v>665</v>
      </c>
      <c r="L183" s="6" t="s">
        <v>214</v>
      </c>
      <c r="M183" s="6"/>
      <c r="N183" s="7">
        <v>45048</v>
      </c>
      <c r="O183" s="6" t="s">
        <v>25</v>
      </c>
      <c r="P183" s="8" t="s">
        <v>706</v>
      </c>
      <c r="Q183" s="6" t="str">
        <f>HYPERLINK("https://docs.wto.org/imrd/directdoc.asp?DDFDocuments/t/G/TBTN23/BDI329.DOCX", "https://docs.wto.org/imrd/directdoc.asp?DDFDocuments/t/G/TBTN23/BDI329.DOCX")</f>
        <v>https://docs.wto.org/imrd/directdoc.asp?DDFDocuments/t/G/TBTN23/BDI329.DOCX</v>
      </c>
      <c r="R183" s="6" t="str">
        <f>HYPERLINK("https://docs.wto.org/imrd/directdoc.asp?DDFDocuments/u/G/TBTN23/BDI329.DOCX", "https://docs.wto.org/imrd/directdoc.asp?DDFDocuments/u/G/TBTN23/BDI329.DOCX")</f>
        <v>https://docs.wto.org/imrd/directdoc.asp?DDFDocuments/u/G/TBTN23/BDI329.DOCX</v>
      </c>
      <c r="S183" s="6" t="str">
        <f>HYPERLINK("https://docs.wto.org/imrd/directdoc.asp?DDFDocuments/v/G/TBTN23/BDI329.DOCX", "https://docs.wto.org/imrd/directdoc.asp?DDFDocuments/v/G/TBTN23/BDI329.DOCX")</f>
        <v>https://docs.wto.org/imrd/directdoc.asp?DDFDocuments/v/G/TBTN23/BDI329.DOCX</v>
      </c>
    </row>
    <row r="184" spans="1:19" ht="45">
      <c r="A184" s="2" t="s">
        <v>935</v>
      </c>
      <c r="B184" s="8" t="s">
        <v>614</v>
      </c>
      <c r="C184" s="7">
        <v>44991</v>
      </c>
      <c r="D184" s="6" t="str">
        <f>HYPERLINK("https://eping.wto.org/en/Search?viewData= G/TBT/N/BDI/338, G/TBT/N/KEN/1400, G/TBT/N/RWA/845, G/TBT/N/TZA/924, G/TBT/N/UGA/1753"," G/TBT/N/BDI/338, G/TBT/N/KEN/1400, G/TBT/N/RWA/845, G/TBT/N/TZA/924, G/TBT/N/UGA/1753")</f>
        <v xml:space="preserve"> G/TBT/N/BDI/338, G/TBT/N/KEN/1400, G/TBT/N/RWA/845, G/TBT/N/TZA/924, G/TBT/N/UGA/1753</v>
      </c>
      <c r="E184" s="6" t="s">
        <v>105</v>
      </c>
      <c r="F184" s="8" t="s">
        <v>627</v>
      </c>
      <c r="G184" s="8" t="s">
        <v>628</v>
      </c>
      <c r="I184" s="6" t="s">
        <v>705</v>
      </c>
      <c r="J184" s="6" t="s">
        <v>664</v>
      </c>
      <c r="K184" s="6" t="s">
        <v>671</v>
      </c>
      <c r="L184" s="6" t="s">
        <v>214</v>
      </c>
      <c r="M184" s="6"/>
      <c r="N184" s="7">
        <v>45048</v>
      </c>
      <c r="O184" s="6" t="s">
        <v>25</v>
      </c>
      <c r="P184" s="8" t="s">
        <v>706</v>
      </c>
      <c r="Q184" s="6" t="str">
        <f>HYPERLINK("https://docs.wto.org/imrd/directdoc.asp?DDFDocuments/t/G/TBTN23/BDI329.DOCX", "https://docs.wto.org/imrd/directdoc.asp?DDFDocuments/t/G/TBTN23/BDI329.DOCX")</f>
        <v>https://docs.wto.org/imrd/directdoc.asp?DDFDocuments/t/G/TBTN23/BDI329.DOCX</v>
      </c>
      <c r="R184" s="6" t="str">
        <f>HYPERLINK("https://docs.wto.org/imrd/directdoc.asp?DDFDocuments/u/G/TBTN23/BDI329.DOCX", "https://docs.wto.org/imrd/directdoc.asp?DDFDocuments/u/G/TBTN23/BDI329.DOCX")</f>
        <v>https://docs.wto.org/imrd/directdoc.asp?DDFDocuments/u/G/TBTN23/BDI329.DOCX</v>
      </c>
      <c r="S184" s="6" t="str">
        <f>HYPERLINK("https://docs.wto.org/imrd/directdoc.asp?DDFDocuments/v/G/TBTN23/BDI329.DOCX", "https://docs.wto.org/imrd/directdoc.asp?DDFDocuments/v/G/TBTN23/BDI329.DOCX")</f>
        <v>https://docs.wto.org/imrd/directdoc.asp?DDFDocuments/v/G/TBTN23/BDI329.DOCX</v>
      </c>
    </row>
    <row r="185" spans="1:19" ht="45">
      <c r="A185" s="2" t="s">
        <v>935</v>
      </c>
      <c r="B185" s="8" t="s">
        <v>614</v>
      </c>
      <c r="C185" s="7">
        <v>44988</v>
      </c>
      <c r="D185" s="6" t="str">
        <f>HYPERLINK("https://eping.wto.org/en/Search?viewData= G/TBT/N/BDI/336, G/TBT/N/KEN/1398, G/TBT/N/RWA/843, G/TBT/N/TZA/922, G/TBT/N/UGA/1751"," G/TBT/N/BDI/336, G/TBT/N/KEN/1398, G/TBT/N/RWA/843, G/TBT/N/TZA/922, G/TBT/N/UGA/1751")</f>
        <v xml:space="preserve"> G/TBT/N/BDI/336, G/TBT/N/KEN/1398, G/TBT/N/RWA/843, G/TBT/N/TZA/922, G/TBT/N/UGA/1751</v>
      </c>
      <c r="E185" s="6" t="s">
        <v>562</v>
      </c>
      <c r="F185" s="8" t="s">
        <v>679</v>
      </c>
      <c r="G185" s="8" t="s">
        <v>680</v>
      </c>
      <c r="I185" s="6" t="s">
        <v>670</v>
      </c>
      <c r="J185" s="6" t="s">
        <v>664</v>
      </c>
      <c r="K185" s="6" t="s">
        <v>671</v>
      </c>
      <c r="L185" s="6" t="s">
        <v>214</v>
      </c>
      <c r="M185" s="6"/>
      <c r="N185" s="7">
        <v>45048</v>
      </c>
      <c r="O185" s="6" t="s">
        <v>25</v>
      </c>
      <c r="P185" s="8" t="s">
        <v>672</v>
      </c>
      <c r="Q185" s="6" t="str">
        <f>HYPERLINK("https://docs.wto.org/imrd/directdoc.asp?DDFDocuments/t/G/TBTN23/BDI332.DOCX", "https://docs.wto.org/imrd/directdoc.asp?DDFDocuments/t/G/TBTN23/BDI332.DOCX")</f>
        <v>https://docs.wto.org/imrd/directdoc.asp?DDFDocuments/t/G/TBTN23/BDI332.DOCX</v>
      </c>
      <c r="R185" s="6" t="str">
        <f>HYPERLINK("https://docs.wto.org/imrd/directdoc.asp?DDFDocuments/u/G/TBTN23/BDI332.DOCX", "https://docs.wto.org/imrd/directdoc.asp?DDFDocuments/u/G/TBTN23/BDI332.DOCX")</f>
        <v>https://docs.wto.org/imrd/directdoc.asp?DDFDocuments/u/G/TBTN23/BDI332.DOCX</v>
      </c>
      <c r="S185" s="6" t="str">
        <f>HYPERLINK("https://docs.wto.org/imrd/directdoc.asp?DDFDocuments/v/G/TBTN23/BDI332.DOCX", "https://docs.wto.org/imrd/directdoc.asp?DDFDocuments/v/G/TBTN23/BDI332.DOCX")</f>
        <v>https://docs.wto.org/imrd/directdoc.asp?DDFDocuments/v/G/TBTN23/BDI332.DOCX</v>
      </c>
    </row>
    <row r="186" spans="1:19" ht="45">
      <c r="A186" s="2" t="s">
        <v>935</v>
      </c>
      <c r="B186" s="8" t="s">
        <v>614</v>
      </c>
      <c r="C186" s="7">
        <v>44988</v>
      </c>
      <c r="D186" s="6" t="str">
        <f>HYPERLINK("https://eping.wto.org/en/Search?viewData= G/TBT/N/BDI/334, G/TBT/N/KEN/1396, G/TBT/N/RWA/841, G/TBT/N/TZA/920, G/TBT/N/UGA/1749"," G/TBT/N/BDI/334, G/TBT/N/KEN/1396, G/TBT/N/RWA/841, G/TBT/N/TZA/920, G/TBT/N/UGA/1749")</f>
        <v xml:space="preserve"> G/TBT/N/BDI/334, G/TBT/N/KEN/1396, G/TBT/N/RWA/841, G/TBT/N/TZA/920, G/TBT/N/UGA/1749</v>
      </c>
      <c r="E186" s="6" t="s">
        <v>528</v>
      </c>
      <c r="F186" s="8" t="s">
        <v>683</v>
      </c>
      <c r="G186" s="8" t="s">
        <v>684</v>
      </c>
      <c r="I186" s="6" t="s">
        <v>615</v>
      </c>
      <c r="J186" s="6" t="s">
        <v>45</v>
      </c>
      <c r="K186" s="6" t="s">
        <v>616</v>
      </c>
      <c r="L186" s="6" t="s">
        <v>617</v>
      </c>
      <c r="M186" s="6"/>
      <c r="N186" s="7">
        <v>45048</v>
      </c>
      <c r="O186" s="6" t="s">
        <v>25</v>
      </c>
      <c r="P186" s="8" t="s">
        <v>685</v>
      </c>
      <c r="Q186" s="6" t="str">
        <f>HYPERLINK("https://docs.wto.org/imrd/directdoc.asp?DDFDocuments/t/G/TBTN23/BDI334.DOCX", "https://docs.wto.org/imrd/directdoc.asp?DDFDocuments/t/G/TBTN23/BDI334.DOCX")</f>
        <v>https://docs.wto.org/imrd/directdoc.asp?DDFDocuments/t/G/TBTN23/BDI334.DOCX</v>
      </c>
      <c r="R186" s="6" t="str">
        <f>HYPERLINK("https://docs.wto.org/imrd/directdoc.asp?DDFDocuments/u/G/TBTN23/BDI334.DOCX", "https://docs.wto.org/imrd/directdoc.asp?DDFDocuments/u/G/TBTN23/BDI334.DOCX")</f>
        <v>https://docs.wto.org/imrd/directdoc.asp?DDFDocuments/u/G/TBTN23/BDI334.DOCX</v>
      </c>
      <c r="S186" s="6" t="str">
        <f>HYPERLINK("https://docs.wto.org/imrd/directdoc.asp?DDFDocuments/v/G/TBTN23/BDI334.DOCX", "https://docs.wto.org/imrd/directdoc.asp?DDFDocuments/v/G/TBTN23/BDI334.DOCX")</f>
        <v>https://docs.wto.org/imrd/directdoc.asp?DDFDocuments/v/G/TBTN23/BDI334.DOCX</v>
      </c>
    </row>
    <row r="187" spans="1:19" ht="45">
      <c r="A187" s="2" t="s">
        <v>935</v>
      </c>
      <c r="B187" s="8" t="s">
        <v>614</v>
      </c>
      <c r="C187" s="7">
        <v>44988</v>
      </c>
      <c r="D187" s="6" t="str">
        <f>HYPERLINK("https://eping.wto.org/en/Search?viewData= G/TBT/N/BDI/335, G/TBT/N/KEN/1397, G/TBT/N/RWA/842, G/TBT/N/TZA/921, G/TBT/N/UGA/1750"," G/TBT/N/BDI/335, G/TBT/N/KEN/1397, G/TBT/N/RWA/842, G/TBT/N/TZA/921, G/TBT/N/UGA/1750")</f>
        <v xml:space="preserve"> G/TBT/N/BDI/335, G/TBT/N/KEN/1397, G/TBT/N/RWA/842, G/TBT/N/TZA/921, G/TBT/N/UGA/1750</v>
      </c>
      <c r="E187" s="6" t="s">
        <v>40</v>
      </c>
      <c r="F187" s="8" t="s">
        <v>692</v>
      </c>
      <c r="G187" s="8" t="s">
        <v>693</v>
      </c>
      <c r="I187" s="6" t="s">
        <v>615</v>
      </c>
      <c r="J187" s="6" t="s">
        <v>45</v>
      </c>
      <c r="K187" s="6" t="s">
        <v>616</v>
      </c>
      <c r="L187" s="6" t="s">
        <v>617</v>
      </c>
      <c r="M187" s="6"/>
      <c r="N187" s="7">
        <v>45048</v>
      </c>
      <c r="O187" s="6" t="s">
        <v>25</v>
      </c>
      <c r="P187" s="8" t="s">
        <v>694</v>
      </c>
      <c r="Q187" s="6" t="str">
        <f>HYPERLINK("https://docs.wto.org/imrd/directdoc.asp?DDFDocuments/t/G/TBTN23/BDI335.DOCX", "https://docs.wto.org/imrd/directdoc.asp?DDFDocuments/t/G/TBTN23/BDI335.DOCX")</f>
        <v>https://docs.wto.org/imrd/directdoc.asp?DDFDocuments/t/G/TBTN23/BDI335.DOCX</v>
      </c>
      <c r="R187" s="6" t="str">
        <f>HYPERLINK("https://docs.wto.org/imrd/directdoc.asp?DDFDocuments/u/G/TBTN23/BDI335.DOCX", "https://docs.wto.org/imrd/directdoc.asp?DDFDocuments/u/G/TBTN23/BDI335.DOCX")</f>
        <v>https://docs.wto.org/imrd/directdoc.asp?DDFDocuments/u/G/TBTN23/BDI335.DOCX</v>
      </c>
      <c r="S187" s="6" t="str">
        <f>HYPERLINK("https://docs.wto.org/imrd/directdoc.asp?DDFDocuments/v/G/TBTN23/BDI335.DOCX", "https://docs.wto.org/imrd/directdoc.asp?DDFDocuments/v/G/TBTN23/BDI335.DOCX")</f>
        <v>https://docs.wto.org/imrd/directdoc.asp?DDFDocuments/v/G/TBTN23/BDI335.DOCX</v>
      </c>
    </row>
    <row r="188" spans="1:19" ht="45">
      <c r="A188" s="2" t="s">
        <v>935</v>
      </c>
      <c r="B188" s="8" t="s">
        <v>614</v>
      </c>
      <c r="C188" s="7">
        <v>44988</v>
      </c>
      <c r="D188" s="6" t="str">
        <f>HYPERLINK("https://eping.wto.org/en/Search?viewData= G/TBT/N/BDI/334, G/TBT/N/KEN/1396, G/TBT/N/RWA/841, G/TBT/N/TZA/920, G/TBT/N/UGA/1749"," G/TBT/N/BDI/334, G/TBT/N/KEN/1396, G/TBT/N/RWA/841, G/TBT/N/TZA/920, G/TBT/N/UGA/1749")</f>
        <v xml:space="preserve"> G/TBT/N/BDI/334, G/TBT/N/KEN/1396, G/TBT/N/RWA/841, G/TBT/N/TZA/920, G/TBT/N/UGA/1749</v>
      </c>
      <c r="E188" s="6" t="s">
        <v>40</v>
      </c>
      <c r="F188" s="8" t="s">
        <v>683</v>
      </c>
      <c r="G188" s="8" t="s">
        <v>684</v>
      </c>
      <c r="I188" s="6" t="s">
        <v>710</v>
      </c>
      <c r="J188" s="6" t="s">
        <v>664</v>
      </c>
      <c r="K188" s="6" t="s">
        <v>671</v>
      </c>
      <c r="L188" s="6" t="s">
        <v>214</v>
      </c>
      <c r="M188" s="6"/>
      <c r="N188" s="7">
        <v>45048</v>
      </c>
      <c r="O188" s="6" t="s">
        <v>25</v>
      </c>
      <c r="P188" s="8" t="s">
        <v>711</v>
      </c>
      <c r="Q188" s="6" t="str">
        <f>HYPERLINK("https://docs.wto.org/imrd/directdoc.asp?DDFDocuments/t/G/TBTN23/BDI330.DOCX", "https://docs.wto.org/imrd/directdoc.asp?DDFDocuments/t/G/TBTN23/BDI330.DOCX")</f>
        <v>https://docs.wto.org/imrd/directdoc.asp?DDFDocuments/t/G/TBTN23/BDI330.DOCX</v>
      </c>
      <c r="R188" s="6" t="str">
        <f>HYPERLINK("https://docs.wto.org/imrd/directdoc.asp?DDFDocuments/u/G/TBTN23/BDI330.DOCX", "https://docs.wto.org/imrd/directdoc.asp?DDFDocuments/u/G/TBTN23/BDI330.DOCX")</f>
        <v>https://docs.wto.org/imrd/directdoc.asp?DDFDocuments/u/G/TBTN23/BDI330.DOCX</v>
      </c>
      <c r="S188" s="6" t="str">
        <f>HYPERLINK("https://docs.wto.org/imrd/directdoc.asp?DDFDocuments/v/G/TBTN23/BDI330.DOCX", "https://docs.wto.org/imrd/directdoc.asp?DDFDocuments/v/G/TBTN23/BDI330.DOCX")</f>
        <v>https://docs.wto.org/imrd/directdoc.asp?DDFDocuments/v/G/TBTN23/BDI330.DOCX</v>
      </c>
    </row>
    <row r="189" spans="1:19" ht="45">
      <c r="A189" s="2" t="s">
        <v>935</v>
      </c>
      <c r="B189" s="8" t="s">
        <v>614</v>
      </c>
      <c r="C189" s="7">
        <v>44988</v>
      </c>
      <c r="D189" s="6" t="str">
        <f>HYPERLINK("https://eping.wto.org/en/Search?viewData= G/TBT/N/BDI/335, G/TBT/N/KEN/1397, G/TBT/N/RWA/842, G/TBT/N/TZA/921, G/TBT/N/UGA/1750"," G/TBT/N/BDI/335, G/TBT/N/KEN/1397, G/TBT/N/RWA/842, G/TBT/N/TZA/921, G/TBT/N/UGA/1750")</f>
        <v xml:space="preserve"> G/TBT/N/BDI/335, G/TBT/N/KEN/1397, G/TBT/N/RWA/842, G/TBT/N/TZA/921, G/TBT/N/UGA/1750</v>
      </c>
      <c r="E189" s="6" t="s">
        <v>562</v>
      </c>
      <c r="F189" s="8" t="s">
        <v>692</v>
      </c>
      <c r="G189" s="8" t="s">
        <v>693</v>
      </c>
      <c r="I189" s="6" t="s">
        <v>21</v>
      </c>
      <c r="J189" s="6" t="s">
        <v>291</v>
      </c>
      <c r="K189" s="6" t="s">
        <v>573</v>
      </c>
      <c r="L189" s="6" t="s">
        <v>21</v>
      </c>
      <c r="M189" s="6"/>
      <c r="N189" s="7">
        <v>45048</v>
      </c>
      <c r="O189" s="6" t="s">
        <v>25</v>
      </c>
      <c r="P189" s="8" t="s">
        <v>688</v>
      </c>
      <c r="Q189" s="6" t="str">
        <f>HYPERLINK("https://docs.wto.org/imrd/directdoc.asp?DDFDocuments/t/G/TBTN23/BDI326.DOCX", "https://docs.wto.org/imrd/directdoc.asp?DDFDocuments/t/G/TBTN23/BDI326.DOCX")</f>
        <v>https://docs.wto.org/imrd/directdoc.asp?DDFDocuments/t/G/TBTN23/BDI326.DOCX</v>
      </c>
      <c r="R189" s="6" t="str">
        <f>HYPERLINK("https://docs.wto.org/imrd/directdoc.asp?DDFDocuments/u/G/TBTN23/BDI326.DOCX", "https://docs.wto.org/imrd/directdoc.asp?DDFDocuments/u/G/TBTN23/BDI326.DOCX")</f>
        <v>https://docs.wto.org/imrd/directdoc.asp?DDFDocuments/u/G/TBTN23/BDI326.DOCX</v>
      </c>
      <c r="S189" s="6" t="str">
        <f>HYPERLINK("https://docs.wto.org/imrd/directdoc.asp?DDFDocuments/v/G/TBTN23/BDI326.DOCX", "https://docs.wto.org/imrd/directdoc.asp?DDFDocuments/v/G/TBTN23/BDI326.DOCX")</f>
        <v>https://docs.wto.org/imrd/directdoc.asp?DDFDocuments/v/G/TBTN23/BDI326.DOCX</v>
      </c>
    </row>
    <row r="190" spans="1:19" ht="45">
      <c r="A190" s="2" t="s">
        <v>935</v>
      </c>
      <c r="B190" s="8" t="s">
        <v>614</v>
      </c>
      <c r="C190" s="7">
        <v>44988</v>
      </c>
      <c r="D190" s="6" t="str">
        <f>HYPERLINK("https://eping.wto.org/en/Search?viewData= G/TBT/N/BDI/336, G/TBT/N/KEN/1398, G/TBT/N/RWA/843, G/TBT/N/TZA/922, G/TBT/N/UGA/1751"," G/TBT/N/BDI/336, G/TBT/N/KEN/1398, G/TBT/N/RWA/843, G/TBT/N/TZA/922, G/TBT/N/UGA/1751")</f>
        <v xml:space="preserve"> G/TBT/N/BDI/336, G/TBT/N/KEN/1398, G/TBT/N/RWA/843, G/TBT/N/TZA/922, G/TBT/N/UGA/1751</v>
      </c>
      <c r="E190" s="6" t="s">
        <v>528</v>
      </c>
      <c r="F190" s="8" t="s">
        <v>679</v>
      </c>
      <c r="G190" s="8" t="s">
        <v>680</v>
      </c>
      <c r="I190" s="6" t="s">
        <v>21</v>
      </c>
      <c r="J190" s="6" t="s">
        <v>291</v>
      </c>
      <c r="K190" s="6" t="s">
        <v>581</v>
      </c>
      <c r="L190" s="6" t="s">
        <v>21</v>
      </c>
      <c r="M190" s="6"/>
      <c r="N190" s="7">
        <v>45048</v>
      </c>
      <c r="O190" s="6" t="s">
        <v>25</v>
      </c>
      <c r="P190" s="8" t="s">
        <v>647</v>
      </c>
      <c r="Q190" s="6" t="str">
        <f>HYPERLINK("https://docs.wto.org/imrd/directdoc.asp?DDFDocuments/t/G/TBTN23/BDI327.DOCX", "https://docs.wto.org/imrd/directdoc.asp?DDFDocuments/t/G/TBTN23/BDI327.DOCX")</f>
        <v>https://docs.wto.org/imrd/directdoc.asp?DDFDocuments/t/G/TBTN23/BDI327.DOCX</v>
      </c>
      <c r="R190" s="6" t="str">
        <f>HYPERLINK("https://docs.wto.org/imrd/directdoc.asp?DDFDocuments/u/G/TBTN23/BDI327.DOCX", "https://docs.wto.org/imrd/directdoc.asp?DDFDocuments/u/G/TBTN23/BDI327.DOCX")</f>
        <v>https://docs.wto.org/imrd/directdoc.asp?DDFDocuments/u/G/TBTN23/BDI327.DOCX</v>
      </c>
      <c r="S190" s="6" t="str">
        <f>HYPERLINK("https://docs.wto.org/imrd/directdoc.asp?DDFDocuments/v/G/TBTN23/BDI327.DOCX", "https://docs.wto.org/imrd/directdoc.asp?DDFDocuments/v/G/TBTN23/BDI327.DOCX")</f>
        <v>https://docs.wto.org/imrd/directdoc.asp?DDFDocuments/v/G/TBTN23/BDI327.DOCX</v>
      </c>
    </row>
    <row r="191" spans="1:19" ht="45">
      <c r="A191" s="2" t="s">
        <v>935</v>
      </c>
      <c r="B191" s="8" t="s">
        <v>614</v>
      </c>
      <c r="C191" s="7">
        <v>44988</v>
      </c>
      <c r="D191" s="6" t="str">
        <f>HYPERLINK("https://eping.wto.org/en/Search?viewData= G/TBT/N/BDI/334, G/TBT/N/KEN/1396, G/TBT/N/RWA/841, G/TBT/N/TZA/920, G/TBT/N/UGA/1749"," G/TBT/N/BDI/334, G/TBT/N/KEN/1396, G/TBT/N/RWA/841, G/TBT/N/TZA/920, G/TBT/N/UGA/1749")</f>
        <v xml:space="preserve"> G/TBT/N/BDI/334, G/TBT/N/KEN/1396, G/TBT/N/RWA/841, G/TBT/N/TZA/920, G/TBT/N/UGA/1749</v>
      </c>
      <c r="E191" s="6" t="s">
        <v>562</v>
      </c>
      <c r="F191" s="8" t="s">
        <v>683</v>
      </c>
      <c r="G191" s="8" t="s">
        <v>684</v>
      </c>
      <c r="I191" s="6" t="s">
        <v>21</v>
      </c>
      <c r="J191" s="6" t="s">
        <v>291</v>
      </c>
      <c r="K191" s="6" t="s">
        <v>581</v>
      </c>
      <c r="L191" s="6" t="s">
        <v>21</v>
      </c>
      <c r="M191" s="6"/>
      <c r="N191" s="7">
        <v>45048</v>
      </c>
      <c r="O191" s="6" t="s">
        <v>25</v>
      </c>
      <c r="P191" s="8" t="s">
        <v>691</v>
      </c>
      <c r="Q191" s="6" t="str">
        <f>HYPERLINK("https://docs.wto.org/imrd/directdoc.asp?DDFDocuments/t/G/TBTN23/BDI328.DOCX", "https://docs.wto.org/imrd/directdoc.asp?DDFDocuments/t/G/TBTN23/BDI328.DOCX")</f>
        <v>https://docs.wto.org/imrd/directdoc.asp?DDFDocuments/t/G/TBTN23/BDI328.DOCX</v>
      </c>
      <c r="R191" s="6" t="str">
        <f>HYPERLINK("https://docs.wto.org/imrd/directdoc.asp?DDFDocuments/u/G/TBTN23/BDI328.DOCX", "https://docs.wto.org/imrd/directdoc.asp?DDFDocuments/u/G/TBTN23/BDI328.DOCX")</f>
        <v>https://docs.wto.org/imrd/directdoc.asp?DDFDocuments/u/G/TBTN23/BDI328.DOCX</v>
      </c>
      <c r="S191" s="6" t="str">
        <f>HYPERLINK("https://docs.wto.org/imrd/directdoc.asp?DDFDocuments/v/G/TBTN23/BDI328.DOCX", "https://docs.wto.org/imrd/directdoc.asp?DDFDocuments/v/G/TBTN23/BDI328.DOCX")</f>
        <v>https://docs.wto.org/imrd/directdoc.asp?DDFDocuments/v/G/TBTN23/BDI328.DOCX</v>
      </c>
    </row>
    <row r="192" spans="1:19" ht="45">
      <c r="A192" s="2" t="s">
        <v>935</v>
      </c>
      <c r="B192" s="8" t="s">
        <v>614</v>
      </c>
      <c r="C192" s="7">
        <v>44988</v>
      </c>
      <c r="D192" s="6" t="str">
        <f>HYPERLINK("https://eping.wto.org/en/Search?viewData= G/TBT/N/BDI/336, G/TBT/N/KEN/1398, G/TBT/N/RWA/843, G/TBT/N/TZA/922, G/TBT/N/UGA/1751"," G/TBT/N/BDI/336, G/TBT/N/KEN/1398, G/TBT/N/RWA/843, G/TBT/N/TZA/922, G/TBT/N/UGA/1751")</f>
        <v xml:space="preserve"> G/TBT/N/BDI/336, G/TBT/N/KEN/1398, G/TBT/N/RWA/843, G/TBT/N/TZA/922, G/TBT/N/UGA/1751</v>
      </c>
      <c r="E192" s="6" t="s">
        <v>105</v>
      </c>
      <c r="F192" s="8" t="s">
        <v>679</v>
      </c>
      <c r="G192" s="8" t="s">
        <v>680</v>
      </c>
      <c r="I192" s="6" t="s">
        <v>21</v>
      </c>
      <c r="J192" s="6" t="s">
        <v>291</v>
      </c>
      <c r="K192" s="6" t="s">
        <v>581</v>
      </c>
      <c r="L192" s="6" t="s">
        <v>21</v>
      </c>
      <c r="M192" s="6"/>
      <c r="N192" s="7">
        <v>45048</v>
      </c>
      <c r="O192" s="6" t="s">
        <v>25</v>
      </c>
      <c r="P192" s="8" t="s">
        <v>650</v>
      </c>
      <c r="Q192" s="6" t="str">
        <f>HYPERLINK("https://docs.wto.org/imrd/directdoc.asp?DDFDocuments/t/G/TBTN23/BDI325.DOCX", "https://docs.wto.org/imrd/directdoc.asp?DDFDocuments/t/G/TBTN23/BDI325.DOCX")</f>
        <v>https://docs.wto.org/imrd/directdoc.asp?DDFDocuments/t/G/TBTN23/BDI325.DOCX</v>
      </c>
      <c r="R192" s="6" t="str">
        <f>HYPERLINK("https://docs.wto.org/imrd/directdoc.asp?DDFDocuments/u/G/TBTN23/BDI325.DOCX", "https://docs.wto.org/imrd/directdoc.asp?DDFDocuments/u/G/TBTN23/BDI325.DOCX")</f>
        <v>https://docs.wto.org/imrd/directdoc.asp?DDFDocuments/u/G/TBTN23/BDI325.DOCX</v>
      </c>
      <c r="S192" s="6" t="str">
        <f>HYPERLINK("https://docs.wto.org/imrd/directdoc.asp?DDFDocuments/v/G/TBTN23/BDI325.DOCX", "https://docs.wto.org/imrd/directdoc.asp?DDFDocuments/v/G/TBTN23/BDI325.DOCX")</f>
        <v>https://docs.wto.org/imrd/directdoc.asp?DDFDocuments/v/G/TBTN23/BDI325.DOCX</v>
      </c>
    </row>
    <row r="193" spans="1:19" ht="45">
      <c r="A193" s="2" t="s">
        <v>935</v>
      </c>
      <c r="B193" s="8" t="s">
        <v>614</v>
      </c>
      <c r="C193" s="7">
        <v>44988</v>
      </c>
      <c r="D193" s="6" t="str">
        <f>HYPERLINK("https://eping.wto.org/en/Search?viewData= G/TBT/N/BDI/334, G/TBT/N/KEN/1396, G/TBT/N/RWA/841, G/TBT/N/TZA/920, G/TBT/N/UGA/1749"," G/TBT/N/BDI/334, G/TBT/N/KEN/1396, G/TBT/N/RWA/841, G/TBT/N/TZA/920, G/TBT/N/UGA/1749")</f>
        <v xml:space="preserve"> G/TBT/N/BDI/334, G/TBT/N/KEN/1396, G/TBT/N/RWA/841, G/TBT/N/TZA/920, G/TBT/N/UGA/1749</v>
      </c>
      <c r="E193" s="6" t="s">
        <v>449</v>
      </c>
      <c r="F193" s="8" t="s">
        <v>683</v>
      </c>
      <c r="G193" s="8" t="s">
        <v>684</v>
      </c>
      <c r="I193" s="6" t="s">
        <v>710</v>
      </c>
      <c r="J193" s="6" t="s">
        <v>664</v>
      </c>
      <c r="K193" s="6" t="s">
        <v>665</v>
      </c>
      <c r="L193" s="6" t="s">
        <v>214</v>
      </c>
      <c r="M193" s="6"/>
      <c r="N193" s="7">
        <v>45048</v>
      </c>
      <c r="O193" s="6" t="s">
        <v>25</v>
      </c>
      <c r="P193" s="8" t="s">
        <v>711</v>
      </c>
      <c r="Q193" s="6" t="str">
        <f>HYPERLINK("https://docs.wto.org/imrd/directdoc.asp?DDFDocuments/t/G/TBTN23/BDI330.DOCX", "https://docs.wto.org/imrd/directdoc.asp?DDFDocuments/t/G/TBTN23/BDI330.DOCX")</f>
        <v>https://docs.wto.org/imrd/directdoc.asp?DDFDocuments/t/G/TBTN23/BDI330.DOCX</v>
      </c>
      <c r="R193" s="6" t="str">
        <f>HYPERLINK("https://docs.wto.org/imrd/directdoc.asp?DDFDocuments/u/G/TBTN23/BDI330.DOCX", "https://docs.wto.org/imrd/directdoc.asp?DDFDocuments/u/G/TBTN23/BDI330.DOCX")</f>
        <v>https://docs.wto.org/imrd/directdoc.asp?DDFDocuments/u/G/TBTN23/BDI330.DOCX</v>
      </c>
      <c r="S193" s="6" t="str">
        <f>HYPERLINK("https://docs.wto.org/imrd/directdoc.asp?DDFDocuments/v/G/TBTN23/BDI330.DOCX", "https://docs.wto.org/imrd/directdoc.asp?DDFDocuments/v/G/TBTN23/BDI330.DOCX")</f>
        <v>https://docs.wto.org/imrd/directdoc.asp?DDFDocuments/v/G/TBTN23/BDI330.DOCX</v>
      </c>
    </row>
    <row r="194" spans="1:19" ht="45">
      <c r="A194" s="2" t="s">
        <v>935</v>
      </c>
      <c r="B194" s="8" t="s">
        <v>614</v>
      </c>
      <c r="C194" s="7">
        <v>44988</v>
      </c>
      <c r="D194" s="6" t="str">
        <f>HYPERLINK("https://eping.wto.org/en/Search?viewData= G/TBT/N/BDI/335, G/TBT/N/KEN/1397, G/TBT/N/RWA/842, G/TBT/N/TZA/921, G/TBT/N/UGA/1750"," G/TBT/N/BDI/335, G/TBT/N/KEN/1397, G/TBT/N/RWA/842, G/TBT/N/TZA/921, G/TBT/N/UGA/1750")</f>
        <v xml:space="preserve"> G/TBT/N/BDI/335, G/TBT/N/KEN/1397, G/TBT/N/RWA/842, G/TBT/N/TZA/921, G/TBT/N/UGA/1750</v>
      </c>
      <c r="E194" s="6" t="s">
        <v>449</v>
      </c>
      <c r="F194" s="8" t="s">
        <v>692</v>
      </c>
      <c r="G194" s="8" t="s">
        <v>693</v>
      </c>
      <c r="I194" s="6" t="s">
        <v>676</v>
      </c>
      <c r="J194" s="6" t="s">
        <v>664</v>
      </c>
      <c r="K194" s="6" t="s">
        <v>701</v>
      </c>
      <c r="L194" s="6" t="s">
        <v>214</v>
      </c>
      <c r="M194" s="6"/>
      <c r="N194" s="7">
        <v>45048</v>
      </c>
      <c r="O194" s="6" t="s">
        <v>25</v>
      </c>
      <c r="P194" s="8" t="s">
        <v>678</v>
      </c>
      <c r="Q194" s="6" t="str">
        <f>HYPERLINK("https://docs.wto.org/imrd/directdoc.asp?DDFDocuments/t/G/TBTN23/BDI333.DOCX", "https://docs.wto.org/imrd/directdoc.asp?DDFDocuments/t/G/TBTN23/BDI333.DOCX")</f>
        <v>https://docs.wto.org/imrd/directdoc.asp?DDFDocuments/t/G/TBTN23/BDI333.DOCX</v>
      </c>
      <c r="R194" s="6" t="str">
        <f>HYPERLINK("https://docs.wto.org/imrd/directdoc.asp?DDFDocuments/u/G/TBTN23/BDI333.DOCX", "https://docs.wto.org/imrd/directdoc.asp?DDFDocuments/u/G/TBTN23/BDI333.DOCX")</f>
        <v>https://docs.wto.org/imrd/directdoc.asp?DDFDocuments/u/G/TBTN23/BDI333.DOCX</v>
      </c>
      <c r="S194" s="6" t="str">
        <f>HYPERLINK("https://docs.wto.org/imrd/directdoc.asp?DDFDocuments/v/G/TBTN23/BDI333.DOCX", "https://docs.wto.org/imrd/directdoc.asp?DDFDocuments/v/G/TBTN23/BDI333.DOCX")</f>
        <v>https://docs.wto.org/imrd/directdoc.asp?DDFDocuments/v/G/TBTN23/BDI333.DOCX</v>
      </c>
    </row>
    <row r="195" spans="1:19" ht="45">
      <c r="A195" s="2" t="s">
        <v>935</v>
      </c>
      <c r="B195" s="8" t="s">
        <v>614</v>
      </c>
      <c r="C195" s="7">
        <v>44988</v>
      </c>
      <c r="D195" s="6" t="str">
        <f>HYPERLINK("https://eping.wto.org/en/Search?viewData= G/TBT/N/BDI/336, G/TBT/N/KEN/1398, G/TBT/N/RWA/843, G/TBT/N/TZA/922, G/TBT/N/UGA/1751"," G/TBT/N/BDI/336, G/TBT/N/KEN/1398, G/TBT/N/RWA/843, G/TBT/N/TZA/922, G/TBT/N/UGA/1751")</f>
        <v xml:space="preserve"> G/TBT/N/BDI/336, G/TBT/N/KEN/1398, G/TBT/N/RWA/843, G/TBT/N/TZA/922, G/TBT/N/UGA/1751</v>
      </c>
      <c r="E195" s="6" t="s">
        <v>40</v>
      </c>
      <c r="F195" s="8" t="s">
        <v>679</v>
      </c>
      <c r="G195" s="8" t="s">
        <v>680</v>
      </c>
      <c r="I195" s="6" t="s">
        <v>21</v>
      </c>
      <c r="J195" s="6" t="s">
        <v>291</v>
      </c>
      <c r="K195" s="6" t="s">
        <v>581</v>
      </c>
      <c r="L195" s="6" t="s">
        <v>21</v>
      </c>
      <c r="M195" s="6"/>
      <c r="N195" s="7">
        <v>45048</v>
      </c>
      <c r="O195" s="6" t="s">
        <v>25</v>
      </c>
      <c r="P195" s="8" t="s">
        <v>650</v>
      </c>
      <c r="Q195" s="6" t="str">
        <f>HYPERLINK("https://docs.wto.org/imrd/directdoc.asp?DDFDocuments/t/G/TBTN23/BDI325.DOCX", "https://docs.wto.org/imrd/directdoc.asp?DDFDocuments/t/G/TBTN23/BDI325.DOCX")</f>
        <v>https://docs.wto.org/imrd/directdoc.asp?DDFDocuments/t/G/TBTN23/BDI325.DOCX</v>
      </c>
      <c r="R195" s="6" t="str">
        <f>HYPERLINK("https://docs.wto.org/imrd/directdoc.asp?DDFDocuments/u/G/TBTN23/BDI325.DOCX", "https://docs.wto.org/imrd/directdoc.asp?DDFDocuments/u/G/TBTN23/BDI325.DOCX")</f>
        <v>https://docs.wto.org/imrd/directdoc.asp?DDFDocuments/u/G/TBTN23/BDI325.DOCX</v>
      </c>
      <c r="S195" s="6" t="str">
        <f>HYPERLINK("https://docs.wto.org/imrd/directdoc.asp?DDFDocuments/v/G/TBTN23/BDI325.DOCX", "https://docs.wto.org/imrd/directdoc.asp?DDFDocuments/v/G/TBTN23/BDI325.DOCX")</f>
        <v>https://docs.wto.org/imrd/directdoc.asp?DDFDocuments/v/G/TBTN23/BDI325.DOCX</v>
      </c>
    </row>
    <row r="196" spans="1:19" ht="45">
      <c r="A196" s="2" t="s">
        <v>935</v>
      </c>
      <c r="B196" s="8" t="s">
        <v>614</v>
      </c>
      <c r="C196" s="7">
        <v>44988</v>
      </c>
      <c r="D196" s="6" t="str">
        <f>HYPERLINK("https://eping.wto.org/en/Search?viewData= G/TBT/N/BDI/336, G/TBT/N/KEN/1398, G/TBT/N/RWA/843, G/TBT/N/TZA/922, G/TBT/N/UGA/1751"," G/TBT/N/BDI/336, G/TBT/N/KEN/1398, G/TBT/N/RWA/843, G/TBT/N/TZA/922, G/TBT/N/UGA/1751")</f>
        <v xml:space="preserve"> G/TBT/N/BDI/336, G/TBT/N/KEN/1398, G/TBT/N/RWA/843, G/TBT/N/TZA/922, G/TBT/N/UGA/1751</v>
      </c>
      <c r="E196" s="6" t="s">
        <v>449</v>
      </c>
      <c r="F196" s="8" t="s">
        <v>679</v>
      </c>
      <c r="G196" s="8" t="s">
        <v>680</v>
      </c>
      <c r="I196" s="6" t="s">
        <v>710</v>
      </c>
      <c r="J196" s="6" t="s">
        <v>664</v>
      </c>
      <c r="K196" s="6" t="s">
        <v>665</v>
      </c>
      <c r="L196" s="6" t="s">
        <v>214</v>
      </c>
      <c r="M196" s="6"/>
      <c r="N196" s="7">
        <v>45048</v>
      </c>
      <c r="O196" s="6" t="s">
        <v>25</v>
      </c>
      <c r="P196" s="8" t="s">
        <v>711</v>
      </c>
      <c r="Q196" s="6" t="str">
        <f>HYPERLINK("https://docs.wto.org/imrd/directdoc.asp?DDFDocuments/t/G/TBTN23/BDI330.DOCX", "https://docs.wto.org/imrd/directdoc.asp?DDFDocuments/t/G/TBTN23/BDI330.DOCX")</f>
        <v>https://docs.wto.org/imrd/directdoc.asp?DDFDocuments/t/G/TBTN23/BDI330.DOCX</v>
      </c>
      <c r="R196" s="6" t="str">
        <f>HYPERLINK("https://docs.wto.org/imrd/directdoc.asp?DDFDocuments/u/G/TBTN23/BDI330.DOCX", "https://docs.wto.org/imrd/directdoc.asp?DDFDocuments/u/G/TBTN23/BDI330.DOCX")</f>
        <v>https://docs.wto.org/imrd/directdoc.asp?DDFDocuments/u/G/TBTN23/BDI330.DOCX</v>
      </c>
      <c r="S196" s="6" t="str">
        <f>HYPERLINK("https://docs.wto.org/imrd/directdoc.asp?DDFDocuments/v/G/TBTN23/BDI330.DOCX", "https://docs.wto.org/imrd/directdoc.asp?DDFDocuments/v/G/TBTN23/BDI330.DOCX")</f>
        <v>https://docs.wto.org/imrd/directdoc.asp?DDFDocuments/v/G/TBTN23/BDI330.DOCX</v>
      </c>
    </row>
    <row r="197" spans="1:19" ht="45">
      <c r="A197" s="2" t="s">
        <v>935</v>
      </c>
      <c r="B197" s="8" t="s">
        <v>614</v>
      </c>
      <c r="C197" s="7">
        <v>44988</v>
      </c>
      <c r="D197" s="6" t="str">
        <f>HYPERLINK("https://eping.wto.org/en/Search?viewData= G/TBT/N/BDI/334, G/TBT/N/KEN/1396, G/TBT/N/RWA/841, G/TBT/N/TZA/920, G/TBT/N/UGA/1749"," G/TBT/N/BDI/334, G/TBT/N/KEN/1396, G/TBT/N/RWA/841, G/TBT/N/TZA/920, G/TBT/N/UGA/1749")</f>
        <v xml:space="preserve"> G/TBT/N/BDI/334, G/TBT/N/KEN/1396, G/TBT/N/RWA/841, G/TBT/N/TZA/920, G/TBT/N/UGA/1749</v>
      </c>
      <c r="E197" s="6" t="s">
        <v>105</v>
      </c>
      <c r="F197" s="8" t="s">
        <v>683</v>
      </c>
      <c r="G197" s="8" t="s">
        <v>684</v>
      </c>
      <c r="I197" s="6" t="s">
        <v>676</v>
      </c>
      <c r="J197" s="6" t="s">
        <v>664</v>
      </c>
      <c r="K197" s="6" t="s">
        <v>677</v>
      </c>
      <c r="L197" s="6" t="s">
        <v>214</v>
      </c>
      <c r="M197" s="6"/>
      <c r="N197" s="7">
        <v>45048</v>
      </c>
      <c r="O197" s="6" t="s">
        <v>25</v>
      </c>
      <c r="P197" s="8" t="s">
        <v>678</v>
      </c>
      <c r="Q197" s="6" t="str">
        <f>HYPERLINK("https://docs.wto.org/imrd/directdoc.asp?DDFDocuments/t/G/TBTN23/BDI333.DOCX", "https://docs.wto.org/imrd/directdoc.asp?DDFDocuments/t/G/TBTN23/BDI333.DOCX")</f>
        <v>https://docs.wto.org/imrd/directdoc.asp?DDFDocuments/t/G/TBTN23/BDI333.DOCX</v>
      </c>
      <c r="R197" s="6" t="str">
        <f>HYPERLINK("https://docs.wto.org/imrd/directdoc.asp?DDFDocuments/u/G/TBTN23/BDI333.DOCX", "https://docs.wto.org/imrd/directdoc.asp?DDFDocuments/u/G/TBTN23/BDI333.DOCX")</f>
        <v>https://docs.wto.org/imrd/directdoc.asp?DDFDocuments/u/G/TBTN23/BDI333.DOCX</v>
      </c>
      <c r="S197" s="6" t="str">
        <f>HYPERLINK("https://docs.wto.org/imrd/directdoc.asp?DDFDocuments/v/G/TBTN23/BDI333.DOCX", "https://docs.wto.org/imrd/directdoc.asp?DDFDocuments/v/G/TBTN23/BDI333.DOCX")</f>
        <v>https://docs.wto.org/imrd/directdoc.asp?DDFDocuments/v/G/TBTN23/BDI333.DOCX</v>
      </c>
    </row>
    <row r="198" spans="1:19" ht="45">
      <c r="A198" s="2" t="s">
        <v>935</v>
      </c>
      <c r="B198" s="8" t="s">
        <v>614</v>
      </c>
      <c r="C198" s="7">
        <v>44988</v>
      </c>
      <c r="D198" s="6" t="str">
        <f>HYPERLINK("https://eping.wto.org/en/Search?viewData= G/TBT/N/BDI/335, G/TBT/N/KEN/1397, G/TBT/N/RWA/842, G/TBT/N/TZA/921, G/TBT/N/UGA/1750"," G/TBT/N/BDI/335, G/TBT/N/KEN/1397, G/TBT/N/RWA/842, G/TBT/N/TZA/921, G/TBT/N/UGA/1750")</f>
        <v xml:space="preserve"> G/TBT/N/BDI/335, G/TBT/N/KEN/1397, G/TBT/N/RWA/842, G/TBT/N/TZA/921, G/TBT/N/UGA/1750</v>
      </c>
      <c r="E198" s="6" t="s">
        <v>105</v>
      </c>
      <c r="F198" s="8" t="s">
        <v>692</v>
      </c>
      <c r="G198" s="8" t="s">
        <v>693</v>
      </c>
      <c r="I198" s="6" t="s">
        <v>21</v>
      </c>
      <c r="J198" s="6" t="s">
        <v>291</v>
      </c>
      <c r="K198" s="6" t="s">
        <v>581</v>
      </c>
      <c r="L198" s="6" t="s">
        <v>21</v>
      </c>
      <c r="M198" s="6"/>
      <c r="N198" s="7">
        <v>45048</v>
      </c>
      <c r="O198" s="6" t="s">
        <v>25</v>
      </c>
      <c r="P198" s="8" t="s">
        <v>691</v>
      </c>
      <c r="Q198" s="6" t="str">
        <f>HYPERLINK("https://docs.wto.org/imrd/directdoc.asp?DDFDocuments/t/G/TBTN23/BDI328.DOCX", "https://docs.wto.org/imrd/directdoc.asp?DDFDocuments/t/G/TBTN23/BDI328.DOCX")</f>
        <v>https://docs.wto.org/imrd/directdoc.asp?DDFDocuments/t/G/TBTN23/BDI328.DOCX</v>
      </c>
      <c r="R198" s="6" t="str">
        <f>HYPERLINK("https://docs.wto.org/imrd/directdoc.asp?DDFDocuments/u/G/TBTN23/BDI328.DOCX", "https://docs.wto.org/imrd/directdoc.asp?DDFDocuments/u/G/TBTN23/BDI328.DOCX")</f>
        <v>https://docs.wto.org/imrd/directdoc.asp?DDFDocuments/u/G/TBTN23/BDI328.DOCX</v>
      </c>
      <c r="S198" s="6" t="str">
        <f>HYPERLINK("https://docs.wto.org/imrd/directdoc.asp?DDFDocuments/v/G/TBTN23/BDI328.DOCX", "https://docs.wto.org/imrd/directdoc.asp?DDFDocuments/v/G/TBTN23/BDI328.DOCX")</f>
        <v>https://docs.wto.org/imrd/directdoc.asp?DDFDocuments/v/G/TBTN23/BDI328.DOCX</v>
      </c>
    </row>
    <row r="199" spans="1:19" ht="45">
      <c r="A199" s="2" t="s">
        <v>935</v>
      </c>
      <c r="B199" s="8" t="s">
        <v>614</v>
      </c>
      <c r="C199" s="7">
        <v>44988</v>
      </c>
      <c r="D199" s="6" t="str">
        <f>HYPERLINK("https://eping.wto.org/en/Search?viewData= G/TBT/N/BDI/335, G/TBT/N/KEN/1397, G/TBT/N/RWA/842, G/TBT/N/TZA/921, G/TBT/N/UGA/1750"," G/TBT/N/BDI/335, G/TBT/N/KEN/1397, G/TBT/N/RWA/842, G/TBT/N/TZA/921, G/TBT/N/UGA/1750")</f>
        <v xml:space="preserve"> G/TBT/N/BDI/335, G/TBT/N/KEN/1397, G/TBT/N/RWA/842, G/TBT/N/TZA/921, G/TBT/N/UGA/1750</v>
      </c>
      <c r="E199" s="6" t="s">
        <v>528</v>
      </c>
      <c r="F199" s="8" t="s">
        <v>692</v>
      </c>
      <c r="G199" s="8" t="s">
        <v>693</v>
      </c>
      <c r="I199" s="6" t="s">
        <v>52</v>
      </c>
      <c r="J199" s="6" t="s">
        <v>53</v>
      </c>
      <c r="K199" s="6" t="s">
        <v>32</v>
      </c>
      <c r="L199" s="6" t="s">
        <v>24</v>
      </c>
      <c r="M199" s="6"/>
      <c r="N199" s="7">
        <v>44995</v>
      </c>
      <c r="O199" s="6" t="s">
        <v>25</v>
      </c>
      <c r="P199" s="8" t="s">
        <v>729</v>
      </c>
      <c r="Q199" s="6" t="str">
        <f>HYPERLINK("https://docs.wto.org/imrd/directdoc.asp?DDFDocuments/t/G/TBTN23/TPKM517.DOCX", "https://docs.wto.org/imrd/directdoc.asp?DDFDocuments/t/G/TBTN23/TPKM517.DOCX")</f>
        <v>https://docs.wto.org/imrd/directdoc.asp?DDFDocuments/t/G/TBTN23/TPKM517.DOCX</v>
      </c>
      <c r="R199" s="6" t="str">
        <f>HYPERLINK("https://docs.wto.org/imrd/directdoc.asp?DDFDocuments/u/G/TBTN23/TPKM517.DOCX", "https://docs.wto.org/imrd/directdoc.asp?DDFDocuments/u/G/TBTN23/TPKM517.DOCX")</f>
        <v>https://docs.wto.org/imrd/directdoc.asp?DDFDocuments/u/G/TBTN23/TPKM517.DOCX</v>
      </c>
      <c r="S199" s="6" t="str">
        <f>HYPERLINK("https://docs.wto.org/imrd/directdoc.asp?DDFDocuments/v/G/TBTN23/TPKM517.DOCX", "https://docs.wto.org/imrd/directdoc.asp?DDFDocuments/v/G/TBTN23/TPKM517.DOCX")</f>
        <v>https://docs.wto.org/imrd/directdoc.asp?DDFDocuments/v/G/TBTN23/TPKM517.DOCX</v>
      </c>
    </row>
    <row r="200" spans="1:19" ht="409.5">
      <c r="A200" s="9" t="s">
        <v>971</v>
      </c>
      <c r="B200" s="8" t="s">
        <v>51</v>
      </c>
      <c r="C200" s="7">
        <v>44988</v>
      </c>
      <c r="D200" s="6" t="str">
        <f>HYPERLINK("https://eping.wto.org/en/Search?viewData= G/TBT/N/TPKM/517"," G/TBT/N/TPKM/517")</f>
        <v xml:space="preserve"> G/TBT/N/TPKM/517</v>
      </c>
      <c r="E200" s="6" t="s">
        <v>48</v>
      </c>
      <c r="F200" s="8" t="s">
        <v>727</v>
      </c>
      <c r="G200" s="8" t="s">
        <v>728</v>
      </c>
      <c r="I200" s="6" t="s">
        <v>663</v>
      </c>
      <c r="J200" s="6" t="s">
        <v>664</v>
      </c>
      <c r="K200" s="6" t="s">
        <v>671</v>
      </c>
      <c r="L200" s="6" t="s">
        <v>214</v>
      </c>
      <c r="M200" s="6"/>
      <c r="N200" s="7">
        <v>45048</v>
      </c>
      <c r="O200" s="6" t="s">
        <v>25</v>
      </c>
      <c r="P200" s="8" t="s">
        <v>666</v>
      </c>
      <c r="Q200" s="6" t="str">
        <f>HYPERLINK("https://docs.wto.org/imrd/directdoc.asp?DDFDocuments/t/G/TBTN23/BDI331.DOCX", "https://docs.wto.org/imrd/directdoc.asp?DDFDocuments/t/G/TBTN23/BDI331.DOCX")</f>
        <v>https://docs.wto.org/imrd/directdoc.asp?DDFDocuments/t/G/TBTN23/BDI331.DOCX</v>
      </c>
      <c r="R200" s="6" t="str">
        <f>HYPERLINK("https://docs.wto.org/imrd/directdoc.asp?DDFDocuments/u/G/TBTN23/BDI331.DOCX", "https://docs.wto.org/imrd/directdoc.asp?DDFDocuments/u/G/TBTN23/BDI331.DOCX")</f>
        <v>https://docs.wto.org/imrd/directdoc.asp?DDFDocuments/u/G/TBTN23/BDI331.DOCX</v>
      </c>
      <c r="S200" s="6" t="str">
        <f>HYPERLINK("https://docs.wto.org/imrd/directdoc.asp?DDFDocuments/v/G/TBTN23/BDI331.DOCX", "https://docs.wto.org/imrd/directdoc.asp?DDFDocuments/v/G/TBTN23/BDI331.DOCX")</f>
        <v>https://docs.wto.org/imrd/directdoc.asp?DDFDocuments/v/G/TBTN23/BDI331.DOCX</v>
      </c>
    </row>
    <row r="201" spans="1:19" ht="30">
      <c r="A201" s="2" t="s">
        <v>851</v>
      </c>
      <c r="B201" s="8" t="s">
        <v>51</v>
      </c>
      <c r="C201" s="7">
        <v>45015</v>
      </c>
      <c r="D201" s="6" t="str">
        <f>HYPERLINK("https://eping.wto.org/en/Search?viewData= G/TBT/N/TPKM/521"," G/TBT/N/TPKM/521")</f>
        <v xml:space="preserve"> G/TBT/N/TPKM/521</v>
      </c>
      <c r="E201" s="6" t="s">
        <v>48</v>
      </c>
      <c r="F201" s="8" t="s">
        <v>49</v>
      </c>
      <c r="G201" s="8" t="s">
        <v>50</v>
      </c>
      <c r="I201" s="6" t="s">
        <v>615</v>
      </c>
      <c r="J201" s="6" t="s">
        <v>45</v>
      </c>
      <c r="K201" s="6" t="s">
        <v>681</v>
      </c>
      <c r="L201" s="6" t="s">
        <v>617</v>
      </c>
      <c r="M201" s="6"/>
      <c r="N201" s="7">
        <v>45048</v>
      </c>
      <c r="O201" s="6" t="s">
        <v>25</v>
      </c>
      <c r="P201" s="8" t="s">
        <v>682</v>
      </c>
      <c r="Q201" s="6" t="str">
        <f>HYPERLINK("https://docs.wto.org/imrd/directdoc.asp?DDFDocuments/t/G/TBTN23/BDI336.DOCX", "https://docs.wto.org/imrd/directdoc.asp?DDFDocuments/t/G/TBTN23/BDI336.DOCX")</f>
        <v>https://docs.wto.org/imrd/directdoc.asp?DDFDocuments/t/G/TBTN23/BDI336.DOCX</v>
      </c>
      <c r="R201" s="6" t="str">
        <f>HYPERLINK("https://docs.wto.org/imrd/directdoc.asp?DDFDocuments/u/G/TBTN23/BDI336.DOCX", "https://docs.wto.org/imrd/directdoc.asp?DDFDocuments/u/G/TBTN23/BDI336.DOCX")</f>
        <v>https://docs.wto.org/imrd/directdoc.asp?DDFDocuments/u/G/TBTN23/BDI336.DOCX</v>
      </c>
      <c r="S201" s="6" t="str">
        <f>HYPERLINK("https://docs.wto.org/imrd/directdoc.asp?DDFDocuments/v/G/TBTN23/BDI336.DOCX", "https://docs.wto.org/imrd/directdoc.asp?DDFDocuments/v/G/TBTN23/BDI336.DOCX")</f>
        <v>https://docs.wto.org/imrd/directdoc.asp?DDFDocuments/v/G/TBTN23/BDI336.DOCX</v>
      </c>
    </row>
    <row r="202" spans="1:19" ht="30">
      <c r="A202" s="2" t="s">
        <v>851</v>
      </c>
      <c r="B202" s="8" t="s">
        <v>102</v>
      </c>
      <c r="C202" s="7">
        <v>45015</v>
      </c>
      <c r="D202" s="6" t="str">
        <f>HYPERLINK("https://eping.wto.org/en/Search?viewData= G/TBT/N/OMN/493"," G/TBT/N/OMN/493")</f>
        <v xml:space="preserve"> G/TBT/N/OMN/493</v>
      </c>
      <c r="E202" s="6" t="s">
        <v>99</v>
      </c>
      <c r="F202" s="8" t="s">
        <v>100</v>
      </c>
      <c r="G202" s="8" t="s">
        <v>101</v>
      </c>
      <c r="I202" s="6" t="s">
        <v>615</v>
      </c>
      <c r="J202" s="6" t="s">
        <v>45</v>
      </c>
      <c r="K202" s="6" t="s">
        <v>681</v>
      </c>
      <c r="L202" s="6" t="s">
        <v>617</v>
      </c>
      <c r="M202" s="6"/>
      <c r="N202" s="7">
        <v>45048</v>
      </c>
      <c r="O202" s="6" t="s">
        <v>25</v>
      </c>
      <c r="P202" s="8" t="s">
        <v>682</v>
      </c>
      <c r="Q202" s="6" t="str">
        <f>HYPERLINK("https://docs.wto.org/imrd/directdoc.asp?DDFDocuments/t/G/TBTN23/BDI336.DOCX", "https://docs.wto.org/imrd/directdoc.asp?DDFDocuments/t/G/TBTN23/BDI336.DOCX")</f>
        <v>https://docs.wto.org/imrd/directdoc.asp?DDFDocuments/t/G/TBTN23/BDI336.DOCX</v>
      </c>
      <c r="R202" s="6" t="str">
        <f>HYPERLINK("https://docs.wto.org/imrd/directdoc.asp?DDFDocuments/u/G/TBTN23/BDI336.DOCX", "https://docs.wto.org/imrd/directdoc.asp?DDFDocuments/u/G/TBTN23/BDI336.DOCX")</f>
        <v>https://docs.wto.org/imrd/directdoc.asp?DDFDocuments/u/G/TBTN23/BDI336.DOCX</v>
      </c>
      <c r="S202" s="6" t="str">
        <f>HYPERLINK("https://docs.wto.org/imrd/directdoc.asp?DDFDocuments/v/G/TBTN23/BDI336.DOCX", "https://docs.wto.org/imrd/directdoc.asp?DDFDocuments/v/G/TBTN23/BDI336.DOCX")</f>
        <v>https://docs.wto.org/imrd/directdoc.asp?DDFDocuments/v/G/TBTN23/BDI336.DOCX</v>
      </c>
    </row>
    <row r="203" spans="1:19" ht="240">
      <c r="A203" s="2" t="s">
        <v>883</v>
      </c>
      <c r="B203" s="8" t="s">
        <v>230</v>
      </c>
      <c r="C203" s="7">
        <v>45009</v>
      </c>
      <c r="D203" s="6" t="str">
        <f>HYPERLINK("https://eping.wto.org/en/Search?viewData= G/TBT/N/UKR/249"," G/TBT/N/UKR/249")</f>
        <v xml:space="preserve"> G/TBT/N/UKR/249</v>
      </c>
      <c r="E203" s="6" t="s">
        <v>227</v>
      </c>
      <c r="F203" s="8" t="s">
        <v>228</v>
      </c>
      <c r="G203" s="8" t="s">
        <v>229</v>
      </c>
      <c r="I203" s="6" t="s">
        <v>615</v>
      </c>
      <c r="J203" s="6" t="s">
        <v>45</v>
      </c>
      <c r="K203" s="6" t="s">
        <v>626</v>
      </c>
      <c r="L203" s="6" t="s">
        <v>617</v>
      </c>
      <c r="M203" s="6"/>
      <c r="N203" s="7">
        <v>45048</v>
      </c>
      <c r="O203" s="6" t="s">
        <v>25</v>
      </c>
      <c r="P203" s="8" t="s">
        <v>685</v>
      </c>
      <c r="Q203" s="6" t="str">
        <f>HYPERLINK("https://docs.wto.org/imrd/directdoc.asp?DDFDocuments/t/G/TBTN23/BDI334.DOCX", "https://docs.wto.org/imrd/directdoc.asp?DDFDocuments/t/G/TBTN23/BDI334.DOCX")</f>
        <v>https://docs.wto.org/imrd/directdoc.asp?DDFDocuments/t/G/TBTN23/BDI334.DOCX</v>
      </c>
      <c r="R203" s="6" t="str">
        <f>HYPERLINK("https://docs.wto.org/imrd/directdoc.asp?DDFDocuments/u/G/TBTN23/BDI334.DOCX", "https://docs.wto.org/imrd/directdoc.asp?DDFDocuments/u/G/TBTN23/BDI334.DOCX")</f>
        <v>https://docs.wto.org/imrd/directdoc.asp?DDFDocuments/u/G/TBTN23/BDI334.DOCX</v>
      </c>
      <c r="S203" s="6" t="str">
        <f>HYPERLINK("https://docs.wto.org/imrd/directdoc.asp?DDFDocuments/v/G/TBTN23/BDI334.DOCX", "https://docs.wto.org/imrd/directdoc.asp?DDFDocuments/v/G/TBTN23/BDI334.DOCX")</f>
        <v>https://docs.wto.org/imrd/directdoc.asp?DDFDocuments/v/G/TBTN23/BDI334.DOCX</v>
      </c>
    </row>
    <row r="204" spans="1:19" ht="90">
      <c r="A204" s="2" t="s">
        <v>889</v>
      </c>
      <c r="B204" s="8" t="s">
        <v>359</v>
      </c>
      <c r="C204" s="7">
        <v>45006</v>
      </c>
      <c r="D204" s="6" t="str">
        <f>HYPERLINK("https://eping.wto.org/en/Search?viewData= G/TBT/N/USA/1977"," G/TBT/N/USA/1977")</f>
        <v xml:space="preserve"> G/TBT/N/USA/1977</v>
      </c>
      <c r="E204" s="6" t="s">
        <v>239</v>
      </c>
      <c r="F204" s="8" t="s">
        <v>357</v>
      </c>
      <c r="G204" s="8" t="s">
        <v>358</v>
      </c>
      <c r="I204" s="6" t="s">
        <v>21</v>
      </c>
      <c r="J204" s="6" t="s">
        <v>291</v>
      </c>
      <c r="K204" s="6" t="s">
        <v>573</v>
      </c>
      <c r="L204" s="6" t="s">
        <v>21</v>
      </c>
      <c r="M204" s="6"/>
      <c r="N204" s="7">
        <v>45048</v>
      </c>
      <c r="O204" s="6" t="s">
        <v>25</v>
      </c>
      <c r="P204" s="8" t="s">
        <v>650</v>
      </c>
      <c r="Q204" s="6" t="str">
        <f>HYPERLINK("https://docs.wto.org/imrd/directdoc.asp?DDFDocuments/t/G/TBTN23/BDI325.DOCX", "https://docs.wto.org/imrd/directdoc.asp?DDFDocuments/t/G/TBTN23/BDI325.DOCX")</f>
        <v>https://docs.wto.org/imrd/directdoc.asp?DDFDocuments/t/G/TBTN23/BDI325.DOCX</v>
      </c>
      <c r="R204" s="6" t="str">
        <f>HYPERLINK("https://docs.wto.org/imrd/directdoc.asp?DDFDocuments/u/G/TBTN23/BDI325.DOCX", "https://docs.wto.org/imrd/directdoc.asp?DDFDocuments/u/G/TBTN23/BDI325.DOCX")</f>
        <v>https://docs.wto.org/imrd/directdoc.asp?DDFDocuments/u/G/TBTN23/BDI325.DOCX</v>
      </c>
      <c r="S204" s="6" t="str">
        <f>HYPERLINK("https://docs.wto.org/imrd/directdoc.asp?DDFDocuments/v/G/TBTN23/BDI325.DOCX", "https://docs.wto.org/imrd/directdoc.asp?DDFDocuments/v/G/TBTN23/BDI325.DOCX")</f>
        <v>https://docs.wto.org/imrd/directdoc.asp?DDFDocuments/v/G/TBTN23/BDI325.DOCX</v>
      </c>
    </row>
    <row r="205" spans="1:19" ht="45">
      <c r="A205" s="2" t="s">
        <v>859</v>
      </c>
      <c r="B205" s="8" t="s">
        <v>108</v>
      </c>
      <c r="C205" s="7">
        <v>45015</v>
      </c>
      <c r="D205" s="6" t="str">
        <f>HYPERLINK("https://eping.wto.org/en/Search?viewData= G/TBT/N/UGA/1758"," G/TBT/N/UGA/1758")</f>
        <v xml:space="preserve"> G/TBT/N/UGA/1758</v>
      </c>
      <c r="E205" s="6" t="s">
        <v>105</v>
      </c>
      <c r="F205" s="8" t="s">
        <v>106</v>
      </c>
      <c r="G205" s="8" t="s">
        <v>107</v>
      </c>
      <c r="I205" s="6" t="s">
        <v>615</v>
      </c>
      <c r="J205" s="6" t="s">
        <v>45</v>
      </c>
      <c r="K205" s="6" t="s">
        <v>626</v>
      </c>
      <c r="L205" s="6" t="s">
        <v>617</v>
      </c>
      <c r="M205" s="6"/>
      <c r="N205" s="7">
        <v>45048</v>
      </c>
      <c r="O205" s="6" t="s">
        <v>25</v>
      </c>
      <c r="P205" s="8" t="s">
        <v>694</v>
      </c>
      <c r="Q205" s="6" t="str">
        <f>HYPERLINK("https://docs.wto.org/imrd/directdoc.asp?DDFDocuments/t/G/TBTN23/BDI335.DOCX", "https://docs.wto.org/imrd/directdoc.asp?DDFDocuments/t/G/TBTN23/BDI335.DOCX")</f>
        <v>https://docs.wto.org/imrd/directdoc.asp?DDFDocuments/t/G/TBTN23/BDI335.DOCX</v>
      </c>
      <c r="R205" s="6" t="str">
        <f>HYPERLINK("https://docs.wto.org/imrd/directdoc.asp?DDFDocuments/u/G/TBTN23/BDI335.DOCX", "https://docs.wto.org/imrd/directdoc.asp?DDFDocuments/u/G/TBTN23/BDI335.DOCX")</f>
        <v>https://docs.wto.org/imrd/directdoc.asp?DDFDocuments/u/G/TBTN23/BDI335.DOCX</v>
      </c>
      <c r="S205" s="6" t="str">
        <f>HYPERLINK("https://docs.wto.org/imrd/directdoc.asp?DDFDocuments/v/G/TBTN23/BDI335.DOCX", "https://docs.wto.org/imrd/directdoc.asp?DDFDocuments/v/G/TBTN23/BDI335.DOCX")</f>
        <v>https://docs.wto.org/imrd/directdoc.asp?DDFDocuments/v/G/TBTN23/BDI335.DOCX</v>
      </c>
    </row>
    <row r="206" spans="1:19" ht="30">
      <c r="A206" s="2" t="s">
        <v>890</v>
      </c>
      <c r="B206" s="8" t="s">
        <v>364</v>
      </c>
      <c r="C206" s="7">
        <v>45005</v>
      </c>
      <c r="D206" s="6" t="str">
        <f>HYPERLINK("https://eping.wto.org/en/Search?viewData= G/TBT/N/GHA/24"," G/TBT/N/GHA/24")</f>
        <v xml:space="preserve"> G/TBT/N/GHA/24</v>
      </c>
      <c r="E206" s="6" t="s">
        <v>123</v>
      </c>
      <c r="F206" s="8" t="s">
        <v>362</v>
      </c>
      <c r="G206" s="8" t="s">
        <v>363</v>
      </c>
      <c r="I206" s="6" t="s">
        <v>615</v>
      </c>
      <c r="J206" s="6" t="s">
        <v>45</v>
      </c>
      <c r="K206" s="6" t="s">
        <v>626</v>
      </c>
      <c r="L206" s="6" t="s">
        <v>617</v>
      </c>
      <c r="M206" s="6"/>
      <c r="N206" s="7">
        <v>45048</v>
      </c>
      <c r="O206" s="6" t="s">
        <v>25</v>
      </c>
      <c r="P206" s="8" t="s">
        <v>694</v>
      </c>
      <c r="Q206" s="6" t="str">
        <f>HYPERLINK("https://docs.wto.org/imrd/directdoc.asp?DDFDocuments/t/G/TBTN23/BDI335.DOCX", "https://docs.wto.org/imrd/directdoc.asp?DDFDocuments/t/G/TBTN23/BDI335.DOCX")</f>
        <v>https://docs.wto.org/imrd/directdoc.asp?DDFDocuments/t/G/TBTN23/BDI335.DOCX</v>
      </c>
      <c r="R206" s="6" t="str">
        <f>HYPERLINK("https://docs.wto.org/imrd/directdoc.asp?DDFDocuments/u/G/TBTN23/BDI335.DOCX", "https://docs.wto.org/imrd/directdoc.asp?DDFDocuments/u/G/TBTN23/BDI335.DOCX")</f>
        <v>https://docs.wto.org/imrd/directdoc.asp?DDFDocuments/u/G/TBTN23/BDI335.DOCX</v>
      </c>
      <c r="S206" s="6" t="str">
        <f>HYPERLINK("https://docs.wto.org/imrd/directdoc.asp?DDFDocuments/v/G/TBTN23/BDI335.DOCX", "https://docs.wto.org/imrd/directdoc.asp?DDFDocuments/v/G/TBTN23/BDI335.DOCX")</f>
        <v>https://docs.wto.org/imrd/directdoc.asp?DDFDocuments/v/G/TBTN23/BDI335.DOCX</v>
      </c>
    </row>
    <row r="207" spans="1:19" ht="45">
      <c r="A207" s="2" t="s">
        <v>890</v>
      </c>
      <c r="B207" s="8" t="s">
        <v>364</v>
      </c>
      <c r="C207" s="7">
        <v>45005</v>
      </c>
      <c r="D207" s="6" t="str">
        <f>HYPERLINK("https://eping.wto.org/en/Search?viewData= G/TBT/N/GHA/25"," G/TBT/N/GHA/25")</f>
        <v xml:space="preserve"> G/TBT/N/GHA/25</v>
      </c>
      <c r="E207" s="6" t="s">
        <v>123</v>
      </c>
      <c r="F207" s="8" t="s">
        <v>377</v>
      </c>
      <c r="G207" s="8" t="s">
        <v>378</v>
      </c>
      <c r="I207" s="6" t="s">
        <v>733</v>
      </c>
      <c r="J207" s="6" t="s">
        <v>734</v>
      </c>
      <c r="K207" s="6" t="s">
        <v>735</v>
      </c>
      <c r="L207" s="6" t="s">
        <v>214</v>
      </c>
      <c r="M207" s="6"/>
      <c r="N207" s="7" t="s">
        <v>21</v>
      </c>
      <c r="O207" s="6" t="s">
        <v>25</v>
      </c>
      <c r="P207" s="8" t="s">
        <v>736</v>
      </c>
      <c r="Q207" s="6" t="str">
        <f>HYPERLINK("https://docs.wto.org/imrd/directdoc.asp?DDFDocuments/t/G/TBTN23/BRA1476.DOCX", "https://docs.wto.org/imrd/directdoc.asp?DDFDocuments/t/G/TBTN23/BRA1476.DOCX")</f>
        <v>https://docs.wto.org/imrd/directdoc.asp?DDFDocuments/t/G/TBTN23/BRA1476.DOCX</v>
      </c>
      <c r="R207" s="6" t="str">
        <f>HYPERLINK("https://docs.wto.org/imrd/directdoc.asp?DDFDocuments/u/G/TBTN23/BRA1476.DOCX", "https://docs.wto.org/imrd/directdoc.asp?DDFDocuments/u/G/TBTN23/BRA1476.DOCX")</f>
        <v>https://docs.wto.org/imrd/directdoc.asp?DDFDocuments/u/G/TBTN23/BRA1476.DOCX</v>
      </c>
      <c r="S207" s="6" t="str">
        <f>HYPERLINK("https://docs.wto.org/imrd/directdoc.asp?DDFDocuments/v/G/TBTN23/BRA1476.DOCX", "https://docs.wto.org/imrd/directdoc.asp?DDFDocuments/v/G/TBTN23/BRA1476.DOCX")</f>
        <v>https://docs.wto.org/imrd/directdoc.asp?DDFDocuments/v/G/TBTN23/BRA1476.DOCX</v>
      </c>
    </row>
    <row r="208" spans="1:19" ht="75">
      <c r="A208" s="2" t="s">
        <v>905</v>
      </c>
      <c r="B208" s="8" t="s">
        <v>452</v>
      </c>
      <c r="C208" s="7">
        <v>44998</v>
      </c>
      <c r="D208" s="6" t="str">
        <f>HYPERLINK("https://eping.wto.org/en/Search?viewData= G/TBT/N/TZA/931"," G/TBT/N/TZA/931")</f>
        <v xml:space="preserve"> G/TBT/N/TZA/931</v>
      </c>
      <c r="E208" s="6" t="s">
        <v>449</v>
      </c>
      <c r="F208" s="8" t="s">
        <v>450</v>
      </c>
      <c r="G208" s="8" t="s">
        <v>451</v>
      </c>
      <c r="I208" s="6" t="s">
        <v>740</v>
      </c>
      <c r="J208" s="6" t="s">
        <v>741</v>
      </c>
      <c r="K208" s="6" t="s">
        <v>742</v>
      </c>
      <c r="L208" s="6" t="s">
        <v>214</v>
      </c>
      <c r="M208" s="6"/>
      <c r="N208" s="7">
        <v>45047</v>
      </c>
      <c r="O208" s="6" t="s">
        <v>25</v>
      </c>
      <c r="P208" s="8" t="s">
        <v>743</v>
      </c>
      <c r="Q208" s="6" t="str">
        <f>HYPERLINK("https://docs.wto.org/imrd/directdoc.asp?DDFDocuments/t/G/TBTN23/TZA908.DOCX", "https://docs.wto.org/imrd/directdoc.asp?DDFDocuments/t/G/TBTN23/TZA908.DOCX")</f>
        <v>https://docs.wto.org/imrd/directdoc.asp?DDFDocuments/t/G/TBTN23/TZA908.DOCX</v>
      </c>
      <c r="R208" s="6" t="str">
        <f>HYPERLINK("https://docs.wto.org/imrd/directdoc.asp?DDFDocuments/u/G/TBTN23/TZA908.DOCX", "https://docs.wto.org/imrd/directdoc.asp?DDFDocuments/u/G/TBTN23/TZA908.DOCX")</f>
        <v>https://docs.wto.org/imrd/directdoc.asp?DDFDocuments/u/G/TBTN23/TZA908.DOCX</v>
      </c>
      <c r="S208" s="6" t="str">
        <f>HYPERLINK("https://docs.wto.org/imrd/directdoc.asp?DDFDocuments/v/G/TBTN23/TZA908.DOCX", "https://docs.wto.org/imrd/directdoc.asp?DDFDocuments/v/G/TBTN23/TZA908.DOCX")</f>
        <v>https://docs.wto.org/imrd/directdoc.asp?DDFDocuments/v/G/TBTN23/TZA908.DOCX</v>
      </c>
    </row>
    <row r="209" spans="1:19" ht="90">
      <c r="A209" s="2" t="s">
        <v>896</v>
      </c>
      <c r="B209" s="8" t="s">
        <v>396</v>
      </c>
      <c r="C209" s="7">
        <v>45002</v>
      </c>
      <c r="D209" s="6" t="str">
        <f>HYPERLINK("https://eping.wto.org/en/Search?viewData= G/TBT/N/USA/1975"," G/TBT/N/USA/1975")</f>
        <v xml:space="preserve"> G/TBT/N/USA/1975</v>
      </c>
      <c r="E209" s="6" t="s">
        <v>239</v>
      </c>
      <c r="F209" s="8" t="s">
        <v>394</v>
      </c>
      <c r="G209" s="8" t="s">
        <v>395</v>
      </c>
      <c r="I209" s="6" t="s">
        <v>21</v>
      </c>
      <c r="J209" s="6" t="s">
        <v>747</v>
      </c>
      <c r="K209" s="6" t="s">
        <v>748</v>
      </c>
      <c r="L209" s="6" t="s">
        <v>567</v>
      </c>
      <c r="M209" s="6"/>
      <c r="N209" s="7">
        <v>45047</v>
      </c>
      <c r="O209" s="6" t="s">
        <v>25</v>
      </c>
      <c r="P209" s="8" t="s">
        <v>749</v>
      </c>
      <c r="Q209" s="6" t="str">
        <f>HYPERLINK("https://docs.wto.org/imrd/directdoc.asp?DDFDocuments/t/G/TBTN23/UKR246.DOCX", "https://docs.wto.org/imrd/directdoc.asp?DDFDocuments/t/G/TBTN23/UKR246.DOCX")</f>
        <v>https://docs.wto.org/imrd/directdoc.asp?DDFDocuments/t/G/TBTN23/UKR246.DOCX</v>
      </c>
      <c r="R209" s="6" t="str">
        <f>HYPERLINK("https://docs.wto.org/imrd/directdoc.asp?DDFDocuments/u/G/TBTN23/UKR246.DOCX", "https://docs.wto.org/imrd/directdoc.asp?DDFDocuments/u/G/TBTN23/UKR246.DOCX")</f>
        <v>https://docs.wto.org/imrd/directdoc.asp?DDFDocuments/u/G/TBTN23/UKR246.DOCX</v>
      </c>
      <c r="S209" s="6" t="str">
        <f>HYPERLINK("https://docs.wto.org/imrd/directdoc.asp?DDFDocuments/v/G/TBTN23/UKR246.DOCX", "https://docs.wto.org/imrd/directdoc.asp?DDFDocuments/v/G/TBTN23/UKR246.DOCX")</f>
        <v>https://docs.wto.org/imrd/directdoc.asp?DDFDocuments/v/G/TBTN23/UKR246.DOCX</v>
      </c>
    </row>
    <row r="210" spans="1:19" ht="30">
      <c r="A210" s="2" t="s">
        <v>873</v>
      </c>
      <c r="B210" s="8" t="s">
        <v>271</v>
      </c>
      <c r="C210" s="7">
        <v>45008</v>
      </c>
      <c r="D210" s="6" t="str">
        <f>HYPERLINK("https://eping.wto.org/en/Search?viewData= G/TBT/N/KEN/1407"," G/TBT/N/KEN/1407")</f>
        <v xml:space="preserve"> G/TBT/N/KEN/1407</v>
      </c>
      <c r="E210" s="6" t="s">
        <v>40</v>
      </c>
      <c r="F210" s="8" t="s">
        <v>269</v>
      </c>
      <c r="G210" s="8" t="s">
        <v>270</v>
      </c>
      <c r="I210" s="6" t="s">
        <v>753</v>
      </c>
      <c r="J210" s="6" t="s">
        <v>754</v>
      </c>
      <c r="K210" s="6" t="s">
        <v>32</v>
      </c>
      <c r="L210" s="6" t="s">
        <v>21</v>
      </c>
      <c r="M210" s="6"/>
      <c r="N210" s="7">
        <v>45028</v>
      </c>
      <c r="O210" s="6" t="s">
        <v>25</v>
      </c>
      <c r="P210" s="8" t="s">
        <v>755</v>
      </c>
      <c r="Q210" s="6" t="str">
        <f>HYPERLINK("https://docs.wto.org/imrd/directdoc.asp?DDFDocuments/t/G/TBTN23/USA1969.DOCX", "https://docs.wto.org/imrd/directdoc.asp?DDFDocuments/t/G/TBTN23/USA1969.DOCX")</f>
        <v>https://docs.wto.org/imrd/directdoc.asp?DDFDocuments/t/G/TBTN23/USA1969.DOCX</v>
      </c>
      <c r="R210" s="6" t="str">
        <f>HYPERLINK("https://docs.wto.org/imrd/directdoc.asp?DDFDocuments/u/G/TBTN23/USA1969.DOCX", "https://docs.wto.org/imrd/directdoc.asp?DDFDocuments/u/G/TBTN23/USA1969.DOCX")</f>
        <v>https://docs.wto.org/imrd/directdoc.asp?DDFDocuments/u/G/TBTN23/USA1969.DOCX</v>
      </c>
      <c r="S210" s="6" t="str">
        <f>HYPERLINK("https://docs.wto.org/imrd/directdoc.asp?DDFDocuments/v/G/TBTN23/USA1969.DOCX", "https://docs.wto.org/imrd/directdoc.asp?DDFDocuments/v/G/TBTN23/USA1969.DOCX")</f>
        <v>https://docs.wto.org/imrd/directdoc.asp?DDFDocuments/v/G/TBTN23/USA1969.DOCX</v>
      </c>
    </row>
    <row r="211" spans="1:19" ht="60">
      <c r="A211" s="2" t="s">
        <v>872</v>
      </c>
      <c r="B211" s="8" t="s">
        <v>257</v>
      </c>
      <c r="C211" s="7">
        <v>45008</v>
      </c>
      <c r="D211" s="6" t="str">
        <f>HYPERLINK("https://eping.wto.org/en/Search?viewData= G/TBT/N/GHA/27"," G/TBT/N/GHA/27")</f>
        <v xml:space="preserve"> G/TBT/N/GHA/27</v>
      </c>
      <c r="E211" s="6" t="s">
        <v>123</v>
      </c>
      <c r="F211" s="8" t="s">
        <v>255</v>
      </c>
      <c r="G211" s="8" t="s">
        <v>256</v>
      </c>
      <c r="I211" s="6" t="s">
        <v>21</v>
      </c>
      <c r="J211" s="6" t="s">
        <v>759</v>
      </c>
      <c r="K211" s="6" t="s">
        <v>760</v>
      </c>
      <c r="L211" s="6" t="s">
        <v>21</v>
      </c>
      <c r="M211" s="6"/>
      <c r="N211" s="7">
        <v>45015</v>
      </c>
      <c r="O211" s="6" t="s">
        <v>25</v>
      </c>
      <c r="P211" s="8" t="s">
        <v>761</v>
      </c>
      <c r="Q211" s="6" t="str">
        <f>HYPERLINK("https://docs.wto.org/imrd/directdoc.asp?DDFDocuments/t/G/TBTN23/USA1968.DOCX", "https://docs.wto.org/imrd/directdoc.asp?DDFDocuments/t/G/TBTN23/USA1968.DOCX")</f>
        <v>https://docs.wto.org/imrd/directdoc.asp?DDFDocuments/t/G/TBTN23/USA1968.DOCX</v>
      </c>
      <c r="R211" s="6" t="str">
        <f>HYPERLINK("https://docs.wto.org/imrd/directdoc.asp?DDFDocuments/u/G/TBTN23/USA1968.DOCX", "https://docs.wto.org/imrd/directdoc.asp?DDFDocuments/u/G/TBTN23/USA1968.DOCX")</f>
        <v>https://docs.wto.org/imrd/directdoc.asp?DDFDocuments/u/G/TBTN23/USA1968.DOCX</v>
      </c>
      <c r="S211" s="6" t="str">
        <f>HYPERLINK("https://docs.wto.org/imrd/directdoc.asp?DDFDocuments/v/G/TBTN23/USA1968.DOCX", "https://docs.wto.org/imrd/directdoc.asp?DDFDocuments/v/G/TBTN23/USA1968.DOCX")</f>
        <v>https://docs.wto.org/imrd/directdoc.asp?DDFDocuments/v/G/TBTN23/USA1968.DOCX</v>
      </c>
    </row>
    <row r="212" spans="1:19" ht="60">
      <c r="A212" s="2" t="s">
        <v>923</v>
      </c>
      <c r="B212" s="8" t="s">
        <v>538</v>
      </c>
      <c r="C212" s="7">
        <v>44994</v>
      </c>
      <c r="D212" s="6" t="str">
        <f>HYPERLINK("https://eping.wto.org/en/Search?viewData= G/TBT/N/BDI/341, G/TBT/N/KEN/1404, G/TBT/N/RWA/848, G/TBT/N/TZA/927, G/TBT/N/UGA/1756"," G/TBT/N/BDI/341, G/TBT/N/KEN/1404, G/TBT/N/RWA/848, G/TBT/N/TZA/927, G/TBT/N/UGA/1756")</f>
        <v xml:space="preserve"> G/TBT/N/BDI/341, G/TBT/N/KEN/1404, G/TBT/N/RWA/848, G/TBT/N/TZA/927, G/TBT/N/UGA/1756</v>
      </c>
      <c r="E212" s="6" t="s">
        <v>528</v>
      </c>
      <c r="F212" s="8" t="s">
        <v>536</v>
      </c>
      <c r="G212" s="8" t="s">
        <v>537</v>
      </c>
      <c r="I212" s="6" t="s">
        <v>765</v>
      </c>
      <c r="J212" s="6" t="s">
        <v>766</v>
      </c>
      <c r="K212" s="6" t="s">
        <v>742</v>
      </c>
      <c r="L212" s="6" t="s">
        <v>214</v>
      </c>
      <c r="M212" s="6"/>
      <c r="N212" s="7">
        <v>45047</v>
      </c>
      <c r="O212" s="6" t="s">
        <v>25</v>
      </c>
      <c r="P212" s="8" t="s">
        <v>767</v>
      </c>
      <c r="Q212" s="6" t="str">
        <f>HYPERLINK("https://docs.wto.org/imrd/directdoc.asp?DDFDocuments/t/G/TBTN23/TZA909.DOCX", "https://docs.wto.org/imrd/directdoc.asp?DDFDocuments/t/G/TBTN23/TZA909.DOCX")</f>
        <v>https://docs.wto.org/imrd/directdoc.asp?DDFDocuments/t/G/TBTN23/TZA909.DOCX</v>
      </c>
      <c r="R212" s="6" t="str">
        <f>HYPERLINK("https://docs.wto.org/imrd/directdoc.asp?DDFDocuments/u/G/TBTN23/TZA909.DOCX", "https://docs.wto.org/imrd/directdoc.asp?DDFDocuments/u/G/TBTN23/TZA909.DOCX")</f>
        <v>https://docs.wto.org/imrd/directdoc.asp?DDFDocuments/u/G/TBTN23/TZA909.DOCX</v>
      </c>
      <c r="S212" s="6" t="str">
        <f>HYPERLINK("https://docs.wto.org/imrd/directdoc.asp?DDFDocuments/v/G/TBTN23/TZA909.DOCX", "https://docs.wto.org/imrd/directdoc.asp?DDFDocuments/v/G/TBTN23/TZA909.DOCX")</f>
        <v>https://docs.wto.org/imrd/directdoc.asp?DDFDocuments/v/G/TBTN23/TZA909.DOCX</v>
      </c>
    </row>
    <row r="213" spans="1:19" ht="60">
      <c r="A213" s="2" t="s">
        <v>923</v>
      </c>
      <c r="B213" s="8" t="s">
        <v>538</v>
      </c>
      <c r="C213" s="7">
        <v>44994</v>
      </c>
      <c r="D213" s="6" t="str">
        <f>HYPERLINK("https://eping.wto.org/en/Search?viewData= G/TBT/N/BDI/341, G/TBT/N/KEN/1404, G/TBT/N/RWA/848, G/TBT/N/TZA/927, G/TBT/N/UGA/1756"," G/TBT/N/BDI/341, G/TBT/N/KEN/1404, G/TBT/N/RWA/848, G/TBT/N/TZA/927, G/TBT/N/UGA/1756")</f>
        <v xml:space="preserve"> G/TBT/N/BDI/341, G/TBT/N/KEN/1404, G/TBT/N/RWA/848, G/TBT/N/TZA/927, G/TBT/N/UGA/1756</v>
      </c>
      <c r="E213" s="6" t="s">
        <v>449</v>
      </c>
      <c r="F213" s="8" t="s">
        <v>536</v>
      </c>
      <c r="G213" s="8" t="s">
        <v>537</v>
      </c>
      <c r="I213" s="6" t="s">
        <v>771</v>
      </c>
      <c r="J213" s="6" t="s">
        <v>766</v>
      </c>
      <c r="K213" s="6" t="s">
        <v>742</v>
      </c>
      <c r="L213" s="6" t="s">
        <v>214</v>
      </c>
      <c r="M213" s="6"/>
      <c r="N213" s="7">
        <v>45047</v>
      </c>
      <c r="O213" s="6" t="s">
        <v>25</v>
      </c>
      <c r="P213" s="8" t="s">
        <v>772</v>
      </c>
      <c r="Q213" s="6" t="str">
        <f>HYPERLINK("https://docs.wto.org/imrd/directdoc.asp?DDFDocuments/t/G/TBTN23/TZA903.DOCX", "https://docs.wto.org/imrd/directdoc.asp?DDFDocuments/t/G/TBTN23/TZA903.DOCX")</f>
        <v>https://docs.wto.org/imrd/directdoc.asp?DDFDocuments/t/G/TBTN23/TZA903.DOCX</v>
      </c>
      <c r="R213" s="6" t="str">
        <f>HYPERLINK("https://docs.wto.org/imrd/directdoc.asp?DDFDocuments/u/G/TBTN23/TZA903.DOCX", "https://docs.wto.org/imrd/directdoc.asp?DDFDocuments/u/G/TBTN23/TZA903.DOCX")</f>
        <v>https://docs.wto.org/imrd/directdoc.asp?DDFDocuments/u/G/TBTN23/TZA903.DOCX</v>
      </c>
      <c r="S213" s="6" t="str">
        <f>HYPERLINK("https://docs.wto.org/imrd/directdoc.asp?DDFDocuments/v/G/TBTN23/TZA903.DOCX", "https://docs.wto.org/imrd/directdoc.asp?DDFDocuments/v/G/TBTN23/TZA903.DOCX")</f>
        <v>https://docs.wto.org/imrd/directdoc.asp?DDFDocuments/v/G/TBTN23/TZA903.DOCX</v>
      </c>
    </row>
    <row r="214" spans="1:19" ht="60">
      <c r="A214" s="2" t="s">
        <v>923</v>
      </c>
      <c r="B214" s="8" t="s">
        <v>538</v>
      </c>
      <c r="C214" s="7">
        <v>44994</v>
      </c>
      <c r="D214" s="6" t="str">
        <f>HYPERLINK("https://eping.wto.org/en/Search?viewData= G/TBT/N/BDI/341, G/TBT/N/KEN/1404, G/TBT/N/RWA/848, G/TBT/N/TZA/927, G/TBT/N/UGA/1756"," G/TBT/N/BDI/341, G/TBT/N/KEN/1404, G/TBT/N/RWA/848, G/TBT/N/TZA/927, G/TBT/N/UGA/1756")</f>
        <v xml:space="preserve"> G/TBT/N/BDI/341, G/TBT/N/KEN/1404, G/TBT/N/RWA/848, G/TBT/N/TZA/927, G/TBT/N/UGA/1756</v>
      </c>
      <c r="E214" s="6" t="s">
        <v>40</v>
      </c>
      <c r="F214" s="8" t="s">
        <v>536</v>
      </c>
      <c r="G214" s="8" t="s">
        <v>537</v>
      </c>
      <c r="I214" s="6" t="s">
        <v>776</v>
      </c>
      <c r="J214" s="6" t="s">
        <v>766</v>
      </c>
      <c r="K214" s="6" t="s">
        <v>742</v>
      </c>
      <c r="L214" s="6" t="s">
        <v>214</v>
      </c>
      <c r="M214" s="6"/>
      <c r="N214" s="7">
        <v>45047</v>
      </c>
      <c r="O214" s="6" t="s">
        <v>25</v>
      </c>
      <c r="P214" s="8" t="s">
        <v>777</v>
      </c>
      <c r="Q214" s="6" t="str">
        <f>HYPERLINK("https://docs.wto.org/imrd/directdoc.asp?DDFDocuments/t/G/TBTN23/TZA901.DOCX", "https://docs.wto.org/imrd/directdoc.asp?DDFDocuments/t/G/TBTN23/TZA901.DOCX")</f>
        <v>https://docs.wto.org/imrd/directdoc.asp?DDFDocuments/t/G/TBTN23/TZA901.DOCX</v>
      </c>
      <c r="R214" s="6" t="str">
        <f>HYPERLINK("https://docs.wto.org/imrd/directdoc.asp?DDFDocuments/u/G/TBTN23/TZA901.DOCX", "https://docs.wto.org/imrd/directdoc.asp?DDFDocuments/u/G/TBTN23/TZA901.DOCX")</f>
        <v>https://docs.wto.org/imrd/directdoc.asp?DDFDocuments/u/G/TBTN23/TZA901.DOCX</v>
      </c>
      <c r="S214" s="6" t="str">
        <f>HYPERLINK("https://docs.wto.org/imrd/directdoc.asp?DDFDocuments/v/G/TBTN23/TZA901.DOCX", "https://docs.wto.org/imrd/directdoc.asp?DDFDocuments/v/G/TBTN23/TZA901.DOCX")</f>
        <v>https://docs.wto.org/imrd/directdoc.asp?DDFDocuments/v/G/TBTN23/TZA901.DOCX</v>
      </c>
    </row>
    <row r="215" spans="1:19" ht="60">
      <c r="A215" s="2" t="s">
        <v>923</v>
      </c>
      <c r="B215" s="8" t="s">
        <v>538</v>
      </c>
      <c r="C215" s="7">
        <v>44994</v>
      </c>
      <c r="D215" s="6" t="str">
        <f>HYPERLINK("https://eping.wto.org/en/Search?viewData= G/TBT/N/BDI/341, G/TBT/N/KEN/1404, G/TBT/N/RWA/848, G/TBT/N/TZA/927, G/TBT/N/UGA/1756"," G/TBT/N/BDI/341, G/TBT/N/KEN/1404, G/TBT/N/RWA/848, G/TBT/N/TZA/927, G/TBT/N/UGA/1756")</f>
        <v xml:space="preserve"> G/TBT/N/BDI/341, G/TBT/N/KEN/1404, G/TBT/N/RWA/848, G/TBT/N/TZA/927, G/TBT/N/UGA/1756</v>
      </c>
      <c r="E215" s="6" t="s">
        <v>562</v>
      </c>
      <c r="F215" s="8" t="s">
        <v>536</v>
      </c>
      <c r="G215" s="8" t="s">
        <v>537</v>
      </c>
      <c r="I215" s="6" t="s">
        <v>781</v>
      </c>
      <c r="J215" s="6" t="s">
        <v>741</v>
      </c>
      <c r="K215" s="6" t="s">
        <v>742</v>
      </c>
      <c r="L215" s="6" t="s">
        <v>214</v>
      </c>
      <c r="M215" s="6"/>
      <c r="N215" s="7">
        <v>45047</v>
      </c>
      <c r="O215" s="6" t="s">
        <v>25</v>
      </c>
      <c r="P215" s="8" t="s">
        <v>782</v>
      </c>
      <c r="Q215" s="6" t="str">
        <f>HYPERLINK("https://docs.wto.org/imrd/directdoc.asp?DDFDocuments/t/G/TBTN23/TZA907.DOCX", "https://docs.wto.org/imrd/directdoc.asp?DDFDocuments/t/G/TBTN23/TZA907.DOCX")</f>
        <v>https://docs.wto.org/imrd/directdoc.asp?DDFDocuments/t/G/TBTN23/TZA907.DOCX</v>
      </c>
      <c r="R215" s="6" t="str">
        <f>HYPERLINK("https://docs.wto.org/imrd/directdoc.asp?DDFDocuments/u/G/TBTN23/TZA907.DOCX", "https://docs.wto.org/imrd/directdoc.asp?DDFDocuments/u/G/TBTN23/TZA907.DOCX")</f>
        <v>https://docs.wto.org/imrd/directdoc.asp?DDFDocuments/u/G/TBTN23/TZA907.DOCX</v>
      </c>
      <c r="S215" s="6" t="str">
        <f>HYPERLINK("https://docs.wto.org/imrd/directdoc.asp?DDFDocuments/v/G/TBTN23/TZA907.DOCX", "https://docs.wto.org/imrd/directdoc.asp?DDFDocuments/v/G/TBTN23/TZA907.DOCX")</f>
        <v>https://docs.wto.org/imrd/directdoc.asp?DDFDocuments/v/G/TBTN23/TZA907.DOCX</v>
      </c>
    </row>
    <row r="216" spans="1:19" ht="60">
      <c r="A216" s="2" t="s">
        <v>923</v>
      </c>
      <c r="B216" s="8" t="s">
        <v>538</v>
      </c>
      <c r="C216" s="7">
        <v>44994</v>
      </c>
      <c r="D216" s="6" t="str">
        <f>HYPERLINK("https://eping.wto.org/en/Search?viewData= G/TBT/N/BDI/341, G/TBT/N/KEN/1404, G/TBT/N/RWA/848, G/TBT/N/TZA/927, G/TBT/N/UGA/1756"," G/TBT/N/BDI/341, G/TBT/N/KEN/1404, G/TBT/N/RWA/848, G/TBT/N/TZA/927, G/TBT/N/UGA/1756")</f>
        <v xml:space="preserve"> G/TBT/N/BDI/341, G/TBT/N/KEN/1404, G/TBT/N/RWA/848, G/TBT/N/TZA/927, G/TBT/N/UGA/1756</v>
      </c>
      <c r="E216" s="6" t="s">
        <v>105</v>
      </c>
      <c r="F216" s="8" t="s">
        <v>536</v>
      </c>
      <c r="G216" s="8" t="s">
        <v>537</v>
      </c>
      <c r="I216" s="6" t="s">
        <v>786</v>
      </c>
      <c r="J216" s="6" t="s">
        <v>787</v>
      </c>
      <c r="K216" s="6" t="s">
        <v>140</v>
      </c>
      <c r="L216" s="6" t="s">
        <v>24</v>
      </c>
      <c r="M216" s="6"/>
      <c r="N216" s="7" t="s">
        <v>21</v>
      </c>
      <c r="O216" s="6" t="s">
        <v>25</v>
      </c>
      <c r="P216" s="8" t="s">
        <v>788</v>
      </c>
      <c r="Q216" s="6" t="str">
        <f>HYPERLINK("https://docs.wto.org/imrd/directdoc.asp?DDFDocuments/t/G/TBTN23/JPN764.DOCX", "https://docs.wto.org/imrd/directdoc.asp?DDFDocuments/t/G/TBTN23/JPN764.DOCX")</f>
        <v>https://docs.wto.org/imrd/directdoc.asp?DDFDocuments/t/G/TBTN23/JPN764.DOCX</v>
      </c>
      <c r="R216" s="6" t="str">
        <f>HYPERLINK("https://docs.wto.org/imrd/directdoc.asp?DDFDocuments/u/G/TBTN23/JPN764.DOCX", "https://docs.wto.org/imrd/directdoc.asp?DDFDocuments/u/G/TBTN23/JPN764.DOCX")</f>
        <v>https://docs.wto.org/imrd/directdoc.asp?DDFDocuments/u/G/TBTN23/JPN764.DOCX</v>
      </c>
      <c r="S216" s="6" t="str">
        <f>HYPERLINK("https://docs.wto.org/imrd/directdoc.asp?DDFDocuments/v/G/TBTN23/JPN764.DOCX", "https://docs.wto.org/imrd/directdoc.asp?DDFDocuments/v/G/TBTN23/JPN764.DOCX")</f>
        <v>https://docs.wto.org/imrd/directdoc.asp?DDFDocuments/v/G/TBTN23/JPN764.DOCX</v>
      </c>
    </row>
    <row r="217" spans="1:19" ht="105">
      <c r="A217" s="2" t="s">
        <v>922</v>
      </c>
      <c r="B217" s="8" t="s">
        <v>531</v>
      </c>
      <c r="C217" s="7">
        <v>44994</v>
      </c>
      <c r="D217" s="6" t="str">
        <f>HYPERLINK("https://eping.wto.org/en/Search?viewData= G/TBT/N/BDI/340, G/TBT/N/KEN/1403, G/TBT/N/RWA/847, G/TBT/N/TZA/926, G/TBT/N/UGA/1755"," G/TBT/N/BDI/340, G/TBT/N/KEN/1403, G/TBT/N/RWA/847, G/TBT/N/TZA/926, G/TBT/N/UGA/1755")</f>
        <v xml:space="preserve"> G/TBT/N/BDI/340, G/TBT/N/KEN/1403, G/TBT/N/RWA/847, G/TBT/N/TZA/926, G/TBT/N/UGA/1755</v>
      </c>
      <c r="E217" s="6" t="s">
        <v>528</v>
      </c>
      <c r="F217" s="8" t="s">
        <v>529</v>
      </c>
      <c r="G217" s="8" t="s">
        <v>530</v>
      </c>
      <c r="I217" s="6" t="s">
        <v>781</v>
      </c>
      <c r="J217" s="6" t="s">
        <v>741</v>
      </c>
      <c r="K217" s="6" t="s">
        <v>742</v>
      </c>
      <c r="L217" s="6" t="s">
        <v>214</v>
      </c>
      <c r="M217" s="6"/>
      <c r="N217" s="7">
        <v>45047</v>
      </c>
      <c r="O217" s="6" t="s">
        <v>25</v>
      </c>
      <c r="P217" s="8" t="s">
        <v>792</v>
      </c>
      <c r="Q217" s="6" t="str">
        <f>HYPERLINK("https://docs.wto.org/imrd/directdoc.asp?DDFDocuments/t/G/TBTN23/TZA905.DOCX", "https://docs.wto.org/imrd/directdoc.asp?DDFDocuments/t/G/TBTN23/TZA905.DOCX")</f>
        <v>https://docs.wto.org/imrd/directdoc.asp?DDFDocuments/t/G/TBTN23/TZA905.DOCX</v>
      </c>
      <c r="R217" s="6" t="str">
        <f>HYPERLINK("https://docs.wto.org/imrd/directdoc.asp?DDFDocuments/u/G/TBTN23/TZA905.DOCX", "https://docs.wto.org/imrd/directdoc.asp?DDFDocuments/u/G/TBTN23/TZA905.DOCX")</f>
        <v>https://docs.wto.org/imrd/directdoc.asp?DDFDocuments/u/G/TBTN23/TZA905.DOCX</v>
      </c>
      <c r="S217" s="6" t="str">
        <f>HYPERLINK("https://docs.wto.org/imrd/directdoc.asp?DDFDocuments/v/G/TBTN23/TZA905.DOCX", "https://docs.wto.org/imrd/directdoc.asp?DDFDocuments/v/G/TBTN23/TZA905.DOCX")</f>
        <v>https://docs.wto.org/imrd/directdoc.asp?DDFDocuments/v/G/TBTN23/TZA905.DOCX</v>
      </c>
    </row>
    <row r="218" spans="1:19" ht="105">
      <c r="A218" s="2" t="s">
        <v>922</v>
      </c>
      <c r="B218" s="8" t="s">
        <v>531</v>
      </c>
      <c r="C218" s="7">
        <v>44994</v>
      </c>
      <c r="D218" s="6" t="str">
        <f>HYPERLINK("https://eping.wto.org/en/Search?viewData= G/TBT/N/BDI/340, G/TBT/N/KEN/1403, G/TBT/N/RWA/847, G/TBT/N/TZA/926, G/TBT/N/UGA/1755"," G/TBT/N/BDI/340, G/TBT/N/KEN/1403, G/TBT/N/RWA/847, G/TBT/N/TZA/926, G/TBT/N/UGA/1755")</f>
        <v xml:space="preserve"> G/TBT/N/BDI/340, G/TBT/N/KEN/1403, G/TBT/N/RWA/847, G/TBT/N/TZA/926, G/TBT/N/UGA/1755</v>
      </c>
      <c r="E218" s="6" t="s">
        <v>449</v>
      </c>
      <c r="F218" s="8" t="s">
        <v>529</v>
      </c>
      <c r="G218" s="8" t="s">
        <v>530</v>
      </c>
      <c r="I218" s="6" t="s">
        <v>21</v>
      </c>
      <c r="J218" s="6" t="s">
        <v>624</v>
      </c>
      <c r="K218" s="6" t="s">
        <v>795</v>
      </c>
      <c r="L218" s="6" t="s">
        <v>24</v>
      </c>
      <c r="M218" s="6"/>
      <c r="N218" s="7">
        <v>45047</v>
      </c>
      <c r="O218" s="6" t="s">
        <v>25</v>
      </c>
      <c r="P218" s="8" t="s">
        <v>796</v>
      </c>
      <c r="Q218" s="6" t="str">
        <f>HYPERLINK("https://docs.wto.org/imrd/directdoc.asp?DDFDocuments/t/G/TBTN23/CHE275.DOCX", "https://docs.wto.org/imrd/directdoc.asp?DDFDocuments/t/G/TBTN23/CHE275.DOCX")</f>
        <v>https://docs.wto.org/imrd/directdoc.asp?DDFDocuments/t/G/TBTN23/CHE275.DOCX</v>
      </c>
      <c r="R218" s="6" t="str">
        <f>HYPERLINK("https://docs.wto.org/imrd/directdoc.asp?DDFDocuments/u/G/TBTN23/CHE275.DOCX", "https://docs.wto.org/imrd/directdoc.asp?DDFDocuments/u/G/TBTN23/CHE275.DOCX")</f>
        <v>https://docs.wto.org/imrd/directdoc.asp?DDFDocuments/u/G/TBTN23/CHE275.DOCX</v>
      </c>
      <c r="S218" s="6" t="str">
        <f>HYPERLINK("https://docs.wto.org/imrd/directdoc.asp?DDFDocuments/v/G/TBTN23/CHE275.DOCX", "https://docs.wto.org/imrd/directdoc.asp?DDFDocuments/v/G/TBTN23/CHE275.DOCX")</f>
        <v>https://docs.wto.org/imrd/directdoc.asp?DDFDocuments/v/G/TBTN23/CHE275.DOCX</v>
      </c>
    </row>
    <row r="219" spans="1:19" ht="105">
      <c r="A219" s="2" t="s">
        <v>922</v>
      </c>
      <c r="B219" s="8" t="s">
        <v>531</v>
      </c>
      <c r="C219" s="7">
        <v>44994</v>
      </c>
      <c r="D219" s="6" t="str">
        <f>HYPERLINK("https://eping.wto.org/en/Search?viewData= G/TBT/N/BDI/340, G/TBT/N/KEN/1403, G/TBT/N/RWA/847, G/TBT/N/TZA/926, G/TBT/N/UGA/1755"," G/TBT/N/BDI/340, G/TBT/N/KEN/1403, G/TBT/N/RWA/847, G/TBT/N/TZA/926, G/TBT/N/UGA/1755")</f>
        <v xml:space="preserve"> G/TBT/N/BDI/340, G/TBT/N/KEN/1403, G/TBT/N/RWA/847, G/TBT/N/TZA/926, G/TBT/N/UGA/1755</v>
      </c>
      <c r="E219" s="6" t="s">
        <v>105</v>
      </c>
      <c r="F219" s="8" t="s">
        <v>529</v>
      </c>
      <c r="G219" s="8" t="s">
        <v>530</v>
      </c>
      <c r="I219" s="6" t="s">
        <v>740</v>
      </c>
      <c r="J219" s="6" t="s">
        <v>800</v>
      </c>
      <c r="K219" s="6" t="s">
        <v>742</v>
      </c>
      <c r="L219" s="6" t="s">
        <v>214</v>
      </c>
      <c r="M219" s="6"/>
      <c r="N219" s="7">
        <v>45047</v>
      </c>
      <c r="O219" s="6" t="s">
        <v>25</v>
      </c>
      <c r="P219" s="8" t="s">
        <v>801</v>
      </c>
      <c r="Q219" s="6" t="str">
        <f>HYPERLINK("https://docs.wto.org/imrd/directdoc.asp?DDFDocuments/t/G/TBTN23/TZA910.DOCX", "https://docs.wto.org/imrd/directdoc.asp?DDFDocuments/t/G/TBTN23/TZA910.DOCX")</f>
        <v>https://docs.wto.org/imrd/directdoc.asp?DDFDocuments/t/G/TBTN23/TZA910.DOCX</v>
      </c>
      <c r="R219" s="6" t="str">
        <f>HYPERLINK("https://docs.wto.org/imrd/directdoc.asp?DDFDocuments/u/G/TBTN23/TZA910.DOCX", "https://docs.wto.org/imrd/directdoc.asp?DDFDocuments/u/G/TBTN23/TZA910.DOCX")</f>
        <v>https://docs.wto.org/imrd/directdoc.asp?DDFDocuments/u/G/TBTN23/TZA910.DOCX</v>
      </c>
      <c r="S219" s="6" t="str">
        <f>HYPERLINK("https://docs.wto.org/imrd/directdoc.asp?DDFDocuments/v/G/TBTN23/TZA910.DOCX", "https://docs.wto.org/imrd/directdoc.asp?DDFDocuments/v/G/TBTN23/TZA910.DOCX")</f>
        <v>https://docs.wto.org/imrd/directdoc.asp?DDFDocuments/v/G/TBTN23/TZA910.DOCX</v>
      </c>
    </row>
    <row r="220" spans="1:19" ht="105">
      <c r="A220" s="2" t="s">
        <v>926</v>
      </c>
      <c r="B220" s="8" t="s">
        <v>531</v>
      </c>
      <c r="C220" s="7">
        <v>44994</v>
      </c>
      <c r="D220" s="6" t="str">
        <f>HYPERLINK("https://eping.wto.org/en/Search?viewData= G/TBT/N/BDI/340, G/TBT/N/KEN/1403, G/TBT/N/RWA/847, G/TBT/N/TZA/926, G/TBT/N/UGA/1755"," G/TBT/N/BDI/340, G/TBT/N/KEN/1403, G/TBT/N/RWA/847, G/TBT/N/TZA/926, G/TBT/N/UGA/1755")</f>
        <v xml:space="preserve"> G/TBT/N/BDI/340, G/TBT/N/KEN/1403, G/TBT/N/RWA/847, G/TBT/N/TZA/926, G/TBT/N/UGA/1755</v>
      </c>
      <c r="E220" s="6" t="s">
        <v>40</v>
      </c>
      <c r="F220" s="8" t="s">
        <v>529</v>
      </c>
      <c r="G220" s="8" t="s">
        <v>530</v>
      </c>
      <c r="I220" s="6" t="s">
        <v>21</v>
      </c>
      <c r="J220" s="6" t="s">
        <v>805</v>
      </c>
      <c r="K220" s="6" t="s">
        <v>158</v>
      </c>
      <c r="L220" s="6" t="s">
        <v>21</v>
      </c>
      <c r="M220" s="6"/>
      <c r="N220" s="7" t="s">
        <v>21</v>
      </c>
      <c r="O220" s="6" t="s">
        <v>25</v>
      </c>
      <c r="P220" s="8" t="s">
        <v>806</v>
      </c>
      <c r="Q220" s="6" t="str">
        <f>HYPERLINK("https://docs.wto.org/imrd/directdoc.asp?DDFDocuments/t/G/TBTN23/BRA1475.DOCX", "https://docs.wto.org/imrd/directdoc.asp?DDFDocuments/t/G/TBTN23/BRA1475.DOCX")</f>
        <v>https://docs.wto.org/imrd/directdoc.asp?DDFDocuments/t/G/TBTN23/BRA1475.DOCX</v>
      </c>
      <c r="R220" s="6" t="str">
        <f>HYPERLINK("https://docs.wto.org/imrd/directdoc.asp?DDFDocuments/u/G/TBTN23/BRA1475.DOCX", "https://docs.wto.org/imrd/directdoc.asp?DDFDocuments/u/G/TBTN23/BRA1475.DOCX")</f>
        <v>https://docs.wto.org/imrd/directdoc.asp?DDFDocuments/u/G/TBTN23/BRA1475.DOCX</v>
      </c>
      <c r="S220" s="6" t="str">
        <f>HYPERLINK("https://docs.wto.org/imrd/directdoc.asp?DDFDocuments/v/G/TBTN23/BRA1475.DOCX", "https://docs.wto.org/imrd/directdoc.asp?DDFDocuments/v/G/TBTN23/BRA1475.DOCX")</f>
        <v>https://docs.wto.org/imrd/directdoc.asp?DDFDocuments/v/G/TBTN23/BRA1475.DOCX</v>
      </c>
    </row>
    <row r="221" spans="1:19" ht="105">
      <c r="A221" s="2" t="s">
        <v>926</v>
      </c>
      <c r="B221" s="8" t="s">
        <v>531</v>
      </c>
      <c r="C221" s="7">
        <v>44994</v>
      </c>
      <c r="D221" s="6" t="str">
        <f>HYPERLINK("https://eping.wto.org/en/Search?viewData= G/TBT/N/BDI/340, G/TBT/N/KEN/1403, G/TBT/N/RWA/847, G/TBT/N/TZA/926, G/TBT/N/UGA/1755"," G/TBT/N/BDI/340, G/TBT/N/KEN/1403, G/TBT/N/RWA/847, G/TBT/N/TZA/926, G/TBT/N/UGA/1755")</f>
        <v xml:space="preserve"> G/TBT/N/BDI/340, G/TBT/N/KEN/1403, G/TBT/N/RWA/847, G/TBT/N/TZA/926, G/TBT/N/UGA/1755</v>
      </c>
      <c r="E221" s="6" t="s">
        <v>562</v>
      </c>
      <c r="F221" s="8" t="s">
        <v>529</v>
      </c>
      <c r="G221" s="8" t="s">
        <v>530</v>
      </c>
      <c r="I221" s="6" t="s">
        <v>810</v>
      </c>
      <c r="J221" s="6" t="s">
        <v>811</v>
      </c>
      <c r="K221" s="6" t="s">
        <v>812</v>
      </c>
      <c r="L221" s="6" t="s">
        <v>21</v>
      </c>
      <c r="M221" s="6"/>
      <c r="N221" s="7">
        <v>45047</v>
      </c>
      <c r="O221" s="6" t="s">
        <v>25</v>
      </c>
      <c r="P221" s="8" t="s">
        <v>813</v>
      </c>
      <c r="Q221" s="6" t="str">
        <f>HYPERLINK("https://docs.wto.org/imrd/directdoc.asp?DDFDocuments/t/G/TBTN23/TZA906.DOCX", "https://docs.wto.org/imrd/directdoc.asp?DDFDocuments/t/G/TBTN23/TZA906.DOCX")</f>
        <v>https://docs.wto.org/imrd/directdoc.asp?DDFDocuments/t/G/TBTN23/TZA906.DOCX</v>
      </c>
      <c r="R221" s="6" t="str">
        <f>HYPERLINK("https://docs.wto.org/imrd/directdoc.asp?DDFDocuments/u/G/TBTN23/TZA906.DOCX", "https://docs.wto.org/imrd/directdoc.asp?DDFDocuments/u/G/TBTN23/TZA906.DOCX")</f>
        <v>https://docs.wto.org/imrd/directdoc.asp?DDFDocuments/u/G/TBTN23/TZA906.DOCX</v>
      </c>
      <c r="S221" s="6" t="str">
        <f>HYPERLINK("https://docs.wto.org/imrd/directdoc.asp?DDFDocuments/v/G/TBTN23/TZA906.DOCX", "https://docs.wto.org/imrd/directdoc.asp?DDFDocuments/v/G/TBTN23/TZA906.DOCX")</f>
        <v>https://docs.wto.org/imrd/directdoc.asp?DDFDocuments/v/G/TBTN23/TZA906.DOCX</v>
      </c>
    </row>
    <row r="222" spans="1:19" ht="135">
      <c r="A222" s="2" t="s">
        <v>936</v>
      </c>
      <c r="B222" s="8" t="s">
        <v>622</v>
      </c>
      <c r="C222" s="7">
        <v>44991</v>
      </c>
      <c r="D222" s="6" t="str">
        <f>HYPERLINK("https://eping.wto.org/en/Search?viewData= G/TBT/N/CHE/276"," G/TBT/N/CHE/276")</f>
        <v xml:space="preserve"> G/TBT/N/CHE/276</v>
      </c>
      <c r="E222" s="6" t="s">
        <v>619</v>
      </c>
      <c r="F222" s="8" t="s">
        <v>620</v>
      </c>
      <c r="G222" s="8" t="s">
        <v>621</v>
      </c>
      <c r="I222" s="6" t="s">
        <v>21</v>
      </c>
      <c r="J222" s="6" t="s">
        <v>818</v>
      </c>
      <c r="K222" s="6" t="s">
        <v>140</v>
      </c>
      <c r="L222" s="6" t="s">
        <v>21</v>
      </c>
      <c r="M222" s="6"/>
      <c r="N222" s="7">
        <v>45047</v>
      </c>
      <c r="O222" s="6" t="s">
        <v>25</v>
      </c>
      <c r="P222" s="8" t="s">
        <v>819</v>
      </c>
      <c r="Q222" s="6" t="str">
        <f>HYPERLINK("https://docs.wto.org/imrd/directdoc.asp?DDFDocuments/t/G/TBTN23/PAN126.DOCX", "https://docs.wto.org/imrd/directdoc.asp?DDFDocuments/t/G/TBTN23/PAN126.DOCX")</f>
        <v>https://docs.wto.org/imrd/directdoc.asp?DDFDocuments/t/G/TBTN23/PAN126.DOCX</v>
      </c>
      <c r="R222" s="6" t="str">
        <f>HYPERLINK("https://docs.wto.org/imrd/directdoc.asp?DDFDocuments/u/G/TBTN23/PAN126.DOCX", "https://docs.wto.org/imrd/directdoc.asp?DDFDocuments/u/G/TBTN23/PAN126.DOCX")</f>
        <v>https://docs.wto.org/imrd/directdoc.asp?DDFDocuments/u/G/TBTN23/PAN126.DOCX</v>
      </c>
      <c r="S222" s="6" t="str">
        <f>HYPERLINK("https://docs.wto.org/imrd/directdoc.asp?DDFDocuments/v/G/TBTN23/PAN126.DOCX", "https://docs.wto.org/imrd/directdoc.asp?DDFDocuments/v/G/TBTN23/PAN126.DOCX")</f>
        <v>https://docs.wto.org/imrd/directdoc.asp?DDFDocuments/v/G/TBTN23/PAN126.DOCX</v>
      </c>
    </row>
    <row r="223" spans="1:19" ht="135">
      <c r="A223" s="2" t="s">
        <v>936</v>
      </c>
      <c r="B223" s="8" t="s">
        <v>622</v>
      </c>
      <c r="C223" s="7">
        <v>44987</v>
      </c>
      <c r="D223" s="6" t="str">
        <f>HYPERLINK("https://eping.wto.org/en/Search?viewData= G/TBT/N/CHE/275"," G/TBT/N/CHE/275")</f>
        <v xml:space="preserve"> G/TBT/N/CHE/275</v>
      </c>
      <c r="E223" s="6" t="s">
        <v>619</v>
      </c>
      <c r="F223" s="8" t="s">
        <v>793</v>
      </c>
      <c r="G223" s="8" t="s">
        <v>794</v>
      </c>
      <c r="I223" s="6" t="s">
        <v>823</v>
      </c>
      <c r="J223" s="6" t="s">
        <v>766</v>
      </c>
      <c r="K223" s="6" t="s">
        <v>742</v>
      </c>
      <c r="L223" s="6" t="s">
        <v>214</v>
      </c>
      <c r="M223" s="6"/>
      <c r="N223" s="7">
        <v>45047</v>
      </c>
      <c r="O223" s="6" t="s">
        <v>25</v>
      </c>
      <c r="P223" s="8" t="s">
        <v>824</v>
      </c>
      <c r="Q223" s="6" t="str">
        <f>HYPERLINK("https://docs.wto.org/imrd/directdoc.asp?DDFDocuments/t/G/TBTN23/TZA904.DOCX", "https://docs.wto.org/imrd/directdoc.asp?DDFDocuments/t/G/TBTN23/TZA904.DOCX")</f>
        <v>https://docs.wto.org/imrd/directdoc.asp?DDFDocuments/t/G/TBTN23/TZA904.DOCX</v>
      </c>
      <c r="R223" s="6" t="str">
        <f>HYPERLINK("https://docs.wto.org/imrd/directdoc.asp?DDFDocuments/u/G/TBTN23/TZA904.DOCX", "https://docs.wto.org/imrd/directdoc.asp?DDFDocuments/u/G/TBTN23/TZA904.DOCX")</f>
        <v>https://docs.wto.org/imrd/directdoc.asp?DDFDocuments/u/G/TBTN23/TZA904.DOCX</v>
      </c>
      <c r="S223" s="6" t="str">
        <f>HYPERLINK("https://docs.wto.org/imrd/directdoc.asp?DDFDocuments/v/G/TBTN23/TZA904.DOCX", "https://docs.wto.org/imrd/directdoc.asp?DDFDocuments/v/G/TBTN23/TZA904.DOCX")</f>
        <v>https://docs.wto.org/imrd/directdoc.asp?DDFDocuments/v/G/TBTN23/TZA904.DOCX</v>
      </c>
    </row>
    <row r="224" spans="1:19" ht="75">
      <c r="A224" s="2" t="s">
        <v>867</v>
      </c>
      <c r="B224" s="8" t="s">
        <v>218</v>
      </c>
      <c r="C224" s="7">
        <v>45009</v>
      </c>
      <c r="D224" s="6" t="str">
        <f>HYPERLINK("https://eping.wto.org/en/Search?viewData= G/TBT/N/KGZ/52"," G/TBT/N/KGZ/52")</f>
        <v xml:space="preserve"> G/TBT/N/KGZ/52</v>
      </c>
      <c r="E224" s="6" t="s">
        <v>62</v>
      </c>
      <c r="F224" s="8" t="s">
        <v>216</v>
      </c>
      <c r="G224" s="8" t="s">
        <v>217</v>
      </c>
      <c r="I224" s="6" t="s">
        <v>828</v>
      </c>
      <c r="J224" s="6" t="s">
        <v>741</v>
      </c>
      <c r="K224" s="6" t="s">
        <v>829</v>
      </c>
      <c r="L224" s="6" t="s">
        <v>214</v>
      </c>
      <c r="M224" s="6"/>
      <c r="N224" s="7">
        <v>45047</v>
      </c>
      <c r="O224" s="6" t="s">
        <v>25</v>
      </c>
      <c r="P224" s="8" t="s">
        <v>830</v>
      </c>
      <c r="Q224" s="6" t="str">
        <f>HYPERLINK("https://docs.wto.org/imrd/directdoc.asp?DDFDocuments/t/G/TBTN23/TZA902.DOCX", "https://docs.wto.org/imrd/directdoc.asp?DDFDocuments/t/G/TBTN23/TZA902.DOCX")</f>
        <v>https://docs.wto.org/imrd/directdoc.asp?DDFDocuments/t/G/TBTN23/TZA902.DOCX</v>
      </c>
      <c r="R224" s="6" t="str">
        <f>HYPERLINK("https://docs.wto.org/imrd/directdoc.asp?DDFDocuments/u/G/TBTN23/TZA902.DOCX", "https://docs.wto.org/imrd/directdoc.asp?DDFDocuments/u/G/TBTN23/TZA902.DOCX")</f>
        <v>https://docs.wto.org/imrd/directdoc.asp?DDFDocuments/u/G/TBTN23/TZA902.DOCX</v>
      </c>
      <c r="S224" s="6" t="str">
        <f>HYPERLINK("https://docs.wto.org/imrd/directdoc.asp?DDFDocuments/v/G/TBTN23/TZA902.DOCX", "https://docs.wto.org/imrd/directdoc.asp?DDFDocuments/v/G/TBTN23/TZA902.DOCX")</f>
        <v>https://docs.wto.org/imrd/directdoc.asp?DDFDocuments/v/G/TBTN23/TZA902.DOCX</v>
      </c>
    </row>
    <row r="225" spans="1:19" ht="60">
      <c r="A225" s="2" t="s">
        <v>908</v>
      </c>
      <c r="B225" s="8" t="s">
        <v>469</v>
      </c>
      <c r="C225" s="7">
        <v>44998</v>
      </c>
      <c r="D225" s="6" t="str">
        <f>HYPERLINK("https://eping.wto.org/en/Search?viewData= G/TBT/N/TZA/929"," G/TBT/N/TZA/929")</f>
        <v xml:space="preserve"> G/TBT/N/TZA/929</v>
      </c>
      <c r="E225" s="6" t="s">
        <v>449</v>
      </c>
      <c r="F225" s="8" t="s">
        <v>467</v>
      </c>
      <c r="G225" s="8" t="s">
        <v>468</v>
      </c>
      <c r="I225" s="6" t="s">
        <v>834</v>
      </c>
      <c r="J225" s="6" t="s">
        <v>766</v>
      </c>
      <c r="K225" s="6" t="s">
        <v>742</v>
      </c>
      <c r="L225" s="6" t="s">
        <v>214</v>
      </c>
      <c r="M225" s="6"/>
      <c r="N225" s="7">
        <v>45047</v>
      </c>
      <c r="O225" s="6" t="s">
        <v>25</v>
      </c>
      <c r="P225" s="8" t="s">
        <v>835</v>
      </c>
      <c r="Q225" s="6" t="str">
        <f>HYPERLINK("https://docs.wto.org/imrd/directdoc.asp?DDFDocuments/t/G/TBTN23/TZA900.DOCX", "https://docs.wto.org/imrd/directdoc.asp?DDFDocuments/t/G/TBTN23/TZA900.DOCX")</f>
        <v>https://docs.wto.org/imrd/directdoc.asp?DDFDocuments/t/G/TBTN23/TZA900.DOCX</v>
      </c>
      <c r="R225" s="6" t="str">
        <f>HYPERLINK("https://docs.wto.org/imrd/directdoc.asp?DDFDocuments/u/G/TBTN23/TZA900.DOCX", "https://docs.wto.org/imrd/directdoc.asp?DDFDocuments/u/G/TBTN23/TZA900.DOCX")</f>
        <v>https://docs.wto.org/imrd/directdoc.asp?DDFDocuments/u/G/TBTN23/TZA900.DOCX</v>
      </c>
      <c r="S225" s="6" t="str">
        <f>HYPERLINK("https://docs.wto.org/imrd/directdoc.asp?DDFDocuments/v/G/TBTN23/TZA900.DOCX", "https://docs.wto.org/imrd/directdoc.asp?DDFDocuments/v/G/TBTN23/TZA900.DOCX")</f>
        <v>https://docs.wto.org/imrd/directdoc.asp?DDFDocuments/v/G/TBTN23/TZA900.DOCX</v>
      </c>
    </row>
    <row r="226" spans="1:19" ht="90">
      <c r="A226" s="2" t="s">
        <v>853</v>
      </c>
      <c r="B226" s="8" t="s">
        <v>65</v>
      </c>
      <c r="C226" s="7">
        <v>45015</v>
      </c>
      <c r="D226" s="6" t="str">
        <f>HYPERLINK("https://eping.wto.org/en/Search?viewData= G/TBT/N/KGZ/53"," G/TBT/N/KGZ/53")</f>
        <v xml:space="preserve"> G/TBT/N/KGZ/53</v>
      </c>
      <c r="E226" s="6" t="s">
        <v>62</v>
      </c>
      <c r="F226" s="8" t="s">
        <v>63</v>
      </c>
      <c r="G226" s="8" t="s">
        <v>64</v>
      </c>
      <c r="I226" s="6" t="s">
        <v>839</v>
      </c>
      <c r="J226" s="6" t="s">
        <v>766</v>
      </c>
      <c r="K226" s="6" t="s">
        <v>742</v>
      </c>
      <c r="L226" s="6" t="s">
        <v>214</v>
      </c>
      <c r="M226" s="6"/>
      <c r="N226" s="7">
        <v>45047</v>
      </c>
      <c r="O226" s="6" t="s">
        <v>25</v>
      </c>
      <c r="P226" s="8" t="s">
        <v>840</v>
      </c>
      <c r="Q226" s="6" t="str">
        <f>HYPERLINK("https://docs.wto.org/imrd/directdoc.asp?DDFDocuments/t/G/TBTN23/TZA899.DOCX", "https://docs.wto.org/imrd/directdoc.asp?DDFDocuments/t/G/TBTN23/TZA899.DOCX")</f>
        <v>https://docs.wto.org/imrd/directdoc.asp?DDFDocuments/t/G/TBTN23/TZA899.DOCX</v>
      </c>
      <c r="R226" s="6" t="str">
        <f>HYPERLINK("https://docs.wto.org/imrd/directdoc.asp?DDFDocuments/u/G/TBTN23/TZA899.DOCX", "https://docs.wto.org/imrd/directdoc.asp?DDFDocuments/u/G/TBTN23/TZA899.DOCX")</f>
        <v>https://docs.wto.org/imrd/directdoc.asp?DDFDocuments/u/G/TBTN23/TZA899.DOCX</v>
      </c>
      <c r="S226" s="6" t="str">
        <f>HYPERLINK("https://docs.wto.org/imrd/directdoc.asp?DDFDocuments/v/G/TBTN23/TZA899.DOCX", "https://docs.wto.org/imrd/directdoc.asp?DDFDocuments/v/G/TBTN23/TZA899.DOCX")</f>
        <v>https://docs.wto.org/imrd/directdoc.asp?DDFDocuments/v/G/TBTN23/TZA899.DOCX</v>
      </c>
    </row>
    <row r="227" spans="1:19" ht="165">
      <c r="A227" s="2" t="s">
        <v>870</v>
      </c>
      <c r="B227" s="8" t="s">
        <v>242</v>
      </c>
      <c r="C227" s="7">
        <v>45008</v>
      </c>
      <c r="D227" s="6" t="str">
        <f>HYPERLINK("https://eping.wto.org/en/Search?viewData= G/TBT/N/USA/1978"," G/TBT/N/USA/1978")</f>
        <v xml:space="preserve"> G/TBT/N/USA/1978</v>
      </c>
      <c r="E227" s="6" t="s">
        <v>239</v>
      </c>
      <c r="F227" s="8" t="s">
        <v>240</v>
      </c>
      <c r="G227" s="8" t="s">
        <v>241</v>
      </c>
      <c r="I227" s="6" t="s">
        <v>21</v>
      </c>
      <c r="J227" s="6" t="s">
        <v>22</v>
      </c>
      <c r="K227" s="6" t="s">
        <v>844</v>
      </c>
      <c r="L227" s="6" t="s">
        <v>21</v>
      </c>
      <c r="M227" s="6"/>
      <c r="N227" s="7">
        <v>45047</v>
      </c>
      <c r="O227" s="6" t="s">
        <v>25</v>
      </c>
      <c r="P227" s="8" t="s">
        <v>845</v>
      </c>
      <c r="Q227" s="6" t="str">
        <f>HYPERLINK("https://docs.wto.org/imrd/directdoc.asp?DDFDocuments/t/G/TBTN23/EU957.DOCX", "https://docs.wto.org/imrd/directdoc.asp?DDFDocuments/t/G/TBTN23/EU957.DOCX")</f>
        <v>https://docs.wto.org/imrd/directdoc.asp?DDFDocuments/t/G/TBTN23/EU957.DOCX</v>
      </c>
      <c r="R227" s="6" t="str">
        <f>HYPERLINK("https://docs.wto.org/imrd/directdoc.asp?DDFDocuments/u/G/TBTN23/EU957.DOCX", "https://docs.wto.org/imrd/directdoc.asp?DDFDocuments/u/G/TBTN23/EU957.DOCX")</f>
        <v>https://docs.wto.org/imrd/directdoc.asp?DDFDocuments/u/G/TBTN23/EU957.DOCX</v>
      </c>
      <c r="S227" s="6" t="str">
        <f>HYPERLINK("https://docs.wto.org/imrd/directdoc.asp?DDFDocuments/v/G/TBTN23/EU957.DOCX", "https://docs.wto.org/imrd/directdoc.asp?DDFDocuments/v/G/TBTN23/EU957.DOCX")</f>
        <v>https://docs.wto.org/imrd/directdoc.asp?DDFDocuments/v/G/TBTN23/EU957.DOCX</v>
      </c>
    </row>
  </sheetData>
  <sortState xmlns:xlrd2="http://schemas.microsoft.com/office/spreadsheetml/2017/richdata2" ref="A2:G227">
    <sortCondition ref="A2:A227"/>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2023-04-03T08:00:25Z</dcterms:created>
  <dcterms:modified xsi:type="dcterms:W3CDTF">2023-04-03T09:24:52Z</dcterms:modified>
</cp:coreProperties>
</file>