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5\"/>
    </mc:Choice>
  </mc:AlternateContent>
  <xr:revisionPtr revIDLastSave="0" documentId="13_ncr:1_{4660BEB7-9F1C-4452-97B1-7CCDE86BBCD7}"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0" i="1" l="1"/>
  <c r="Q120" i="1"/>
  <c r="P120" i="1"/>
  <c r="D120" i="1"/>
  <c r="R119" i="1"/>
  <c r="Q119" i="1"/>
  <c r="P119" i="1"/>
  <c r="D119" i="1"/>
  <c r="R118" i="1"/>
  <c r="Q118" i="1"/>
  <c r="P118" i="1"/>
  <c r="D118" i="1"/>
  <c r="R117" i="1"/>
  <c r="Q117" i="1"/>
  <c r="P117" i="1"/>
  <c r="D117" i="1"/>
  <c r="R116" i="1"/>
  <c r="Q116" i="1"/>
  <c r="P116" i="1"/>
  <c r="D116" i="1"/>
  <c r="R115" i="1"/>
  <c r="Q115" i="1"/>
  <c r="P115" i="1"/>
  <c r="D115" i="1"/>
  <c r="R114" i="1"/>
  <c r="Q114" i="1"/>
  <c r="P114" i="1"/>
  <c r="D114" i="1"/>
  <c r="R113" i="1"/>
  <c r="Q113" i="1"/>
  <c r="P113" i="1"/>
  <c r="D113" i="1"/>
  <c r="R112" i="1"/>
  <c r="Q112" i="1"/>
  <c r="P112" i="1"/>
  <c r="D112" i="1"/>
  <c r="R111" i="1"/>
  <c r="Q111" i="1"/>
  <c r="P111" i="1"/>
  <c r="D111" i="1"/>
  <c r="R110" i="1"/>
  <c r="Q110" i="1"/>
  <c r="P110" i="1"/>
  <c r="D110" i="1"/>
  <c r="R109" i="1"/>
  <c r="Q109" i="1"/>
  <c r="P109" i="1"/>
  <c r="D109" i="1"/>
  <c r="R108" i="1"/>
  <c r="Q108" i="1"/>
  <c r="P108" i="1"/>
  <c r="D108" i="1"/>
  <c r="R107" i="1"/>
  <c r="Q107" i="1"/>
  <c r="P107" i="1"/>
  <c r="D107" i="1"/>
  <c r="R106" i="1"/>
  <c r="Q106" i="1"/>
  <c r="P106" i="1"/>
  <c r="D106" i="1"/>
  <c r="R105" i="1"/>
  <c r="Q105" i="1"/>
  <c r="P105" i="1"/>
  <c r="D105" i="1"/>
  <c r="R104" i="1"/>
  <c r="Q104" i="1"/>
  <c r="P104" i="1"/>
  <c r="D104" i="1"/>
  <c r="R103" i="1"/>
  <c r="Q103" i="1"/>
  <c r="P103" i="1"/>
  <c r="D103" i="1"/>
  <c r="R102" i="1"/>
  <c r="Q102" i="1"/>
  <c r="P102" i="1"/>
  <c r="D102" i="1"/>
  <c r="R101" i="1"/>
  <c r="Q101" i="1"/>
  <c r="P101" i="1"/>
  <c r="D101" i="1"/>
  <c r="R100" i="1"/>
  <c r="Q100" i="1"/>
  <c r="P100" i="1"/>
  <c r="D100" i="1"/>
  <c r="R99" i="1"/>
  <c r="Q99" i="1"/>
  <c r="P99" i="1"/>
  <c r="D99" i="1"/>
  <c r="R98" i="1"/>
  <c r="Q98" i="1"/>
  <c r="P98" i="1"/>
  <c r="D98" i="1"/>
  <c r="R97" i="1"/>
  <c r="Q97" i="1"/>
  <c r="P97" i="1"/>
  <c r="D97" i="1"/>
  <c r="R96" i="1"/>
  <c r="Q96" i="1"/>
  <c r="P96" i="1"/>
  <c r="D96" i="1"/>
  <c r="R95" i="1"/>
  <c r="Q95" i="1"/>
  <c r="P95" i="1"/>
  <c r="D95" i="1"/>
  <c r="R94" i="1"/>
  <c r="Q94" i="1"/>
  <c r="P94" i="1"/>
  <c r="D94" i="1"/>
  <c r="R93" i="1"/>
  <c r="Q93" i="1"/>
  <c r="P93" i="1"/>
  <c r="D93" i="1"/>
  <c r="R92" i="1"/>
  <c r="Q92" i="1"/>
  <c r="P92" i="1"/>
  <c r="D92" i="1"/>
  <c r="R91" i="1"/>
  <c r="Q91" i="1"/>
  <c r="P91" i="1"/>
  <c r="D91" i="1"/>
  <c r="R90" i="1"/>
  <c r="Q90" i="1"/>
  <c r="P90" i="1"/>
  <c r="D90" i="1"/>
  <c r="R89" i="1"/>
  <c r="Q89" i="1"/>
  <c r="P89" i="1"/>
  <c r="D89" i="1"/>
  <c r="R88" i="1"/>
  <c r="Q88" i="1"/>
  <c r="P88" i="1"/>
  <c r="D88" i="1"/>
  <c r="R87" i="1"/>
  <c r="Q87" i="1"/>
  <c r="P87" i="1"/>
  <c r="D87" i="1"/>
  <c r="R86" i="1"/>
  <c r="Q86" i="1"/>
  <c r="P86" i="1"/>
  <c r="D86" i="1"/>
  <c r="R85" i="1"/>
  <c r="Q85" i="1"/>
  <c r="P85" i="1"/>
  <c r="D85" i="1"/>
  <c r="R84" i="1"/>
  <c r="Q84" i="1"/>
  <c r="P84" i="1"/>
  <c r="D84" i="1"/>
  <c r="R83" i="1"/>
  <c r="Q83" i="1"/>
  <c r="P83" i="1"/>
  <c r="D83" i="1"/>
  <c r="R82" i="1"/>
  <c r="Q82" i="1"/>
  <c r="P82" i="1"/>
  <c r="D82" i="1"/>
  <c r="R81" i="1"/>
  <c r="Q81" i="1"/>
  <c r="P81" i="1"/>
  <c r="D81" i="1"/>
  <c r="R80" i="1"/>
  <c r="Q80" i="1"/>
  <c r="P80" i="1"/>
  <c r="D80" i="1"/>
  <c r="P79" i="1"/>
  <c r="D79" i="1"/>
  <c r="R78" i="1"/>
  <c r="Q78" i="1"/>
  <c r="P78" i="1"/>
  <c r="D78" i="1"/>
  <c r="P77" i="1"/>
  <c r="D77" i="1"/>
  <c r="P76" i="1"/>
  <c r="D76" i="1"/>
  <c r="R75" i="1"/>
  <c r="P75" i="1"/>
  <c r="D75" i="1"/>
  <c r="P74" i="1"/>
  <c r="D74" i="1"/>
  <c r="R73" i="1"/>
  <c r="D73" i="1"/>
  <c r="P72" i="1"/>
  <c r="D72" i="1"/>
  <c r="P71" i="1"/>
  <c r="D71" i="1"/>
  <c r="P70" i="1"/>
  <c r="D70" i="1"/>
  <c r="P69" i="1"/>
  <c r="D69" i="1"/>
  <c r="P68" i="1"/>
  <c r="D68" i="1"/>
  <c r="P67" i="1"/>
  <c r="D67" i="1"/>
  <c r="P66" i="1"/>
  <c r="D66" i="1"/>
  <c r="P65" i="1"/>
  <c r="D65" i="1"/>
  <c r="P64" i="1"/>
  <c r="D64" i="1"/>
  <c r="R63" i="1"/>
  <c r="D63" i="1"/>
  <c r="P62" i="1"/>
  <c r="D62" i="1"/>
  <c r="P61" i="1"/>
  <c r="D61" i="1"/>
  <c r="P60" i="1"/>
  <c r="D60" i="1"/>
  <c r="P59" i="1"/>
  <c r="D59" i="1"/>
  <c r="P58" i="1"/>
  <c r="D58" i="1"/>
  <c r="P57" i="1"/>
  <c r="D57" i="1"/>
  <c r="P56" i="1"/>
  <c r="D56" i="1"/>
  <c r="P55" i="1"/>
  <c r="D55" i="1"/>
  <c r="R54" i="1"/>
  <c r="D54" i="1"/>
  <c r="P53" i="1"/>
  <c r="D53" i="1"/>
  <c r="P52" i="1"/>
  <c r="D52" i="1"/>
  <c r="P51" i="1"/>
  <c r="D51" i="1"/>
  <c r="P50" i="1"/>
  <c r="D50" i="1"/>
  <c r="P49" i="1"/>
  <c r="D49" i="1"/>
  <c r="P48" i="1"/>
  <c r="D48" i="1"/>
  <c r="P47" i="1"/>
  <c r="D47" i="1"/>
  <c r="P46" i="1"/>
  <c r="D46" i="1"/>
  <c r="P45" i="1"/>
  <c r="D45" i="1"/>
  <c r="P44" i="1"/>
  <c r="D44" i="1"/>
  <c r="P43" i="1"/>
  <c r="D43" i="1"/>
  <c r="P42" i="1"/>
  <c r="D42" i="1"/>
  <c r="P41" i="1"/>
  <c r="D41" i="1"/>
  <c r="P40" i="1"/>
  <c r="D40" i="1"/>
  <c r="R39" i="1"/>
  <c r="D39" i="1"/>
  <c r="P38" i="1"/>
  <c r="D38" i="1"/>
  <c r="P37" i="1"/>
  <c r="D37" i="1"/>
  <c r="P36" i="1"/>
  <c r="D36" i="1"/>
  <c r="P35" i="1"/>
  <c r="D35" i="1"/>
  <c r="P34" i="1"/>
  <c r="D34" i="1"/>
  <c r="P33" i="1"/>
  <c r="D33" i="1"/>
  <c r="P32" i="1"/>
  <c r="D32" i="1"/>
  <c r="P31" i="1"/>
  <c r="D31" i="1"/>
  <c r="P30" i="1"/>
  <c r="D30" i="1"/>
  <c r="P29" i="1"/>
  <c r="D29" i="1"/>
  <c r="P28" i="1"/>
  <c r="D28" i="1"/>
  <c r="P27" i="1"/>
  <c r="D27" i="1"/>
  <c r="P26" i="1"/>
  <c r="D26" i="1"/>
  <c r="P25" i="1"/>
  <c r="D25" i="1"/>
  <c r="R24" i="1"/>
  <c r="D24" i="1"/>
  <c r="P23" i="1"/>
  <c r="D23" i="1"/>
  <c r="P22" i="1"/>
  <c r="D22" i="1"/>
  <c r="P21" i="1"/>
  <c r="D21" i="1"/>
  <c r="P20" i="1"/>
  <c r="D20" i="1"/>
  <c r="P19" i="1"/>
  <c r="D19" i="1"/>
  <c r="P18" i="1"/>
  <c r="D18" i="1"/>
  <c r="P17" i="1"/>
  <c r="D17" i="1"/>
  <c r="P16" i="1"/>
  <c r="D16" i="1"/>
  <c r="P15" i="1"/>
  <c r="D15" i="1"/>
  <c r="P14" i="1"/>
  <c r="D14" i="1"/>
  <c r="P13" i="1"/>
  <c r="D13" i="1"/>
  <c r="P12" i="1"/>
  <c r="D12" i="1"/>
  <c r="P11" i="1"/>
  <c r="D11" i="1"/>
  <c r="P10" i="1"/>
  <c r="D10" i="1"/>
  <c r="P9" i="1"/>
  <c r="D9" i="1"/>
  <c r="P8" i="1"/>
  <c r="D8" i="1"/>
  <c r="P7" i="1"/>
  <c r="D7" i="1"/>
  <c r="P6" i="1"/>
  <c r="D6" i="1"/>
  <c r="Q5" i="1"/>
  <c r="P5" i="1"/>
  <c r="D5" i="1"/>
  <c r="P4" i="1"/>
  <c r="D4" i="1"/>
  <c r="Q3" i="1"/>
  <c r="P3" i="1"/>
  <c r="D3" i="1"/>
  <c r="P2" i="1"/>
  <c r="D2" i="1"/>
</calcChain>
</file>

<file path=xl/sharedStrings.xml><?xml version="1.0" encoding="utf-8"?>
<sst xmlns="http://schemas.openxmlformats.org/spreadsheetml/2006/main" count="1207" uniqueCount="604">
  <si>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</si>
  <si>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</si>
  <si>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</si>
  <si>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</si>
  <si>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</si>
  <si>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</si>
  <si>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</si>
  <si>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</si>
  <si>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</si>
  <si>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</si>
  <si>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</si>
  <si>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</si>
  <si>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</si>
  <si>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</si>
  <si>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</si>
  <si>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</si>
  <si>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</si>
  <si>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Russian Federation</t>
  </si>
  <si>
    <t>Draft Decision of the Collegium of the Eurasian Economic Commission on Amending Section 16 of Chapter II of the Common sanitary-epidemiological and hygienic requirements for products subject to sanitary-epidemiological supervision (control)</t>
  </si>
  <si>
    <t>The draft provides for updating Section 16 of Chapter II of the Common sanitary-epidemiological and hygienic requirements for products subject to sanitary-epidemiological supervision (control) concerning requirements for materials and articles made from polymeric and other materials intended to come into contact with food products and food environments.</t>
  </si>
  <si>
    <t>Materials and articles made from polymeric and other materials intended to come into contact with food products and food environments</t>
  </si>
  <si>
    <t/>
  </si>
  <si>
    <t>67.250 - Materials and articles in contact with foodstuffs</t>
  </si>
  <si>
    <t>Protection of human health or safety (TBT)</t>
  </si>
  <si>
    <t>Human health</t>
  </si>
  <si>
    <t>Regular notification</t>
  </si>
  <si>
    <t>Canada</t>
  </si>
  <si>
    <t>Share your thoughts: proposed changes to the document called “Common Names for Ingredients and Components” for milk ingredients and modified milk ingredients (1 page in English and French) </t>
  </si>
  <si>
    <t>Ingredients and components must be shown in the list of ingredients on food labels by their common names. For certain ingredients and components, there is an option to use a common name for the class of foods they belong to instead of their individual common names. The optional common names for certain classes of ingredients and components are set out in Table 2 of the Common Names for Ingredients and Components document, which is incorporated by reference into the Food and Drug Regulations (FDR).CFIA is proposing to change:the common name “modified milk ingredients” to “milk-derived ingredients” and « substance laitières modifiées » to « ingrédients dérivés du lait »the French common name from « substances laitières » to « ingrédients du lait » because it is a more accurate translation of “milk ingredients.”the ingredients or components that are allowed to use the common name “milk ingredients” and “modified milk ingredients.” </t>
  </si>
  <si>
    <t>Prepackaged food with milk ingredients and/or modified milk ingredients</t>
  </si>
  <si>
    <t>Other (TBT)</t>
  </si>
  <si>
    <t>Food standards</t>
  </si>
  <si>
    <r>
      <rPr>
        <sz val="11"/>
        <rFont val="Calibri"/>
      </rPr>
      <t xml:space="preserve">https://inspection.canada.ca/en/about-cfia/transparency/consultations-and-engagement/milk-ingredients (English)
https://inspection.canada.ca/fr/propos-lacia/transparence/consultations-participation/ingredients-laitiers (French)
</t>
    </r>
  </si>
  <si>
    <t>Australia</t>
  </si>
  <si>
    <t>National Consumer Energy Resources (CER) Roadmap - Consultation on technical priorities</t>
  </si>
  <si>
    <t>Australia is consulting on two related documents under the National Consumer Energy Resources (CER) Roadmap. The first paper is Technical Standards for CER Interoperability, which seeks stakeholder input to identify priority gaps and develop an initial set of agreed requirements and applicable technical standards to support device interoperability and flexibility. It is an exploratory consultation and does not itself impose binding obligations. The second paper is a prototype National Technical Regulatory Framework for CER, which outlines a proposed, consumer-centric framework and key regulatory functions (e.g., establishing national CER technical requirements and standards, device and installer accreditation, connection information updates, and system-integrity support) to enable consistent, secure, and reliable integration of CER across jurisdictions. This prototype is for discussion and does not establish mandatory requirements at this stage. This consultation is an early step in a staged process. By the end of 2025, Energy Ministers will consider an initial set of agreed technical requirements and a prototype regulatory framework. A pathway is being developed to support voluntary adoption of these requirements, commencing in 2026 and delivered by the end of 2027, before a national regulatory framework is implemented. Future work may expand the scope of interoperability requirements as technologies evolve, including vehicle-to-grid integration. The timing of regulator establishment remains to be determined.</t>
  </si>
  <si>
    <t>Consumer Energy Resources (CER) are a diverse range of small to medium scale energy resources that are located behind the meter at residential, commercial and industrial premises and are owned or operated by the customer. CER include:Rooftop solar: Photovoltaics (PV)Energy Management Systems (EMS)Household and community batteries: Energy Storage Systems (ESS), such as batteries and fly-wheels.Electric vehicles (EV) – passenger and light commercial vehiclesElectric vehicle supply equipment (EVSE)– the infrastructure and components that deliver electricity to charge EVs including EVSE load only and bidirectional EVSE.Flexible Loads– controlled loads including electric water heaters, pool pumps, air conditioners and smart devices.Note: The interoperability standards covered in this consultation apply to the inverter and not the PV panel.</t>
  </si>
  <si>
    <t>2716 - Electrical energy. (optional heading)</t>
  </si>
  <si>
    <t>27.160 - Solar energy engineering</t>
  </si>
  <si>
    <t>Prevention of deceptive practices and consumer protection (TBT); Quality requirements (TBT); Harmonization (TBT)</t>
  </si>
  <si>
    <r>
      <rPr>
        <sz val="11"/>
        <rFont val="Calibri"/>
      </rPr>
      <t>https://members.wto.org/crnattachments/2025/TBT/AUS/25_05760_00_e.pdf
https://members.wto.org/crnattachments/2025/TBT/AUS/25_05760_01_e.pdf</t>
    </r>
  </si>
  <si>
    <t>ConsultationonRSS-252, Issue 3 (7 pages, available in English and French)</t>
  </si>
  <si>
    <t>Notice is hereby given by the Ministry of Innovation, Science and Economic Development Canada has amended the following standard:RSS-252, issue 3, Intelligent Transportation Systems (ITS) On-Board Units (OBUs) in the 5895-5925 MHz Band, sets out the requirements for the certification requirements for licence-exempt on-board units (OBUs), operating cellular vehicle-to-everything (C-V2X) in the 5895-5925 MHz frequency band and intended for use in intelligent transportation system (ITS) applications.</t>
  </si>
  <si>
    <t>Radiocommunications (ICS 33.060)</t>
  </si>
  <si>
    <r>
      <rPr>
        <sz val="11"/>
        <rFont val="Calibri"/>
      </rPr>
      <t>https://www.rabc-cccr.ca/ised-radio-standards-specification-rss-252-issue-3-intelligent-transportation-systems-its-on-board-units-obus-in-the-5895-5925-mhz-band/</t>
    </r>
  </si>
  <si>
    <t>Kyrgyz Republic</t>
  </si>
  <si>
    <r>
      <rPr>
        <sz val="11"/>
        <rFont val="Calibri"/>
      </rPr>
      <t>https://members.wto.org/crnattachments/2025/TBT/KGZ/25_05762_00_x.pdf</t>
    </r>
  </si>
  <si>
    <t>Draft amendments to the Rules for Conducting Bioequivalence Research in the Eurasian Economic Union (64 pages, in Russian) </t>
  </si>
  <si>
    <t>- Updating the methodology of IN VITRO skin penetration (IVRT) research (taking into account the revision of the international acts of research, bioequivalence of multisource (generic) pharmaceutical product (acts of the Food and Drug Administration (FDA)), as well as the law enforcement practice of authorized bodies of the Member States of the Eurasian Economic Union; - Establishment of the possibility of conducting these studies using an alternative technique - an artificial membrane analog of human skin.</t>
  </si>
  <si>
    <t>Pharmaceutical products</t>
  </si>
  <si>
    <r>
      <rPr>
        <sz val="11"/>
        <rFont val="Calibri"/>
      </rPr>
      <t>https://members.wto.org/crnattachments/2025/TBT/KGZ/25_05698_00_x.pdf
https://regulation.eaeunion.org/orv/3162/</t>
    </r>
  </si>
  <si>
    <t>United States of America</t>
  </si>
  <si>
    <t>Telecommunications Relay Service ASCII Format Requirement&gt;</t>
  </si>
  <si>
    <t>Proposed rule - In this document, the Federal Communications Commission 
(Commission) proposes to modify the Telecommunications Relay Services 
(TRS) rules to delete the requirement that traditional, Text Telephone 
(TTY)-based TRS be capable of communicating with the American Standard 
Code for Information Interexchange (ASCII) format. The record indicates 
that this format is outdated and rarely used today. Deleting the rule 
would reduce TRS costs, eliminate an outdated regulatory requirement, 
and update the Commission's standards to be more consistent with 
current usage of TTY-based relay service.&gt;</t>
  </si>
  <si>
    <t>Telecommunications relay services; Telecommunication systems (ICS code(s): 33.040)</t>
  </si>
  <si>
    <t>33.040 - Telecommunication systems</t>
  </si>
  <si>
    <t>Cost saving and productivity enhancement (TBT)</t>
  </si>
  <si>
    <r>
      <rPr>
        <sz val="11"/>
        <rFont val="Calibri"/>
      </rPr>
      <t>https://members.wto.org/crnattachments/2025/TBT/USA/25_05712_00_e.pdf
https://members.wto.org/crnattachments/2025/TBT/USA/25_05712_01_e.pdf</t>
    </r>
  </si>
  <si>
    <t>Philippines</t>
  </si>
  <si>
    <t>Licensing Guidelines for Tobacco Product Manufacturers and Importers under the Food and Drug Administration (FDA)</t>
  </si>
  <si>
    <t>The proposed issuance aims to provide the guidelines for the licensing of manufacturers and importers of tobacco products.</t>
  </si>
  <si>
    <t>Tobacco, tobacco products and related equipment (ICS code(s): 65.160)</t>
  </si>
  <si>
    <t>65.160 - Tobacco, tobacco products and related equipment</t>
  </si>
  <si>
    <t>Protection of human health or safety (TBT); Other (TBT)</t>
  </si>
  <si>
    <r>
      <rPr>
        <sz val="11"/>
        <rFont val="Calibri"/>
      </rPr>
      <t>https://members.wto.org/crnattachments/2025/TBT/PHL/25_05696_00_e.pdf</t>
    </r>
  </si>
  <si>
    <t>Armenia</t>
  </si>
  <si>
    <t>Draft amendments to the Technical Regulation of the Customs Union «On safety of Explosives and Products on their Basis» (TR CU 028/2012) in terms of the establishment of forms, schemes, and procedures for conformity assessment based on standard conformity assessment schemes (the Decision of the Council of the Eurasian Economic Commission No. 44 (April 18, 2018))</t>
  </si>
  <si>
    <t>- clarification of the provisions of the Article 2 of the TR CU 028/2012 "Definitions";- statement of the procedure for conformity assessment in the Article 7 of the TR CU 028/2012 "Conformity assessment" based on standard conformity assessment schemes (the Decision of the Council of the Eurasian Economic Commission No. 44 (April 18, 2018));- statement of the Article 8 of the TR CU 028/2012 "Marking with a single product circulation mark on the Union market"</t>
  </si>
  <si>
    <t>Explosives and Products on their Basis</t>
  </si>
  <si>
    <t>Prevention of deceptive practices and consumer protection (TBT); Protection of human health or safety (TBT)</t>
  </si>
  <si>
    <t>Chinese Taipei</t>
  </si>
  <si>
    <t>Proposal for Amendments to the Legal Inspection Requirements for Wooden Board Commodities</t>
  </si>
  <si>
    <t>The Bureau of Standards, Metrology and Inspection (BSMI) plans to refine the management of wooden board commodities to enhance product performance, protect consumers, and maintain consistency in requirements. The proposed measures are summarized below:The BSMI will adopt the 2024 versions of inspection standards for laminated veneer lumber, structural laminated veneer lumber, glulam for decorative use, overlaid glulam for decorative use, overlaid glulam posts for structural use, medium density fiberboard, particleboard, various types of   plywood, and fire-retardant plywood.The inspection scope for plywood products will be extended to include fire-retardant plywood, currently regulated under fire-retardant construction materials. The inspection standard will be updated to its 2024 version and Type Approved Batch Inspection (TABI) will replace Monitoring Inspection to expedite customs clearance. Alternatively, business operators may use the Registration of Product Certification procedure (Modules II+IV, II+V, or II+VII) based on their needs.</t>
  </si>
  <si>
    <t>Wooden board commodities (HS code(s): 44)</t>
  </si>
  <si>
    <t>44 - WOOD AND ARTICLES OF WOOD; WOOD CHARCOAL</t>
  </si>
  <si>
    <t>79.060 - Wood-based panels</t>
  </si>
  <si>
    <t>Consumer information, labelling (TBT)</t>
  </si>
  <si>
    <t>Labelling</t>
  </si>
  <si>
    <r>
      <rPr>
        <sz val="11"/>
        <rFont val="Calibri"/>
      </rPr>
      <t>https://members.wto.org/crnattachments/2025/TBT/TPKM/25_05610_00_e.pdf
https://members.wto.org/crnattachments/2025/TBT/TPKM/25_05610_00_x.pdf
https://members.wto.org/crnattachments/2025/TBT/TPKM/25_05610_01_x.pdf</t>
    </r>
  </si>
  <si>
    <t>Tanzania</t>
  </si>
  <si>
    <t>MEDC 9 (3640) CD3, Road vehicles - Retro-reflective registration number plate for motor vehicles and trailers - Specifications, Fourth Edition</t>
  </si>
  <si>
    <t>This Tanzania Standard specifies the minimum requirements for retro-reflective registration number plates for motor vehicles and their trailers. In particular, this Tanzania Standard specifies the photometric and colorimetric characteristics required and also the test specifications applicable to registration number plates.</t>
  </si>
  <si>
    <t>Sign-plates, name-plates, address-plates and similar plates, numbers, letters and other symbols, of base metal, excluding those of heading 94.05. (HS code(s): 8310); Road vehicle systems in general (ICS code(s): 43.040.01)</t>
  </si>
  <si>
    <t>8310 - Sign-plates, name-plates, address-plates and similar plates, numbers, letters and other symbols, of base metal, excluding those of heading 94.05.</t>
  </si>
  <si>
    <t>43.040.01 - Road vehicle systems in general</t>
  </si>
  <si>
    <t>National security requirements (TBT); Prevention of deceptive practices and consumer protection (TBT); Quality requirements (TBT); Reducing trade barriers and facilitating trade (TBT)</t>
  </si>
  <si>
    <r>
      <rPr>
        <sz val="11"/>
        <rFont val="Calibri"/>
      </rPr>
      <t>https://members.wto.org/crnattachments/2025/TBT/TZA/25_05676_00_e.pdf</t>
    </r>
  </si>
  <si>
    <t>Japan</t>
  </si>
  <si>
    <t>Partial Amendment to the Order for Enforcement of the Consumer Product Safety Act</t>
  </si>
  <si>
    <t>In light of recent accident trends, the following two items will be newly designated as both Specified Products and Specified Products for Children by revising the Order for Enforcement of the Consumer Product Safety Act:Bed guards for children and strollers.</t>
  </si>
  <si>
    <t>Bed guards for children (barriers or other devices designed to be attached to beds primarily in households to prevent infants up to 60 months after birth from falling), and strollers (small wheeled vehicles designed to be pushed while walking, primarily by families, to transport infants up to 36 months after birth)</t>
  </si>
  <si>
    <t>Consumer information, labelling (TBT); Protection of human health or safety (TBT)</t>
  </si>
  <si>
    <r>
      <rPr>
        <sz val="11"/>
        <rFont val="Calibri"/>
      </rPr>
      <t>https://members.wto.org/crnattachments/2025/TBT/JPN/25_05614_00_e.pdf</t>
    </r>
  </si>
  <si>
    <t>Modernization of the Nation's Alerting Systems</t>
  </si>
  <si>
    <t>Notice of proposed rulemaking - In this document, the Federal Communications Commission 
(Commission) begins a reexamination of the Emergency Alert System (EAS) 
and Wireless Emergency Alerts (WEA) from the ground up and seeks 
comment on whether fundamental changes could make these alerting 
systems more effective, efficient, and better able to serve the 
public's needs. EAS was introduced 31 years ago, and WEA was introduced 
13 years ago, using the technology available at the time. The 
Commission seeks comment on what goals these alerting systems should 
aim to achieve, whether these systems are currently effective at 
achieving these goals, and what steps should be taken to modernize 
these systems to improve their usefulness and better leverage modern 
technology while minimizing burdens on stakeholders.&gt;</t>
  </si>
  <si>
    <t>Emergency alert systems; Domestic safety (ICS code(s): 13.120); Alarm and warning systems (ICS code(s): 13.320); Telecommunication systems (ICS code(s): 33.040); Radiocommunications (ICS code(s): 33.060); Mobile services (ICS code(s): 33.070)</t>
  </si>
  <si>
    <t>13.120 - Domestic safety; 13.320 - Alarm and warning systems; 33.040 - Telecommunication systems; 33.060 - Radiocommunications; 33.070 - Mobile services</t>
  </si>
  <si>
    <t>National security requirements (TBT); Protection of human health or safety (TBT); Cost saving and productivity enhancement (TBT)</t>
  </si>
  <si>
    <r>
      <rPr>
        <sz val="11"/>
        <rFont val="Calibri"/>
      </rPr>
      <t>https://members.wto.org/crnattachments/2025/TBT/USA/25_05693_00_e.pdf
https://members.wto.org/crnattachments/2025/TBT/USA/25_05693_01_e.pdf</t>
    </r>
  </si>
  <si>
    <t>Uganda</t>
  </si>
  <si>
    <t>DUS 2726: 2025 Electric Pressure Cooker — Specification — Part 1: Household use, First Edition</t>
  </si>
  <si>
    <t>This Draft Uganda Standard specifies requirements and test methods for Electric Pressure Cookers (EPCs) for household use. This standard applies to EPCs operating at a maximum voltage of 250 V single phase Alternating Current (AC) and a maximum pressure of 140 kPa.</t>
  </si>
  <si>
    <t>Electric ovens, cookers, cooking plates and boiling rings, electric grillers and roasters, for domestic use (excl. space-heating stoves and microwave ovens) (HS code(s): 851660); Cooking ranges, working tables, ovens and similar appliances (ICS code(s): 97.040.20)</t>
  </si>
  <si>
    <t>851660 - Electric ovens, cookers, cooking plates and boiling rings, electric grillers and roasters, for domestic use (excl. space-heating stoves and microwave ovens)</t>
  </si>
  <si>
    <t>97.040.20 - Cooking ranges, working tables, ovens and similar appliances</t>
  </si>
  <si>
    <t>Consumer information, labelling (TBT); Prevention of deceptive practices and consumer protection (TBT); Protection of human health or safety (TBT); Protection of the environment (TBT); Quality requirements (TBT); Harmonization (TBT); Reducing trade barriers and facilitating trade (TBT); Cost saving and productivity enhancement (TBT)</t>
  </si>
  <si>
    <r>
      <rPr>
        <sz val="11"/>
        <rFont val="Calibri"/>
      </rPr>
      <t>https://members.wto.org/crnattachments/2025/TBT/UGA/25_05697_00_e.pdf</t>
    </r>
  </si>
  <si>
    <t>Brazil</t>
  </si>
  <si>
    <t>Draft Brazilian RoHS Resolution </t>
  </si>
  <si>
    <t>Establishes restrictions on the use of certain hazardous substances in electrical and electronic equipment sold in the national territory, and includes other provisions.Criticisms and suggestions should be presented on the Participa + Brasil Platform: https://www.gov.br/participamaisbrasil/inmetro-diretoria-de-avaliacao-da-conformidade</t>
  </si>
  <si>
    <t>INORGANIC CHEMICALS; ORGANIC OR INORGANIC COMPOUNDS OF PRECIOUS METALS, OF RARE-EARTH METALS, OF RADIOACTIVE ELEMENTS OR OF ISOTOPES (HS code(s): 28); Electrical engineering (ICS code(s): 29)</t>
  </si>
  <si>
    <t>28 - INORGANIC CHEMICALS; ORGANIC OR INORGANIC COMPOUNDS OF PRECIOUS METALS, OF RARE-EARTH METALS, OF RADIOACTIVE ELEMENTS OR OF ISOTOPES</t>
  </si>
  <si>
    <t>29 - Electrical engineering</t>
  </si>
  <si>
    <t>Protection of human health or safety (TBT); Protection of animal or plant life or health (TBT); Protection of the environment (TBT)</t>
  </si>
  <si>
    <r>
      <rPr>
        <sz val="11"/>
        <rFont val="Calibri"/>
      </rPr>
      <t>https://www.gov.br/participamaisbrasil/proposta-de-resolucao-conama-rohs</t>
    </r>
  </si>
  <si>
    <t>Korea, Republic of</t>
  </si>
  <si>
    <t>Amendment to the Technical Requirements for Telecommunications Terminal Equipment </t>
  </si>
  <si>
    <t>ㅇ Establishment of new password setting requirements for visual data processing device (IP cameras) to ensure secure passwords.ㅇ Establishment of an exception provision for cloud-based IP cameras.</t>
  </si>
  <si>
    <t>IP-based visual data processing device</t>
  </si>
  <si>
    <t>Prevention of deceptive practices and consumer protection (TBT); Other (TBT)</t>
  </si>
  <si>
    <r>
      <rPr>
        <sz val="11"/>
        <rFont val="Calibri"/>
      </rPr>
      <t>https://members.wto.org/crnattachments/2025/TBT/KOR/25_05585_00_x.pdf</t>
    </r>
  </si>
  <si>
    <t>Proposed amendments to the “Regulations on the Approval, Notification, and Evaluation of Quasi-Drugs” </t>
  </si>
  <si>
    <t>The Ministry of Food and Drug Safety (MFDS) is amending the " Regulations on the Approval, Notification, and Evaluation of Quasi-Drugs” as follows:- Addition of assessment criteria for particle filtration efficiency test of KF80 masks- Acceptance of non-clinical data deemed appropriate based on inspection findings of OECD member countries and of data from alternative methods to animal testing</t>
  </si>
  <si>
    <t>Quasi-drug</t>
  </si>
  <si>
    <r>
      <rPr>
        <sz val="11"/>
        <rFont val="Calibri"/>
      </rPr>
      <t>https://members.wto.org/crnattachments/2025/TBT/KOR/25_05583_00_x.pdf</t>
    </r>
  </si>
  <si>
    <t>Jamaica</t>
  </si>
  <si>
    <t>Jamaican Standard Specification for Condensed Molasses Solubles of Sugar Cane Origin (10 pages), English </t>
  </si>
  <si>
    <t>This standard specifies the requirements for Condensed Molasses Solids (CMS) derived from sugarcane that has been previously fermented for rum production, for use in animal feed, whether produced industrially or on farm. It provides guidance on manufacturing CMS and sets the maximum limits for heavy metals and other anti-nutritional factors in the final product. Additionally, it provides guidance for the maximum inclusion rates of CMS in animal feeds based on the animal species, ensuring it does not hinder growth performance. </t>
  </si>
  <si>
    <t>Condensed Molasses Solubles of Sugar Cane Origin (ICS 65.120)</t>
  </si>
  <si>
    <t>65.120 - Animal feeding stuffs</t>
  </si>
  <si>
    <t>Protection of the environment (TBT)</t>
  </si>
  <si>
    <r>
      <rPr>
        <sz val="11"/>
        <rFont val="Calibri"/>
      </rPr>
      <t>https://members.wto.org/crnattachments/2025/TBT/JAM/25_05582_00_e.pdf</t>
    </r>
  </si>
  <si>
    <t>Malaysia</t>
  </si>
  <si>
    <t>Amendments to regulation 282 of the Food Regulations 1985 [P.U.(A) 437/1985</t>
  </si>
  <si>
    <t>The proposed amendments to regulation 282 of the Food Regulations 1985 [P.U.(A) 437/1985] is as follows: to amend the definition of milk shake by deleting the words “citric acid” and “tartaric acid” in subregulation 282(1); andto amend the use of food additives by deleting the phrase “and permitted food conditioner” in subregulation 282(4).</t>
  </si>
  <si>
    <t>Milk and cream, concentrated or containing added sugar or other sweetening matter (HS code(s): 0402)</t>
  </si>
  <si>
    <t>0402 - Milk and cream, concentrated or containing added sugar or other sweetening matter</t>
  </si>
  <si>
    <t>Viet Nam</t>
  </si>
  <si>
    <t>Draft Decree detailing a number of articles and measures for implementing the Law on Standards and Technical Regulations</t>
  </si>
  <si>
    <t>This draft Decree details  a number of provisions and implementation measures for the Law on Standards and Technical Regulations 2006 and the Law on Amendments and Supplements to a Number of Articles of the Law on Standards and Technical Regulations 2025 (hereinafter referred to as the Law on Standards and Technical Regulations). It covers the development and promulgation of standards; development and issuance of technical regulations; activities in the field of standards, technical regulations, assessment of conformity with standards and technical regulations; responsibilities of agencies, organizations and individuals engaged  in these areas. This Decree details a number of articles and measures for implementation of the Law on Standards and Technical Regulations, the Law on Investment with respect to business  conditions in conformity assessment services. This draft Decree applies to Vietnamese organizations and individuals, foreign organizations and individuals, and Vietnamese people residing abroad whose activities are related to the fields of standards, technical regulations, and conformity assessment activities.</t>
  </si>
  <si>
    <t>Standards and Technical Regulations </t>
  </si>
  <si>
    <t>01.120 - Standardization. General rules</t>
  </si>
  <si>
    <t>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</si>
  <si>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https://members.wto.org/crnattachments/2025/TBT/VNM/25_05557_00_x.pdf</t>
    </r>
  </si>
  <si>
    <t>Draft Decree detailing the implementation of a number of articles of the Law on Quality of Products and Goods and the Law Amending and Supplementing a number of articles of the Law on Quality of Products and Goods, and on goods labelling</t>
  </si>
  <si>
    <t>Scope of regulationThis draft Decree details provisions for the implementation of several articles of the Law on Quality of Products and Goods and the Law Amending and Supplementing a number of articles of the Law on Quality of Products and Goods regarding the state management of products and goods quality and state management responsibilities for the quality of products and goods; development of the national quality infrastructure; application of technology in quality management and product traceability; labeling of goods (including both physical and electronic labels); and the National Quality Awards.Applicable entitiesThis draft Decree applies to organizations and individuals engaged in the production and trade of products and goods, as well as to those involved in activities relating to products and goods quality, numbering, barcoding, labelling of goods (including electronic labels), digital product passports, traceability of products and goods, conformity assessment, and the National Quality Awards in Viet Nam</t>
  </si>
  <si>
    <t>Quality of Products and Goods</t>
  </si>
  <si>
    <t>Consumer information, labelling (TBT); Prevention of deceptive practices and consumer protection (TBT); Protection of human health or safety (TBT); Quality requirements (TBT)</t>
  </si>
  <si>
    <r>
      <rPr>
        <sz val="11"/>
        <rFont val="Calibri"/>
      </rPr>
      <t>https://members.wto.org/crnattachments/2025/TBT/VNM/25_05586_00_x.pdf</t>
    </r>
  </si>
  <si>
    <t>Public Consultation No. 21, 19 August 2025 </t>
  </si>
  <si>
    <t>Proposal to amend Inmetro Ordinance No. 102, 22 March 2022, which approves the Conformity Assessment Requirements for Water Consumption Equipment - Consolidated.Criticisms and suggestions should be presented on the Participa + Brasil Platform: https://www.gov.br/participamaisbrasil/inmetro-diretoria-de-avaliacao-da-conformidade</t>
  </si>
  <si>
    <t>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 (HS code(s): 8516); Energy and heat transfer engineering in general (ICS code(s): 27.010)</t>
  </si>
  <si>
    <t>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t>
  </si>
  <si>
    <t>27.010 - Energy and heat transfer engineering in general</t>
  </si>
  <si>
    <t>Quality requirements (TBT)</t>
  </si>
  <si>
    <r>
      <rPr>
        <sz val="11"/>
        <rFont val="Calibri"/>
      </rPr>
      <t>https://www.in.gov.br/en/web/dou/-/consulta-publica-n-21-de-19-de-agosto-de-2025-650486075</t>
    </r>
  </si>
  <si>
    <t>Peru</t>
  </si>
  <si>
    <t>Proyecto de Norma Metrológica Peruana PNMP 011:2025 “ELECTROACÚSTICA.  Sonómetros. Parte 3: Ensayos periódicos”.</t>
  </si>
  <si>
    <t>Esta segunda edición de la Norma NMP 011 describe los procedimientos para la verificación periódica de sonómetros con ponderación temporal, integradores - promediadores e integradores que fueron diseñados para conformar con las especificaciones de la clase 1 o de 1a clase 2 de la segunda edición de Norma IEC 61672 - 1.</t>
  </si>
  <si>
    <t>ICS: 17.220.20Descriptores: Electroacústica, sonómetros, acústica, ensayos, metrología</t>
  </si>
  <si>
    <r>
      <rPr>
        <sz val="11"/>
        <rFont val="Calibri"/>
      </rPr>
      <t>https://members.wto.org/crnattachments/2025/TBT/PER/25_05581_00_s.pdf</t>
    </r>
  </si>
  <si>
    <t>China</t>
  </si>
  <si>
    <t>National Standard of the P.R.C., Electric vehicles safety requirements</t>
  </si>
  <si>
    <t>This document specifies the safety requirements and test methods for electric vehicles;_x000D_
This document applies to electric vehicles with an on-board drive system whose maximum working voltage is voltage class B.</t>
  </si>
  <si>
    <t>Electric vehicles (HS code(s): 87); (ICS code(s): 43.020)</t>
  </si>
  <si>
    <t>87 - VEHICLES OTHER THAN RAILWAY OR TRAMWAY ROLLING STOCK, AND PARTS AND ACCESSORIES THEREOF</t>
  </si>
  <si>
    <t>43.020 - Road vehicles in general</t>
  </si>
  <si>
    <t>Prevention of deceptive practices and consumer protection (TBT); Protection of human health or safety (TBT); Quality requirements (TBT); Harmonization (TBT)</t>
  </si>
  <si>
    <r>
      <rPr>
        <sz val="11"/>
        <rFont val="Calibri"/>
      </rPr>
      <t>https://members.wto.org/crnattachments/2025/TBT/CHN/25_05554_00_x.pdf</t>
    </r>
  </si>
  <si>
    <t> Notice on Passenger Cars Corporate Average Fuel Consumption and  New Energy Vehicle Credits Regulation in 2026-2027</t>
  </si>
  <si>
    <t>This notification document specifies the requirements for the proportion of CAFC &amp; NEV credits in 2026—2027, optimizes and adjusts the technical specifications requirements for new energy vehicles</t>
  </si>
  <si>
    <t>Passenger cars, new energy passenger cars (HS code(s): 8701; 8702; 8703; 8704) (Part of the products in these HS codes)</t>
  </si>
  <si>
    <t>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t>
  </si>
  <si>
    <r>
      <rPr>
        <sz val="11"/>
        <rFont val="Calibri"/>
      </rPr>
      <t>https://members.wto.org/crnattachments/2025/TBT/CHN/25_05553_00_x.pdf
https://members.wto.org/crnattachments/2025/TBT/CHN/25_05553_01_x.pdf
https://members.wto.org/crnattachments/2025/TBT/CHN/25_05553_02_x.pdf</t>
    </r>
  </si>
  <si>
    <t>United Kingdom</t>
  </si>
  <si>
    <t>The REACH (Amendment) Regulations 2026</t>
  </si>
  <si>
    <t>This proposed legislation bans the placing on the market and use of lead shot and large calibre bullets for live quarry shooting (also known as hunting or shooting live animals) in the UK. The legislation bans the placing on the market and use of lead shot for target shooting, with a derogation for elite athletes. The legislation bans the use of bullets for outdoor target shooting, unless it occurs at an outdoor shooting range with sufficient risk management measures in place.</t>
  </si>
  <si>
    <t>Cartridges for smooth-barrelled shotguns (HS code(s): 930621); Bombs, grenades, torpedos, mines, missiles, and other ammunition and projectiles, and parts thereof, n.e.s. (excl. cartridges) (HS code(s): 930690)</t>
  </si>
  <si>
    <t>930621 - Cartridges for smooth-barrelled shotguns; 930690 - Bombs, grenades, torpedos, mines, missiles, and other ammunition and projectiles, and parts thereof, n.e.s. (excl. cartridges)</t>
  </si>
  <si>
    <t>71.100.30 - Explosives. Pyrotechnics and fireworks; 95.060 - Weapons</t>
  </si>
  <si>
    <r>
      <rPr>
        <sz val="11"/>
        <rFont val="Calibri"/>
      </rPr>
      <t>https://members.wto.org/crnattachments/2025/TBT/GBR/25_05545_00_e.pdf
https://members.wto.org/crnattachments/2025/TBT/GBR/25_05545_01_e.pdf</t>
    </r>
  </si>
  <si>
    <t>Safety Technology Regulation for Safety Accessory of Special Pressure Equipment (Draft for comments)</t>
  </si>
  <si>
    <t>In order to ensure the safe use of safety accessories of special pressure equipment (including safety valve, rupture disk device, emergency shutoff valve), prevent and reduce accidents, guarantee the safeness of lives and property, and promote the development of economy and society,  regulation is established regarding the materials, designning,  producing, type testing, selecting, installtion and using of safety accessory in the scope of Special Equipment Catalogue（2014） used within the territory of the People’s Republic of China. Safety Technology Regulation for Safety Accessory of Special Pressure Equipment will revise the relevant provisions.</t>
  </si>
  <si>
    <t>Safety accessory, safety valve, rupture disk device, emergency shutoff valve (HS code(s): 732690; 848140; 848180); (ICS code(s): 13.240; 23.040)</t>
  </si>
  <si>
    <t>848140 - Safety or relief valves; 848180 - Appliances for pipes, boiler shells, tanks, vats or the like (excl. pressure-reducing valves, valves for the control of pneumatic power transmission, check "non-return" valves and safety or relief valves); 732690 - Articles of iron or steel, n.e.s. (excl. cast articles or articles of iron or steel wire)</t>
  </si>
  <si>
    <t>13.240 - Protection against excessive pressure; 23.040 - Pipeline components and pipelines</t>
  </si>
  <si>
    <t>Protection of human health or safety (TBT); Quality requirements (TBT)</t>
  </si>
  <si>
    <r>
      <rPr>
        <sz val="11"/>
        <rFont val="Calibri"/>
      </rPr>
      <t>https://members.wto.org/crnattachments/2025/TBT/CHN/25_05551_00_x.pdf
https://members.wto.org/crnattachments/2025/TBT/CHN/25_05551_01_x.pdf</t>
    </r>
  </si>
  <si>
    <t>Administrative Provisions for the Record-filing of Internet Information Services for Drug and Medical Devices (Exposure Draft)</t>
  </si>
  <si>
    <t>The document is to standardize the record-filing of internet information services for durgs and medical devices and enhance the management of such services.</t>
  </si>
  <si>
    <t>Drugs and Medical devices (HS code(s): 30; 90); (ICS code(s): 11)</t>
  </si>
  <si>
    <t>30 - PHARMACEUTICAL PRODUCTS; 90 - OPTICAL, PHOTOGRAPHIC, CINEMATOGRAPHIC, MEASURING, CHECKING, PRECISION, MEDICAL OR SURGICAL INSTRUMENTS AND APPARATUS; PARTS AND ACCESSORIES THEREOF</t>
  </si>
  <si>
    <t>11 - Health care technology</t>
  </si>
  <si>
    <r>
      <rPr>
        <sz val="11"/>
        <rFont val="Calibri"/>
      </rPr>
      <t>https://members.wto.org/crnattachments/2025/TBT/CHN/25_05552_00_x.pdf
https://www.nmpa.gov.cn/xxgk/zhqyj/zhqyjylqx/20250731154819162.html</t>
    </r>
  </si>
  <si>
    <t>Kenya</t>
  </si>
  <si>
    <t>Draft Kenya Standard; DKS 509: 2025 Adhesives for wood working ― Specification</t>
  </si>
  <si>
    <t>This Kenya Standard specifies requirements, methods of sampling and methods of test for adhesives intended for the bonding of wood to wood</t>
  </si>
  <si>
    <t>Adhesives (ICS code(s): 83.180)</t>
  </si>
  <si>
    <t>83.180 - Adhesives</t>
  </si>
  <si>
    <t>Consumer information, labelling (TBT); Quality requirements (TBT); Reducing trade barriers and facilitating trade (TBT)</t>
  </si>
  <si>
    <r>
      <rPr>
        <sz val="11"/>
        <rFont val="Calibri"/>
      </rPr>
      <t>https://members.wto.org/crnattachments/2025/TBT/KEN/25_05543_00_e.pdf</t>
    </r>
  </si>
  <si>
    <t>National Standard of the P.R.C., Steering system of motor vehicles—Basic requirements</t>
  </si>
  <si>
    <t>This document specifies the terms and definitions, technical requirements and test methods for steering system of motor vehicles. _x000D_
This document applies to category M and N vehicles and category O trailers specified in GB/T 15089.​This document does not apply to:​_x000D_
——Pneumatic transmission steering systems;​_x000D_
——Vehicles with autonomous steering system as defined in 3.1.1.5.</t>
  </si>
  <si>
    <t>Steering system of motor vehicles (HS code(s): 870894); (ICS code(s): 43.040.50)</t>
  </si>
  <si>
    <t>870894 - Steering wheels, steering columns and steering boxes, and parts thereof, for tractors, motor vehicles for the transport of ten or more persons, motor cars and other motor vehicles principally designed for the transport of persons, motor vehicles for the transport of goods and special purpose motor vehicles, n.e.s.</t>
  </si>
  <si>
    <t>43.040.50 - Transmissions, suspensions</t>
  </si>
  <si>
    <r>
      <rPr>
        <sz val="11"/>
        <rFont val="Calibri"/>
      </rPr>
      <t>https://members.wto.org/crnattachments/2025/TBT/CHN/25_05555_00_x.pdf</t>
    </r>
  </si>
  <si>
    <t>National Standard of the P.R.C., The stipulation protecting drivers from being injured by motor vehicle steering mechanism</t>
  </si>
  <si>
    <t>This standard specifies the technical requirements and test methods for preventing the steering mechanism of motor vehicle from causing injury to the driver during frontal collisions._x000D_
This document applies to category M1 and N1 vehicles, and multi-purpose trucks.</t>
  </si>
  <si>
    <t>Vehicles (HS code(s): 87); (ICS code(s): 43.040)</t>
  </si>
  <si>
    <t>43.040 - Road vehicle systems</t>
  </si>
  <si>
    <r>
      <rPr>
        <sz val="11"/>
        <rFont val="Calibri"/>
      </rPr>
      <t>https://members.wto.org/crnattachments/2025/TBT/CHN/25_05556_00_x.pdf</t>
    </r>
  </si>
  <si>
    <t>DARS 1043:2025, Harzer cheese — Specification, First edition </t>
  </si>
  <si>
    <t>This African Standard specifies the requirements, sampling and test methods for Harzer cheese intended for direct human consumption or for further processing.Note: This Draft Tanzania Standard was also notified under SPS committee.</t>
  </si>
  <si>
    <t>Cheese and curd (HS code(s): 0406); Cheese (ICS code(s): 67.100.30)</t>
  </si>
  <si>
    <t>0406 - Cheese and curd</t>
  </si>
  <si>
    <t>67.100.30 - Cheese</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</si>
  <si>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</si>
  <si>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https://members.wto.org/crnattachments/2025/TBT/TZA/25_05443_00_e.pdf</t>
    </r>
  </si>
  <si>
    <t>Public Consultation No. 22, 19 August 2025 </t>
  </si>
  <si>
    <t>Proposal of Conformity Assessment Requirements and Specifications for the Conformity Identification Mark for Graphene Characterization.Criticisms and suggestions should be presented on the Participa + Brasil Platform: https://www.gov.br/participamaisbrasil/inmetro-diretoria-de-avaliacao-da-conformidade</t>
  </si>
  <si>
    <t>Carbon (carbon blacks and other forms of carbon not elsewhere specified or included). (HS code(s): 2803)</t>
  </si>
  <si>
    <t>2803 - Carbon (carbon blacks and other forms of carbon not elsewhere specified or included).</t>
  </si>
  <si>
    <t>71.060 - Inorganic chemicals</t>
  </si>
  <si>
    <r>
      <rPr>
        <sz val="11"/>
        <rFont val="Calibri"/>
      </rPr>
      <t>https://www.in.gov.br/en/web/dou/-/consulta-publica-n-22-de-19-de-agosto-de-2025-649612183</t>
    </r>
  </si>
  <si>
    <t>National Standard of the P.R.C., Minimum allowable values of the energy efficiency and energy efficiency grades for ducted air conditioners</t>
  </si>
  <si>
    <t>This document specifies the minimum allowable values of energy efficiency, energy efficiency grades, test methods and implementation requirements for ducted air conditioners._x000D_
This document applies to ducted air conditioners, roof-mounted air conditioning units and direct evaporative fresh air handling unit that are driven by electric motors and have a static pressure in the indoor unit greater than 0Pa (gauge pressure).</t>
  </si>
  <si>
    <t>Ducted air conditioners, roof-mounted air conditioning units, direct evaporative fresh air handling unit (HS code(s): 8418); (ICS code(s): 27.010)</t>
  </si>
  <si>
    <t>8418 - Refrigerators, freezers and other refrigerating or freezing equipment, electric or other; heat pumps; parts thereof (excl. air conditioning machines of heading 8415)</t>
  </si>
  <si>
    <t>Protection of the environment (TBT); Cost saving and productivity enhancement (TBT)</t>
  </si>
  <si>
    <r>
      <rPr>
        <sz val="11"/>
        <rFont val="Calibri"/>
      </rPr>
      <t>https://members.wto.org/crnattachments/2025/TBT/CHN/25_05368_00_x.pdf</t>
    </r>
  </si>
  <si>
    <t>Draft amendments to the Requirements for the implementation, maintenance and evaluation of the quality management system of medical devices, depending on the potential risk of their use (2 pages, in Russian) </t>
  </si>
  <si>
    <t>The draft amendments to the Requirements for the implementation, maintenance and evaluation of the quality management system of medical devices, depending on the potential risk of their use, apply to medical devices put into circulation in the territory of the Eurasian Economic Union and provide for the following: the possibility, in certain situations, of confirming the compliance of the production conditions of the sterilization site with the established requirements without the inspection organization visiting the sterilization site, which will avoid repeating individual procedures when evaluating the quality management system in order to rationalize the resources of manufacturers of medical devices and inspecting organizations.</t>
  </si>
  <si>
    <t>Cotton wool, gauze, bandages and similar articles (for example, bandages, Band-Aids, poultices), impregnated or coated with pharmaceutical substances or packaged in forms or packages for retail sale, intended for use in medicine, surgery, dentistry or veterinary medicine (HS 3005); Devices and instruments used in medicine, surgery, dentistry or veterinary medicine, including scintigraphic equipment, other electro-medical equipment and vision testers (HS 9018); Equipment based on the use of X-ray, alpha, beta or gamma radiation, intended or not intended for medical, surgical, dental or veterinary use, including X-ray or radiotherapy equipment, X-ray tubes and other X - ray generators, high-voltage generators, shields and control panels, screens, tables, chairs and similar products for examination or treatment (HS 9022); Medical, surgical, dental or veterinary furniture (for example, operating tables, examination tables, hospital beds with mechanical devices, dental chairs); barber chairs and similar chairs with devices for rotating and simultaneously for tilting and lifting; parts of the above-mentioned products (HS Code 9402).</t>
  </si>
  <si>
    <t>9402 - Medical, surgical, dental or veterinary furniture, e.g. operating tables, examination tables, hospital beds with mechanical fittings and dentists' chairs; barbers' chairs and similar chairs having rotating as well as both reclining and elevating movement; parts thereof; 9022 - 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 9018 - Instruments and appliances used in medical, surgical, dental or veterinary sciences, incl. scintigraphic apparatus, other electro-medical apparatus and sight-testing instruments, n.e.s.; 3005 - Wadding, gauze, bandages and the like, e.g. dressings, adhesive plasters, poultices, impregnated or covered with pharmaceutical substances or put up for retail sale for medical, surgical, dental or veterinary purposes</t>
  </si>
  <si>
    <t>11.040 - Medical equipment</t>
  </si>
  <si>
    <r>
      <rPr>
        <sz val="11"/>
        <rFont val="Calibri"/>
      </rPr>
      <t>https://members.wto.org/crnattachments/2025/TBT/KGZ/25_05435_00_x.pdf</t>
    </r>
  </si>
  <si>
    <t>National Standard of the P.R.C.,Firefighter’s emergency call</t>
  </si>
  <si>
    <t>The document specifies the terms and definitions of firefighter's emergency calls, provides classification and model designations, stipulates the performance requirements, inspection rules and marking requirements, and describes the corresponding test methods. _x000D_
The document applies to the firefighter's emergency call carried by fire rescue personnel during fire fighting and rescue.</t>
  </si>
  <si>
    <t>Firefighter’s emergency call (HS code(s): 854390); (ICS code(s): 13.220.10)</t>
  </si>
  <si>
    <t>854390 - Parts of electrical machines and apparatus, having individual functions, n.e.s. in chapter 85</t>
  </si>
  <si>
    <t>13.220.10 - Fire-fighting</t>
  </si>
  <si>
    <r>
      <rPr>
        <sz val="11"/>
        <rFont val="Calibri"/>
      </rPr>
      <t>https://members.wto.org/crnattachments/2025/TBT/CHN/25_05369_00_x.pdf</t>
    </r>
  </si>
  <si>
    <t>National Standards of the P.R.C., Minimum allowable values of energy efficiency and energy efficiency grades of LED products for indoor lighting</t>
  </si>
  <si>
    <t>This document specifies the energy efficiency grades, minimum allowable values of energy efficiency, and test methods for LED products for general indoor lighting, including LED downlights, directional integrated LED lamps, non-directional self-ballasted LED lamps, LED high bay luminaires, and double-capped LED lamps designed to retrofit liner fluorescent lamps._x000D_
This document applies to LED downlights, directional integrated LED lamps, non-directional self-ballasted LED lamps (including LED filament lamps), LED high bay luminaires, and double-capped LED lamps designed to retrofit liner fluorescent lamps, with a rated supply voltage not exceeding AC 250 V and a frequency of 50/60 Hz._x000D_
This document does not apply to non-directional self-ballasted LED lamps with additional optical lens designs, LED downlights and LED high bay luminaires using self-ballasted LED lamps, the LED products for indoor lighting with additional non-lighting related power-consuming functions or LED lighting products that are non-white or colour-tunable.</t>
  </si>
  <si>
    <t>LED products for indoor lighting (HS code(s): 853951; 940542); (ICS code(s): 27.010)</t>
  </si>
  <si>
    <t>853951 - Light-emitting diode "LED" light source modules; 940542 - Luminaires and lighting fittings, solely for light-emitting diode "LED" light sources, n.e.s.</t>
  </si>
  <si>
    <t>Protection of the environment (TBT); Quality requirements (TBT)</t>
  </si>
  <si>
    <r>
      <rPr>
        <sz val="11"/>
        <rFont val="Calibri"/>
      </rPr>
      <t>https://members.wto.org/crnattachments/2025/TBT/CHN/25_05370_00_x.pdf</t>
    </r>
  </si>
  <si>
    <t>Chile</t>
  </si>
  <si>
    <t>PROYECTO REGULATORIO, INCORPORA A LOS REACTIVOS DE DIAGNÓSTICO IN VITRO PARA CALIFICACIÓN MICROBIOLÓGICA DE DONACIONES EN SERVICIOS DE SANGRE QUE SE INDICAN, AL RÉGIMEN DE CONTROL SANITARIO ESTABLECIDO EN EL ARTÍCULO 111 DEL CÓDIGO SANITARIO.</t>
  </si>
  <si>
    <t>Somete a control sanitario a los REACTIVOS DE DIAGNÓSTICO IN VITRO PARA CALIFICACIÓN MICROBIOLÓGICA DE DONACIONES EN SERVICIOS DE SANGRE asociados a Chagas, Sífilis, Hepatitis B/Hepatitis C; HTLV I/II. </t>
  </si>
  <si>
    <t>REACTIVOS DE DIAGNÓSTICO IN VITRO PARA CALIFICACIÓN MICROBIOLÓGICA DE DONACIONES EN SERVICIOS DE SANGRE, QUE SE INDICAN.</t>
  </si>
  <si>
    <t>11.100.10 - In vitro diagnostic test systems; 11.100.30 - Analysis of blood and urine</t>
  </si>
  <si>
    <r>
      <rPr>
        <sz val="11"/>
        <rFont val="Calibri"/>
      </rPr>
      <t>https://members.wto.org/crnattachments/2025/TBT/CHL/25_05535_00_s.pdf</t>
    </r>
  </si>
  <si>
    <t>DARS 1038:2025,Karish cheese — Specification, First edition </t>
  </si>
  <si>
    <t>This African Standard specifies the requirements, sampling and test methods for Karish cheese intended for direct human consumption or for further processing.Note: This Draft Tanzania Standard was also notified under SPS committee.</t>
  </si>
  <si>
    <r>
      <rPr>
        <sz val="11"/>
        <rFont val="Calibri"/>
      </rPr>
      <t>https://members.wto.org/crnattachments/2025/TBT/TZA/25_05437_00_e.pdf</t>
    </r>
  </si>
  <si>
    <t>DARS 1037:2025,Domiati cheese — Specification, First edition </t>
  </si>
  <si>
    <t>This African Standard specifies the requirements, sampling and test methods for Domiati cheese intended for direct human consumption or for further processing.Note: This Draft Tanzania Standard was also notified under SPS committee.</t>
  </si>
  <si>
    <r>
      <rPr>
        <sz val="11"/>
        <rFont val="Calibri"/>
      </rPr>
      <t>https://members.wto.org/crnattachments/2025/TBT/TZA/25_05514_00_e.pdf</t>
    </r>
  </si>
  <si>
    <t>DARS 1044:2025,.Romadur cheese — Specification, First edition </t>
  </si>
  <si>
    <t>This African Standard specifies the requirements, sampling and test methods for Romadur cheese intended for direct human consumption or for further processing...Note: This Draft Tanzania Standard was also notified under SPS committee.</t>
  </si>
  <si>
    <r>
      <rPr>
        <sz val="11"/>
        <rFont val="Calibri"/>
      </rPr>
      <t>https://members.wto.org/crnattachments/2025/TBT/TZA/25_05442_00_e.pdf</t>
    </r>
  </si>
  <si>
    <t>DARS 1046:2025,Blended Mozzarella cheese — Specification, First edition</t>
  </si>
  <si>
    <t>This African Standard specifies the requirements, sampling and test methods for Blended Mozzarella cheese intended for direct human consumption or for further processingNote: This Draft Tanzania Standard was also notified under SPS committee.</t>
  </si>
  <si>
    <r>
      <rPr>
        <sz val="11"/>
        <rFont val="Calibri"/>
      </rPr>
      <t>https://members.wto.org/crnattachments/2025/TBT/TZA/25_05440_00_e.pdf</t>
    </r>
  </si>
  <si>
    <t>DARS 1047:2025,Blended ice cream — Specification, First edition </t>
  </si>
  <si>
    <t>This African Standard specifies the requirements, sampling and test methods for blended ice cream intended for direct human consumption or further processing.Note: This Draft Tanzania Standard was also notified under SPS committee.</t>
  </si>
  <si>
    <t>Ice cream and other edible ice, whether or not containing cocoa. (HS code(s): 2105); Milk and processed milk products (ICS code(s): 67.100.10)</t>
  </si>
  <si>
    <t>2105 - Ice cream and other edible ice, whether or not containing cocoa.</t>
  </si>
  <si>
    <t>67.100.10 - Milk and processed milk products</t>
  </si>
  <si>
    <r>
      <rPr>
        <sz val="11"/>
        <rFont val="Calibri"/>
      </rPr>
      <t>https://members.wto.org/crnattachments/2025/TBT/TZA/25_05438_00_e.pdf</t>
    </r>
  </si>
  <si>
    <t>Consultation paper: Proposed amendments to the Poisons Standard in relation to homosalate, oxybenzone and benzophenone</t>
  </si>
  <si>
    <t>The Therapeutic Goods Administration (TGA) has initiated a public consultation on proposed amendments to the Poisons Standard, aimed at enhancing the regulation of certain sunscreen ingredients and related substances. These proposals have been developed to ensure the safe use of chemicals in therapeutic and cosmetic sunscreens, while maintaining consistency across Australian jurisdictions.The consultation focuses on three substances:HomosalateOxybenzoneBenzophenone (as an impurity/degradant)These substances are being considered for rescheduling based on emerging scientific evidence and international regulatory trends. The proposed amendments include options for: restrictions on the maximum concentration of these substances in sunscreens restrictions based on application to parts of the body restrictions based on age of the consumerThe proposed amendments have been referred to the Joint Advisory Committee on Medicines Scheduling (ACMS) and the Advisory Committee on Chemicals Scheduling (ACCS) at a meeting to be held on 17 September 2025. Following the public consultation and subsequent recommendations and advice from the Joint ACMS-ACCS, the delegate of the Secretary of the Department of Health, Disability and Ageing will make an interim decision. The Interim Decision that may incorporate one or more of the options (with modification) for each substance. Neither the TGA nor the Delegate have formed a view at this time as to which options should be implemented or are preferred. The consultation was open to public comment until 12 August 2025, and all submissions will inform the delegate’s interim decision.</t>
  </si>
  <si>
    <t>HomosalateOxybenzone Benzophenone</t>
  </si>
  <si>
    <t>3304 - Beauty or make-up preparations and preparations for the care of the skin, incl. sunscreen or suntan preparations (excl. medicaments); manicure or pedicure preparations</t>
  </si>
  <si>
    <t>71.100.70 - Cosmetics. Toiletries</t>
  </si>
  <si>
    <r>
      <rPr>
        <sz val="11"/>
        <rFont val="Calibri"/>
      </rPr>
      <t>https://consultations.tga.gov.au/tga/scheduling-pre-meeting-sunscreen-substances-sep-25/user_uploads/pre-meeting-public-notice---joint-41---homosalate-oxybenzone-benzophenone---sep-2025-1.pdf</t>
    </r>
  </si>
  <si>
    <t>DARS 1042:2025, Butterkase cheese — Specification, First edition </t>
  </si>
  <si>
    <t>This African Standard specifies the requirements, sampling and test methods for Butterkase cheese intended for direct human consumption or for further processing.Note: This Draft Tanzania Standard was also notified under SPS committee.</t>
  </si>
  <si>
    <r>
      <rPr>
        <sz val="11"/>
        <rFont val="Calibri"/>
      </rPr>
      <t>https://members.wto.org/crnattachments/2025/TBT/TZA/25_05436_00_e.pdf</t>
    </r>
  </si>
  <si>
    <t>DARS 1039:2025,Limburger cheese — Specification, First edition </t>
  </si>
  <si>
    <t>This African Standard specifies the requirements, sampling and test methods for Limburger cheese intended for direct human consumption or for further processing.Note: This Draft Tanzania Standard was also notified under SPS committee.</t>
  </si>
  <si>
    <r>
      <rPr>
        <sz val="11"/>
        <rFont val="Calibri"/>
      </rPr>
      <t>https://members.wto.org/crnattachments/2025/TBT/TZA/25_05434_00_e.pdf</t>
    </r>
  </si>
  <si>
    <t>DARS 1057:2025, Yoghurt — Specification, First edition.                                                                                                                                                                                                                                                                  </t>
  </si>
  <si>
    <t>This African Standard specifies requirements, sampling and test methods for yoghurt products intended for direct human consumption or further processingNote: This Draft Tanzania Standard was also notified under SPS committee.         </t>
  </si>
  <si>
    <t>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(HS code(s): 0403); Milk and processed milk products (ICS code(s): 67.100.10)</t>
  </si>
  <si>
    <t>0403 -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t>
  </si>
  <si>
    <r>
      <rPr>
        <sz val="11"/>
        <rFont val="Calibri"/>
      </rPr>
      <t>https://members.wto.org/crnattachments/2025/TBT/TZA/25_05439_00_e.pdf</t>
    </r>
  </si>
  <si>
    <t>DARS 1045:2025,Labneh — Specification, First edition</t>
  </si>
  <si>
    <t>This African Standard specifying the requirements, sampling and test methods for Labneh cheese intended for direct human consumption or for further processing.Note: This Draft Tanzania Standard was also notified under SPS committee.</t>
  </si>
  <si>
    <r>
      <rPr>
        <sz val="11"/>
        <rFont val="Calibri"/>
      </rPr>
      <t>https://members.wto.org/crnattachments/2025/TBT/TZA/25_05441_00_e.pdf</t>
    </r>
  </si>
  <si>
    <t>Thailand</t>
  </si>
  <si>
    <t>Draft Ministerial Regulation Prescribing Industrial Products for Carbon Steel Tubes for General Structure to Conform to the Standard B.E. .…</t>
  </si>
  <si>
    <t>The draft Ministerial Regulation mandates carbon steel tubes for general structure to conform to the Thai Industrial Standard TIS 107-2566 (2023) Carbon Steel Tubes for General Structure.This standard covers carbon steel tubes with circular, square and rectangular cross-sections, used for engineering, architectural and general structural purposes.</t>
  </si>
  <si>
    <t>Carbon Steel Tubes for General Structure (ICS 77.140.75)</t>
  </si>
  <si>
    <t>77.140.75 - Steel pipes and tubes for specific use</t>
  </si>
  <si>
    <r>
      <rPr>
        <sz val="11"/>
        <rFont val="Calibri"/>
      </rPr>
      <t>https://members.wto.org/crnattachments/2025/TBT/THA/25_05354_00_x.pdf</t>
    </r>
  </si>
  <si>
    <t> Proposal for Legal Inspection Requirements for PV Inverters</t>
  </si>
  <si>
    <t>To achieve net-zero carbon emissions by 2050, it is expected that renewable energy power generation equipment and energy storage systems will gradually be installed not only at outdoor sites but also in indoor households and factories. Considering that the PV inverter is a critical component of energy storage systems, the BSMI proposes to include PV inverters  not exceeding 100 kW in the mandatory inspection scope to ensure consumer safety. Two alternative conformity assessment procedures are made available for the choice of applicants, i.e., Registration of Product Certification (RPC) or Type-Approved Batch Inspection (TABI).</t>
  </si>
  <si>
    <t>Static converters (HS code(s): 850440)</t>
  </si>
  <si>
    <t>850440 - Static converters</t>
  </si>
  <si>
    <t>29.200 - Rectifiers. Converters. Stabilized power supply</t>
  </si>
  <si>
    <r>
      <rPr>
        <sz val="11"/>
        <rFont val="Calibri"/>
      </rPr>
      <t>https://members.wto.org/crnattachments/2025/TBT/TPKM/25_05349_00_e.pdf
https://members.wto.org/crnattachments/2025/TBT/TPKM/25_05349_00_x.pdf</t>
    </r>
  </si>
  <si>
    <t>European Union</t>
  </si>
  <si>
    <t>Draft Commission Implementing Decision on the harmonisation of the 3 800-4 200 MHz frequency band for the shared use by terrestrial wireless broadband systems capable of providing local-area network connectivity in the Union</t>
  </si>
  <si>
    <t>This draft Commission Implementing Decision aims to designate and harmonise the technical conditions for the shared use of the 3 800 - 4 200 MHz frequency band by low and medium power terrestrial wireless broadband systems for local-area network connectivity in the Union, with a focus on industrial sectors. The technical conditions are laid down in the technical annex.</t>
  </si>
  <si>
    <t>Low and medium power terrestrial wireless broadband systems</t>
  </si>
  <si>
    <t>Protection of human health or safety (TBT); Quality requirements (TBT); Harmonization (TBT)</t>
  </si>
  <si>
    <r>
      <rPr>
        <sz val="11"/>
        <rFont val="Calibri"/>
      </rPr>
      <t>https://members.wto.org/crnattachments/2025/TBT/EEC/25_05353_00_e.pdf
https://members.wto.org/crnattachments/2025/TBT/EEC/25_05353_01_e.pdf</t>
    </r>
  </si>
  <si>
    <t>Listing Nail Products Containing Triphenyl Phosphate (TPhP) at Concentrations Greater Than 250 Parts per Million (ppm) as a Priority Product</t>
  </si>
  <si>
    <t>Proposed rule - The Department of Toxic Substances Control (DTSC) proposes to amend the California Code of Regulations, title 22, division 4.5, chapter 55, article 11, section 69511, and adopt section 69511.10. This proposed amendment pertains to the identification of a Priority Product under the Safer Consumer Products (SCP) Regulations, approved by the Office of Administrative Law (OAL) and filed with the Secretary of State on 28 August 2013 (effective date: 1 October 2013; OAL Regulatory Action Number: Z-2012-07170-04).DTSC proposes to add nail products containing triphenyl phosphate (TPhP) – including nail coatings and artificial nails – as a Priority Product to the Priority Products List. This listing would apply to any nail product containing TPhP as an added ingredient, a residual, or a contaminant.</t>
  </si>
  <si>
    <t>Nail products containing triphenyl phosphate (TPhP) – including nail coatings and artificial nails; Quality (ICS code(s): 03.120); Environmental protection (ICS code(s): 13.020); Esters (ICS code(s): 71.080.70); Cosmetics. Toiletries (ICS code(s): 71.100.70)</t>
  </si>
  <si>
    <t>03.120 - Quality; 13.020 - Environmental protection; 71.080.70 - Esters; 71.100.70 - Cosmetics. Toiletries</t>
  </si>
  <si>
    <t>Prevention of deceptive practices and consumer protection (TBT); Protection of human health or safety (TBT); Quality requirements (TBT)</t>
  </si>
  <si>
    <r>
      <rPr>
        <sz val="11"/>
        <rFont val="Calibri"/>
      </rPr>
      <t>https://members.wto.org/crnattachments/2025/TBT/USA/25_05346_00_e.pdf
https://members.wto.org/crnattachments/2025/TBT/USA/25_05346_01_e.pdf</t>
    </r>
  </si>
  <si>
    <t>Mexico</t>
  </si>
  <si>
    <t>Proyecto de Norma Oficial Mexicana PROY-NOM-021-ASEA-2025, Prospecciones Sísmicas marinas para el Reconocimiento y Exploración Superficial.</t>
  </si>
  <si>
    <t>El presente Proyecto de Norma Oficial Mexicana establece las especificaciones y requisitos técnicos en materia de Seguridad Industrial, Seguridad Operativa y protección al medio ambiente, que deben ser aplicados para la realización de las actividades de Prospección Sísmica marina como parte de las actividades de Reconocimiento y Exploración Superficial del Sector Hidrocarburos, el cual aplicará en las zonas marinas que forman parte del territorio nacional y, en las zonas marinas donde la Nación ejerza su soberanía y jurisdicción, excluyendo las actividades siguientes:I. Prospecciones Sísmicas marinas con objetivos de identificación de riesgo somero, y II. Perfiles Sísmicos Verticales (VSP).Dicho Proyecto considera los siguientes aspectos:a)     Mitigar el impacto en la vida e integridad de mamíferos priorizando el orden Cetacea; así como, los órdenes Testudines, Lamniformes y Orectolobiformes listados en la NOM-059-SEMARNAT-2010.b)     Especificaciones para la determinación de la Zona de Exclusión.c)     Especificaciones para la implementación del método de inicio progresivo.d)     Perfil de los Operadores de Especies Protegidas (PSO) y Operadores PAM.e)     Especificaciones para la realización de las actividades en materia de SISOPAEl cumplimiento de las especificaciones será revisado de forma documental para la obtención del dictamen de Evaluación de la Conformidad y la elaboración del informe integral, garantizando que dicha actividad se lleve a cabo conforme a las especificaciones planteadas.</t>
  </si>
  <si>
    <t>Aplica en las zonas marinas que forman parte del territorio nacional y, en las zonas marinas donde la Nación ejerza su soberanía y jurisdicción siendo de observancia general y obligatoria para los Regulados que realicen actividades de Prospección Sísmica marina, como un método de Adquisición para el Reconocimiento y Exploración Superficial en el Sector Hidrocarburos.</t>
  </si>
  <si>
    <t>Protection of human health or safety (TBT); Protection of the environment (TBT)</t>
  </si>
  <si>
    <r>
      <rPr>
        <sz val="11"/>
        <rFont val="Calibri"/>
      </rPr>
      <t>https://members.wto.org/crnattachments/2025/TBT/MEX/25_05328_00_s.pdf</t>
    </r>
  </si>
  <si>
    <t>India</t>
  </si>
  <si>
    <t>Notification for Draft Standard No. TEC 85140:2025 in respect of revision of Generic Requirements(GR) of “Metal Free Optical Fibre Cable(G.652 D Fibre)(GR No. GR/OFC-17/01. JUN 2007)” </t>
  </si>
  <si>
    <t>This draft Standard for GR pertains to Metal free Optical fibre cable for underground installation in ducts. The cable has HDPE inner sheath and outer jacket of Polyamide-12 /Nylon–12. </t>
  </si>
  <si>
    <t>HS8517</t>
  </si>
  <si>
    <t>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</si>
  <si>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r>
      <rPr>
        <sz val="11"/>
        <rFont val="Calibri"/>
      </rPr>
      <t>https://members.wto.org/crnattachments/2025/TBT/IND/25_05303_00_e.pdf</t>
    </r>
  </si>
  <si>
    <t>Proposal for Amendments to Legal Inspection Requirements for Toys</t>
  </si>
  <si>
    <t>To protect consumer rights, the Bureau of Standards, Metrology and Inspection (BSMI) proposes listing plastic puzzle ground mats as commodities subject to mandatory inspection. As puzzle mats are produced by similar manufacturers and also fall under the scope of CNS 15493, the BSMI proposes excluding them from the toy inspection scope and incorporating them into the inspection scope for plastic puzzle ground mats.</t>
  </si>
  <si>
    <t>TOYS, GAMES AND SPORTS REQUISITES; PARTS AND ACCESSORIES THEREOF (HS code(s): 95)</t>
  </si>
  <si>
    <t>95 - TOYS, GAMES AND SPORTS REQUISITES; PARTS AND ACCESSORIES THEREOF</t>
  </si>
  <si>
    <r>
      <rPr>
        <sz val="11"/>
        <rFont val="Calibri"/>
      </rPr>
      <t>https://members.wto.org/crnattachments/2025/TBT/TPKM/25_05317_00_e.pdf
https://members.wto.org/crnattachments/2025/TBT/TPKM/25_05317_00_x.pdf</t>
    </r>
  </si>
  <si>
    <t>Notification for draft Test Guide for “Micro Duct Optical Fibre Cable” (Draft Test Guide No. TEC 85131:2025); </t>
  </si>
  <si>
    <t>This draft Test Guide pertains to test schedule and procedure for evaluating conformance of Standard for Generic Requirements of Micro Duct Optical Fibre Cable.</t>
  </si>
  <si>
    <r>
      <rPr>
        <sz val="11"/>
        <rFont val="Calibri"/>
      </rPr>
      <t>https://members.wto.org/crnattachments/2025/TBT/IND/25_05312_00_e.pdf</t>
    </r>
  </si>
  <si>
    <t>Notification for creation of New Essential Requirement (ER) on “Load Balancer Equipment”</t>
  </si>
  <si>
    <t>Testing and Certification requirements under MTCTE scheme were notified through Indian Telegraph (Amendment) Rules, 2017 [WTO TBT Notification G/TBT/IND66]. MTCTE Scheme is being launched in a phased manner and telecom products are gradually being brought under MTCTE regime. The electronic copy of new Essential Requirement (ER) on Load Balancer Equipment is enclosed for your reference, study and technical inputs/comments. It is requested to go through the enclosed draft ER Standard and your inputs/comments may please be furnished in the template sheet enclosed as Annexure.</t>
  </si>
  <si>
    <t>HS 8517</t>
  </si>
  <si>
    <r>
      <rPr>
        <sz val="11"/>
        <rFont val="Calibri"/>
      </rPr>
      <t>https://members.wto.org/crnattachments/2025/TBT/IND/25_05310_00_e.pdf</t>
    </r>
  </si>
  <si>
    <t>Notification for revision of GR on “LAN Switch, TEC 48060:2024”</t>
  </si>
  <si>
    <t>The draft standard (draft TEC 48060:2025) GR on “LAN Switch” is for revision of old GR on LAN Switch</t>
  </si>
  <si>
    <r>
      <rPr>
        <sz val="11"/>
        <rFont val="Calibri"/>
      </rPr>
      <t>https://members.wto.org/crnattachments/2025/TBT/IND/25_05311_00_e.pdf</t>
    </r>
  </si>
  <si>
    <t>Notification for revision of Test Guide on Generic Requirement (GR) on “Server”</t>
  </si>
  <si>
    <t>The draft standard (draft TEC 48141:2025) is Test Guide on “Server” for assessment of Conformity. </t>
  </si>
  <si>
    <r>
      <rPr>
        <sz val="11"/>
        <rFont val="Calibri"/>
      </rPr>
      <t>https://members.wto.org/crnattachments/2025/TBT/IND/25_05308_00_e.pdf
https://members.wto.org/crnattachments/2025/TBT/IND/25_05308_01_e.pdf</t>
    </r>
  </si>
  <si>
    <t>Proposal for Legal Inspection Requirements for Plastic Puzzle Ground Mats</t>
  </si>
  <si>
    <t>Plastic puzzle ground mats may contain plasticizer, heavy metal and formamide contamination, resulting in endocrine-disrupting effects and carcinogenic risk due to the exposure.Bureau of Standards, Metrology and Inspection (BSMI) found that 37% of randomly purchased plastic puzzle ground mats samples did not meet formamide content requirements of the standard. Considering the harmful effects of plasticizer, heavy metal and formamide on children and human health, the BSMI intends to regulate the safety and quality requirements for plastic puzzle ground mats. The conformity assessment procedure is the Declaration of Conformity.</t>
  </si>
  <si>
    <t>PLASTICS AND ARTICLES THEREOF (HS code(s): 39); TOYS, GAMES AND SPORTS REQUISITES; PARTS AND ACCESSORIES THEREOF (HS code(s): 95)</t>
  </si>
  <si>
    <t>39 - PLASTICS AND ARTICLES THEREOF; 95 - TOYS, GAMES AND SPORTS REQUISITES; PARTS AND ACCESSORIES THEREOF</t>
  </si>
  <si>
    <r>
      <rPr>
        <sz val="11"/>
        <rFont val="Calibri"/>
      </rPr>
      <t>https://members.wto.org/crnattachments/2025/TBT/TPKM/25_05316_00_e.pdf
https://members.wto.org/crnattachments/2025/TBT/TPKM/25_05316_00_x.pdf</t>
    </r>
  </si>
  <si>
    <t>Notification for creation of New Essential Requirement (ER) on “Carrier Grade NAT (CGNAT) Equipment”</t>
  </si>
  <si>
    <t>The draft new Essential Requirement (ER) on Carrier Grade NAT (CGNAT) Equipment.</t>
  </si>
  <si>
    <r>
      <rPr>
        <sz val="11"/>
        <rFont val="Calibri"/>
      </rPr>
      <t>https://members.wto.org/crnattachments/2025/TBT/IND/25_05309_00_e.pdf</t>
    </r>
  </si>
  <si>
    <t>Modificaciones al Decreto Supremo N° 3, de 2010, del Ministerio de Salud, que aprueba el Reglamento del Sistema Nacional de Control de los Productos Farmacéuticos de Uso Humano.</t>
  </si>
  <si>
    <t>Principales modificaciones propuestas:Actualización de definiciones técnicas y conceptos regulatoriosIncorporación de nuevas definiciones (bioequivalencia, buenas prácticas de farmacovigilancia, terapias avanzadas, entre otras)Fortalecimiento de disposiciones de farmacovigilanciaEstablecimiento de nuevas condiciones para otorgamiento de registros sanitariosImplementación de sistema de trazabilidad con identificadores digitalesModificaciones a requisitos de equivalencia terapéuticaNuevas exigencias de validación de procesos productivos</t>
  </si>
  <si>
    <t>Medicamentos tradicionales y biotecnológicosVacunas y hemoderivadosTerapias avanzadas (terapia celular somática, ingeniería de tejido y terapia génica)Productos biológicosEspecialidades farmacéuticas en general</t>
  </si>
  <si>
    <t>11.120 - Pharmaceutics</t>
  </si>
  <si>
    <r>
      <rPr>
        <sz val="11"/>
        <rFont val="Calibri"/>
      </rPr>
      <t>https://members.wto.org/crnattachments/2025/TBT/CHL/25_05314_00_s.pdf</t>
    </r>
  </si>
  <si>
    <t>Notification for revision of ER on ““E-band Fixed Radio Relay Systems, TEC5643XXXX”</t>
  </si>
  <si>
    <t>This ER covers E-band point-to-point digital integrated radio relay systems operating in 71-76/81-86 GHz frequency band. This ER contains two variants; one is Full outdoor system and another one is combination of Outdoor system plus Indoor system. </t>
  </si>
  <si>
    <r>
      <rPr>
        <sz val="11"/>
        <rFont val="Calibri"/>
      </rPr>
      <t>https://members.wto.org/crnattachments/2025/TBT/IND/25_05313_00_e.pdf</t>
    </r>
  </si>
  <si>
    <t>Notification for Draft Test Guide No. TEC 85141:2025 in respect of revision of Test Schedule and Test Procedure of “Metal Free Optical Fibre Cable (G.652 D Fibre)(No. TSTP/GR/OFC–17/01. JUN 2007)”; </t>
  </si>
  <si>
    <t>Test schedule and procedure for evaluating conformance </t>
  </si>
  <si>
    <r>
      <rPr>
        <sz val="11"/>
        <rFont val="Calibri"/>
      </rPr>
      <t>https://members.wto.org/crnattachments/2025/TBT/IND/25_05302_00_e.pdf</t>
    </r>
  </si>
  <si>
    <t>Ministerial Order to Provide Technical Standards for CO2 storage facilities</t>
  </si>
  <si>
    <t>The Act on Carbon Dioxide Storage Business, Article 67 (1) stipulates that storage business operators maintain CO2 storage facilities to ensure that they conform to the technical standards established by Order of the Ministry of Economy, Trade and Industry._x000D_
Additionally, Article 86 (1) of the same Act states that CO2 pipeline transport operators maintain CO2 pipeline transport facilities in accordance with the technical standards._x000D_
We will enact a Ministerial Order to Provide Technical Standards for CO2 Storage Facilities based on the Act on Carbon Dioxide Storage Business to maintain public safety and prevent the occurrence of accidents, with reference to the standards mandated by the Mine Safety Act, the Gas Business Act, and the High-Pressure Gas Safety Act.</t>
  </si>
  <si>
    <t>・Well 7304, 7305, 7306・Pumping equipment 8414.80・Pipeline 7304, 7305, 7306, 7307</t>
  </si>
  <si>
    <t>7304 - Tubes, pipes and hollow profiles, seamless, of iron or steel (excl. products of cast iron); 7305 - Tubes and pipes, having circular cross-sections and an external diameter of &gt; 406,4 mm, of flat-rolled products of iron or steel "e.g., welded, riveted or similarly closed"; 7306 - Tubes, pipes and hollow profiles "e.g., open seam or welded, riveted or similarly closed", of iron or steel (excl. of cast iron, seamless tubes and pipes and tubes having internal and external circular cross-sections and an external diameter of &gt; 406,4 mm); 7307 - Tube or pipe fittings "e.g. couplings, elbows, sleeves", of iron or steel; 841480 - 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t>
  </si>
  <si>
    <r>
      <rPr>
        <sz val="11"/>
        <rFont val="Calibri"/>
      </rPr>
      <t>https://members.wto.org/crnattachments/2025/TBT/JPN/25_05295_00_e.pdf</t>
    </r>
  </si>
  <si>
    <t>United Arab Emirates</t>
  </si>
  <si>
    <t>UAE Control Scheme of Cosmetics and Personal Care Products</t>
  </si>
  <si>
    <t>The provisions of this scheme shall apply to all cosmetics and personal care products that are placed on the market, manufactured, imported, supplied, or packaged for use within the State.2. The following are exempt from the provisions of this scheme:a. Medicinal products are used to treat diseases.b. medical cosmetics.c. Devices and tools accompanying cosmetics</t>
  </si>
  <si>
    <t>Cosmetics. Toiletries (ICS code(s): 71.100.70)</t>
  </si>
  <si>
    <t>Consumer information, labelling (TBT); Prevention of deceptive practices and consumer protection (TBT); Protection of human health or safety (TBT); Quality requirements (TBT); Harmonization (TBT)</t>
  </si>
  <si>
    <r>
      <rPr>
        <sz val="11"/>
        <rFont val="Calibri"/>
      </rPr>
      <t>https://members.wto.org/crnattachments/2025/TBT/ARE/25_05278_00_x.pdf</t>
    </r>
  </si>
  <si>
    <t>Proposed amendments to the "Enforcement Rule of the Digital Medical Products Act" </t>
  </si>
  <si>
    <t>The Ministry of Food and Drug Safety (MFDS) of the Republic of Korea proposes amendments to the following provisions of the Enforcement Rule of the Digital Medical Products Act.Notification and notification of change of digital medical or health support devicesStandards and procedures for performance certification of digital medical or health support devicesStandard and procedures for designating performance inspection agenciesFormulation and implementation of distribution management plans for digital medical or health support devicesIssuance of Order and publication regarding recall, exchange, destruction, or suspension of distribution of digital medical or health support devices</t>
  </si>
  <si>
    <t>Digital Health and Wellness Support Devices</t>
  </si>
  <si>
    <r>
      <rPr>
        <sz val="11"/>
        <rFont val="Calibri"/>
      </rPr>
      <t>https://members.wto.org/crnattachments/2025/TBT/KOR/25_05284_00_x.pdf</t>
    </r>
  </si>
  <si>
    <t>Draft Commission implementing Regulation amending Implementing Regulation (EU) 2021/1165 as regards the use of certain products and substances in organic production </t>
  </si>
  <si>
    <t>This draft Commission implementing Regulation amends the deadline for transitional measures set under Article 12 (1) of Regulation (EU) 2021/1165 and annex V to add new entries in the list of authorised products and substances for use in the production of processed organic food.</t>
  </si>
  <si>
    <t>Organic products </t>
  </si>
  <si>
    <t>Prevention of deceptive practices and consumer protection (TBT); Protection of human health or safety (TBT); Protection of animal or plant life or health (TBT); Protection of the environment (TBT); Quality requirements (TBT)</t>
  </si>
  <si>
    <r>
      <rPr>
        <sz val="11"/>
        <rFont val="Calibri"/>
      </rPr>
      <t>https://members.wto.org/crnattachments/2025/TBT/EEC/25_05286_00_e.pdf
https://members.wto.org/crnattachments/2025/TBT/EEC/25_05286_01_e.pdf</t>
    </r>
  </si>
  <si>
    <t>Ukraine</t>
  </si>
  <si>
    <t>Draft Resolution of the Cabinet of Ministers of Ukraine "Some Issues of the Application of Administrative Procedures in the Field of Seed Production"</t>
  </si>
  <si>
    <t>The draft Resolution provides for the amendments to certain resolutions of the Cabinet of Ministers of Ukraine in the field of seed and planting material, with the aim of aligning them with the Law of Ukraine “On Seeds and Planting Material,” as amended by Law No. 4017-IX of 10 October 2024 “On Amendments to Certain Legislative Acts of Ukraine Following the Adoption of the Law of Ukraine “On Administrative Procedure”._x000D_
The proposed amendments are intended to align the terminology related to administrative proceedings concerning activities by business entities in obtaining confirmation for the import into Ukraine of seed and planting material samples of plant varieties not listed in the State Register of Plant Varieties Eligible for Distribution in Ukraine for breeding, research and exposure, as well as the export of such samples from Ukraine. In particular, the amendments aim to ensure that these business entities are granted the right to participate in administrative proceedings initiated by the State Service of Ukraine on Food Safety and Consumer Protection upon their requests._x000D_
The amendments also address the issuance of seed quality certificates and certificates of certification auditors (agronomists-inspectors).</t>
  </si>
  <si>
    <t>Seeds and planting material (HS code(s): 1209); (ICS code(s): 65.020.20)</t>
  </si>
  <si>
    <t>1209 - Seeds, fruits and spores, for sowing (excl. leguminous vegetables and sweetcorn, coffee, tea, maté and spices, cereals, oil seeds and oleaginous fruits, and seeds and fruit used primarily in perfumery, medicaments or for insecticidal, fungicidal or similar purposes)</t>
  </si>
  <si>
    <t>65.020.20 - Plant growing</t>
  </si>
  <si>
    <t>Prevention of deceptive practices and consumer protection (TBT); Harmonization (TBT)</t>
  </si>
  <si>
    <r>
      <rPr>
        <sz val="11"/>
        <rFont val="Calibri"/>
      </rPr>
      <t>https://members.wto.org/crnattachments/2025/TBT/UKR/25_05279_00_x.pdf
https://me.gov.ua/Documents/Detail/efba111c-db85-4f50-abea-43be70450afc?lang=uk-UA&amp;title=ProktPostanoviKabinetuMinistrivUkrainideiakiPitanniaZastosuvanniaAdministrativnoiProtseduriUSferiNasinnitstva</t>
    </r>
  </si>
  <si>
    <t>Israel</t>
  </si>
  <si>
    <t>Public Health Protection (Food) (Applying Changes to the Annex relating to the European Union Directives) (Regulation EC 1333/2008 - Food Additives), 5775 - 2025</t>
  </si>
  <si>
    <t>Regulation (EC) 1333/2008 of the European Parliament and of the Council of 16 December 2008 on food additives was adopted in Israel as part of Amendment No. 10 to the Public Health Protection (Food) Law, 5776 - 2015 (notified in G/TBT/N/ISR/1332/Rev.1), and appears in item 8 of the Second Annex A to the Law. This EC Regulation was applied in full, in addition to the exceptions as stated in Section 3A(a1) to (a5) of the Law._x000D_
On 14 May 2025, a notice was published in Israel's Official Gazette, which applied in Israel 3 changes that had already entered into force in the European Union up until December 16, 2024._x000D_
It is now proposed to apply in full further changes to the adopted Regulation (EC) 1333/2008, which have been or will be applied in the European Union.  The main point of this notice relates to the conditions of use of the following food additives:Updates on the use of mono- and diglycerides of fatty acids (E 471) and carnauba wax (E 903) as glazing agents on certain fresh fruit and cassavas and of lecithins (E 322) and fatty acids (E 570) as carriers in glazing agents on cassavas - adoption of (EU) 2025/651 - Proposed date of entry into force 25 August 2025;Update the union list regarding the use of Steviol glycosides produced by fermentation using Yarrowia lipolytica - adoption of (EU) 2025/652 - Proposed date of entry into force 25 August 2025;Update the union list as regards the use of sodium carboxymethyl cellulose, cellulose gum (E 466) - adoption of (EU) 2025/666 - Proposed date of entry into force 27 April 2027;Update the union list as regards the use of sodium ascorbate (E 301) in vitamin A preparations intended for infant formula and follow-on formula - adoption of (EU) 2025/1150 - Proposed date of entry into force 25 August 2025.</t>
  </si>
  <si>
    <t>Food additives (ICS code(s): 67.220.20)</t>
  </si>
  <si>
    <t>67.220.20 - Food additives</t>
  </si>
  <si>
    <t>Harmonization (TBT); Reducing trade barriers and facilitating trade (TBT); Cost saving and productivity enhancement (TBT)</t>
  </si>
  <si>
    <r>
      <rPr>
        <sz val="11"/>
        <rFont val="Calibri"/>
      </rPr>
      <t>https://moj.file.force.com/sfc/dist/version/download/?oid=00D1t000000uX5h&amp;ids=068Qu00000LHrOo&amp;d=%2Fa%2FQu0000046dZ6%2FntlPKn_w2Rf.0_OEzrei.XdpHEOPiBvR_qinqKFTT1A&amp;asPdf=false</t>
    </r>
  </si>
  <si>
    <t>Public Health Protection Notice (Food) (Application of Changes to the Annex to European Union Directives) (Regulation EC 396/2005 - Maximum Residue Levels of Pesticides), 5785 - 2025.</t>
  </si>
  <si>
    <t>Regulation (EC) No. 396/2005 of the European Parliament and of the Council of 23 February 2005 on maximum levels of pesticide residues in or on food or feed, of plant or animal origin, amending Council Directive 91/414/EEC was adopted in Israel within the framework of the Economic Plan Law (Legislative Amendments for the Implementation of Economic Policy for the Budget Years 2021 and 2022), 5772-2021, through an indirect amendment to the Public Health Protection (Food) Law, 5776 – 2015, and appears in Item 4 of Schedule 2 A to the Law. This regulation was applied in Israel on 1 January 2023._x000D_
The regulation was not applied in full. The exceptions to the adoption of Regulation 396/2005 appear in Column A of Item 4 of Schedule Two A, in addition to the exceptions stated in Section 3A(a1) to (a5) of the Law._x000D_
On 14.05.2025, the Public Health Protection Order (Food) (Application of Changes to the Annex to the European Union Directives) (Regulation 396/2005 - Maximum Levels of Pesticide Residues), 5785 - 2025, was published in Reshumot, signed by the Minister of Health, which applied in Israel the 21 changes that occurred in the European Union in Regulation 396/2005 until close to the date of publication of the order._x000D_
The updated combined text, adopted and published on the Food Service website following the publication of the said order, is valid under European legislation as of 12 May 2025._x000D_
It is now proposed to apply in Israel the changes that occurred or will occur in the European Union in Regulation 396/2005, as detailed below, without modifications, conditions, exceptions, or expansions, while integrating them into the text of Regulation 396/2005 as adopted today. The main point of the changes is regarding a change in the maximum permitted levels of pesticide residues._x000D_
It is also clarified that the exceptions that appear in Column A of Item 4 of Appendix II A will continue to apply to the changes that are proposed to be implemented in Israel.The changes included in this proposed amendment combine the following EU Regulations amending various Annexes of Regulation (EC) No 396/2005:Section 22 - Maximum residue levels for zoxamide in or on certain products - adoption of (EU) 2025/146- Entry in force 24.08.2025;Section 23 - Maximum residue levels for acetamiprid in or on certain products - adoption of (EU) 2025/158 - Entry in force 24.08.2025;Section 24 -Maximum residue levels for fenbuconazole and penconazole in or on certain products - adoption of (EU) 2025/195 - Entry in force 24.08.2025;Section 25 - Maximum residue levels for cycloxydim, dichlorprop-P, flupyradifurone, methyl nonyl ketone, plant oils/citronella oil, potassium sorbate, and potassium phosphonate in or on certain products - adoption of  (EU) 2025/581 - Entry in force 24.08.2025;Section 26 - Maximum residue levels for cyantraniliprole, cyflumetofen, deltamethrin, mefentrifluconazole, mepiquat, and oxathiapiprolin in or on specific products - adoption of (EU) 2025/1164- Entry in force 24.08.2025;Section 27 - Maximum residue levels for chlorpropham, fuberidazole, ipconazole, methoxyfenozide, S-metolachlor and triflusulfuron in or on certain products - adoption of (EU) 2025/1163- Entry in force 06.01.2026.</t>
  </si>
  <si>
    <t>Maximum residue levels of pesticide in or on food or feed of plant or animal origin (ICS code(s): 65.100; 65.120; 67.040; 67.050)</t>
  </si>
  <si>
    <t>65.100 - Pesticides and other agrochemicals; 65.120 - Animal feeding stuffs; 67.040 - Food products in general; 67.050 - General methods of tests and analysis for food products</t>
  </si>
  <si>
    <r>
      <rPr>
        <sz val="11"/>
        <rFont val="Calibri"/>
      </rPr>
      <t>https://moj.file.force.com/sfc/dist/version/download/?oid=00D1t000000uX5h&amp;ids=068Qu00000LCDIN&amp;d=%2Fa%2FQu0000045rCh%2FJf5bsGEAwcAw0G7O0TBc_9p4DAuVH_.9AUnc5yOTTK0&amp;asPdf=false</t>
    </r>
  </si>
  <si>
    <t>Paraguay</t>
  </si>
  <si>
    <t>LEY N° 7500/2025 POR LA QUE SE REGULA LA IMPORTACIÓN, COMERCIALIZACIÓN, POSESIÓN Y USO DE INHIBIDORES DE SEÑALES DE FRECUENCIA Y COMUNICACIÓN. </t>
  </si>
  <si>
    <t>La presente ley tiene por objeto regular la importación, la comercialización, la posesión y el uso de inhibidores de señales de frecuencia y comunicación, de conformidad a los términos expuestos en la presente ley. </t>
  </si>
  <si>
    <t>Máquinas y aparatos eléctricos, con función propia, no expresados ni comprendidos en otra parte del capítulo 85; sus partes (Código(s) del SA: 8543)</t>
  </si>
  <si>
    <t>8543 - Electrical machines and apparatus, having individual functions, n.e.s. in chapter 85 and parts thereof</t>
  </si>
  <si>
    <t>National security requirements (TBT); Protection of human health or safety (TBT)</t>
  </si>
  <si>
    <r>
      <rPr>
        <sz val="11"/>
        <rFont val="Calibri"/>
      </rPr>
      <t>https://members.wto.org/crnattachments/2025/TBT/PRY/25_05252_00_s.pdf</t>
    </r>
  </si>
  <si>
    <t>Proposal for Legal Inspection Requirements for Secondary Lithium Cell Blocks, Battery Packs (Modules), Battery Systems for battery energy storage systems (BESS) use</t>
  </si>
  <si>
    <t>To achieve net-zero carbon emissions by 2050, it is expected that renewable energy power generation equipment and energy storage systems will gradually enter households and communities. Due to the risks associated with thermal runaway in lithium-ion batteries used in energy storage systems, the BSMI proposes to add secondary lithium cell blocks, battery packs (modules), and battery systems with capacity between 1 kWh and 100 kWh (inclusive), used in battery energy storage systems (BESS) into the mandatory inspection scope. Two alternative conformity assessment procedures are made available for the choice of applicants, i.e. Registration of Product Certification (RPC) or Type-Approved Batch Inspection (TABI).</t>
  </si>
  <si>
    <t>Lithium-ion accumulators (excl. spent) (HS code(s): 850760); Electric accumulators (excl. spent, and lead-acid, nickel-cadmium, nickel-metal hydride and lithium-ion accumulators) (HS code(s): 850780)</t>
  </si>
  <si>
    <t>850760 - Lithium-ion accumulators (excl. spent); 850780 - Electric accumulators (excl. spent, and lead-acid, nickel-cadmium, nickel-metal hydride and lithium-ion accumulators)</t>
  </si>
  <si>
    <r>
      <rPr>
        <sz val="11"/>
        <rFont val="Calibri"/>
      </rPr>
      <t>https://members.wto.org/crnattachments/2025/TBT/TPKM/25_05271_00_e.pdf
https://members.wto.org/crnattachments/2025/TBT/TPKM/25_05271_00_x.pdf</t>
    </r>
  </si>
  <si>
    <t>Public Health Protection (Food) (Application of Changes to the Annex to the EU Regulation 231/2012 - Specifications for food additives listed in Annexes II and III to Regulation (EC) No 1333/2008 of the European Parliament), 5785 – 2025</t>
  </si>
  <si>
    <t>Commission Regulation (EU) 231/2012 of the European Parliament and of the Council of 9 March 2012 sets the specifications for the food additives detailed in Annexes II and III of the EU Regulation 1333/2008. This Regulation was adopted in Israel as part of Amendment No. 10 to the Public Health Protection (Food) Law, 5776 - 2015 (notified in G/TBT/N/ISR/1332/Rev.1), and appears in item 8 of the Second Annex A to the Law. This EU Regulation was applied in full, in addition to the exceptions as stated in Section 3A(a1) to (a5) of the Law._x000D_
On 14 May 2025, a notice was published in Israel's Official Gazette, which applied in Israel all changes that had already entered into force in the European Union up until 27 October 2024._x000D_
It is now proposed to apply in full further changes to the adopted Regulation 231/2012, which have been or will be applied in the European Union.  The main point of this proposed notice relates to the conditions of use of the following food additives:Inclusion of the specifications for ‘Steviol glycosides from fermentation’ that were added to the EU list under 1333/2008 - adoption of (EU) 2025/652 - Proposed date of entry into force 25 August 2025;Update specifications for cellulose (E 460), methyl cellulose (E 461), ethyl cellulose (E 462), hydroxypropyl cellulose (E 463), hydroxypropyl methyl cellulose (E 464), ethyl methyl cellulose (E 465), sodium carboxy methyl cellulose, cellulose gum (E 466), cross-linked sodium carboxy methyl cellulose, cross linked cellulose gum (E 468) and enzymatically hydrolysed carboxy methyl cellulose (E 469) - Adoption of (EU) 2025/666 - Proposed date of entry into force 27 December 2025.</t>
  </si>
  <si>
    <r>
      <rPr>
        <sz val="11"/>
        <rFont val="Calibri"/>
      </rPr>
      <t>https://moj.my.salesforce.com/sfc/dist/version/download/?oid=00D1t000000uX5h&amp;ids=068Qu00000LHH6o&amp;d=%2Fa%2FQu0000046VGZ%2F1o62TnZ1TEixWuZA3BuICVcSAifQet1iLgQjz91eNI8&amp;asPdf=false</t>
    </r>
  </si>
  <si>
    <t>Public Health Protection (Food) (Applying Changes to the Annex relating to the European Union Directives) (Regulation EC 1334/2008 - Flavourings and certain food ingredients with flavouring properties for use in and on food), 5775 - 2025</t>
  </si>
  <si>
    <t>Regulation (EC) 1334/2008 of the European Parliament and of the Council of 16 December 2008 on food flavourings was adopted in Israel as part of Amendment No. 10 to the Public Health Protection (Food) Law, 5776 - 2015 (notified in G/TBT/N/ISR/1332/Rev.1), and appears in item 8 of the Second Annex A to the Law. This EU Regulation was applied in full, in addition to the exceptions as stated in Section 3A(a1) to (a5) of the Law._x000D_
On 14 May 2025, a notice was published in Israel's Official Gazette, which applied in Israel 3 changes that had already entered into force in the European Union up until December 16, 2024._x000D_
It is now proposed to apply in full further changes to the adopted Regulation 1334/2008, which have been or will be applied in the European Union.  The main point of this notice relates to the conditions of use of the following food flavouring:Inclusion of Naringenin and 2-methyl-1-(2-(5-(p-tolyl)-1H-imidazol-2-yl)piperidin-1-yl) butan-1-one in the European Union list of flavourings - adoption of (EU) 2025/1112 - Proposed date of entry into force 25 August 2025.</t>
  </si>
  <si>
    <t>Food flavourings and certain food ingredients with flavouring properties for use in and on food (ICS code(s): 67.040; 67.050; 67.220)</t>
  </si>
  <si>
    <t>67.040 - Food products in general; 67.050 - General methods of tests and analysis for food products; 67.220 - Spices and condiments. Food additives</t>
  </si>
  <si>
    <r>
      <rPr>
        <sz val="11"/>
        <rFont val="Calibri"/>
      </rPr>
      <t>https://moj.my.salesforce.com/sfc/dist/version/download/?oid=00D1t000000uX5h&amp;ids=068Qu00000L9eF9&amp;d=%2Fa%2FQu0000045SUR%2FT4colPOq4PxpUndCq9.6qnfNRGUG.kUlCQ6yBAPI0I0&amp;asPdf=false</t>
    </r>
  </si>
  <si>
    <t>Public Health Protection (Food) Notice (Application of Changes to the Annex to the European Union Directives) (Regulation 2073/2005 - Concerning Microbiological Criteria for Foodstuff), 5785 - 2025</t>
  </si>
  <si>
    <t>EU Regulation No. 2073/2005 of November 15, 2005 regarding microbiological criteria for foodstuff was adopted in Israel in the framework of the Economic Plan Law (Legislative Amendments for the Implementation of Economic Policy for the Budget Years 2021 and 2022), 5782-2021 (notified in G/TBT/N/ISR/1218), using an indirect amendment to the Protection of Public Health (Food) Law, 5776-2015, (Amendment No. 3), and appears in Item 3 of Appendix II A to the Law.In addition, the EU Regulation 2073/2005 was re-adopted as part of Amendment No. 10 to the Food Law (Notified in G/TBT/N/ISR/1332/Rev.1), which was published on August 4, 2024. The version that was adopted and published on the Food Service's website was the version in force in European legislation as of March 8, 2020.Regulation 2073/2005 has not been fully applied in Israel yet. The exclusions and changes were listed in columns A and C of Item 3 of the Second Appendix A, in addition to the exceptions as stated in section 3a(a1) to (a5) of the Law.The main change introduced in this proposed Amendment is in Annex I to Regulation 2073/2005, as published in the European Union on November 20, 2024, in (EU) 2024/2895. This change regards the application of a strict food safety criteria, from production to the end of shelf life, in ready-to-eat foods other than those intended for infants and for special medical purposes capable of supporting the development ofListeria monocytogenes bacteria, "Listeria monocytogenesnot detected in 25 grams" when the food dealer was unable to prove, to the satisfaction of the competent authority, the level of Listeria monocytogenesbacteria shall not exceed the limit of 100 cfu/g over the shelf life of the said foods. The change will enter into force on 1 July 2026.It is clarified that the exclusions and changes appearing in columns A and C of Item 3 of the Second Appendix A will continue to apply concerning the changes that are proposed to be applied in Israel. Therefore, the exclusion in column C of the addendum described above, according to which "in chapter 1 of Appendix I to the Regulation, in details 1.2 and 1.3, in column "Limits", instead of "100 cfu/g" read "not detected in 25 grams" will continue to apply and therefore the change detailed above in Appendix I has no practical significance.</t>
  </si>
  <si>
    <t>Microbiological criteria for foodstuff, except for raw meat, raw milk, honey, and fresh eggs in their shells (ICS code(s): 67.040; 67.050)</t>
  </si>
  <si>
    <t>67.040 - Food products in general; 67.050 - General methods of tests and analysis for food products</t>
  </si>
  <si>
    <r>
      <rPr>
        <sz val="11"/>
        <rFont val="Calibri"/>
      </rPr>
      <t>https://moj.my.salesforce.com/sfc/dist/version/download/?oid=00D1t000000uX5h&amp;ids=068Qu00000KSBUy&amp;d=%2Fa%2FQu000003uKQX%2FvbESE1YxILChGKlVd0G1JHVOliUL4yY5cYv6lcURqlo&amp;asPdf=false</t>
    </r>
  </si>
  <si>
    <t>SDA/MAPA Ordinance No. 1.330, 21 of July 2025 </t>
  </si>
  <si>
    <t>Defines the criteria for using the term "Long Life" on dairy products subjected to ultra-high temperature heat treatment (UHT).Revokes DIPOA Resolution No. 2, 19 November 2002.</t>
  </si>
  <si>
    <t xml:space="preserve">Milk and cream of a fat content by weight of </t>
  </si>
  <si>
    <t>040110 - Milk and cream of a fat content by weight of &lt;= 1%, not concentrated nor containing added sugar or other sweetening matter</t>
  </si>
  <si>
    <t>67.100 - Milk and milk products</t>
  </si>
  <si>
    <r>
      <rPr>
        <sz val="11"/>
        <rFont val="Calibri"/>
      </rPr>
      <t>https://www.in.gov.br/en/web/dou/-/portaria-sda/mapa-n-1.330-de-21-de-julho-de-2025-643587920</t>
    </r>
  </si>
  <si>
    <t>New Zealand</t>
  </si>
  <si>
    <t>Application for the reassessment of an approval - APP204896-Application to reassess chlorthal-dimethyl containing substancesStaff assessment report- the application to reassess chlorthal-dimethyl containing substances</t>
  </si>
  <si>
    <t>The EPA is proposing to revoke the approval for chlorthal-dimethyl containing substances because there are non-negligible risks to human health and the environment that cannot be sufficiently mitigated through restrictions, and the risks outweigh the benefits. The EPA therefore proposes immediate revocation of the approval from the date of the  decision with a six-month timeframe for disposal. Prohibition on the use of the substance is proposed during the six month timeframe for disposal.   The assessment of risks, benefits and the proposed revocation of the approval are detailed in the application and staff assessment report.</t>
  </si>
  <si>
    <t>Substances containing active ingredient chlorthal-dimethyl </t>
  </si>
  <si>
    <r>
      <rPr>
        <sz val="11"/>
        <rFont val="Calibri"/>
      </rPr>
      <t xml:space="preserve">The related application information and documents listed above are available at the following links- 
•	https://www.epa.govt.nz/public-consultations/open-consultations/proposed-ban-on-chlorthal-dimethyl-dcpa-weedkiller/
•	HSNO Application register for APP204896- https://www.epa.govt.nz/database-search/hsno-application-register/view/APP204896/
</t>
    </r>
  </si>
  <si>
    <t>Ley N° 7508/2025 QUE ESTABLECE MEDIDAS SANITARIAS DE PROTECCION A LA SALUD DE LAS PERSONAS EN RELACION A LOS DISPOSITIVOS, ACCESORIOS E INSUMOS DE LOS SISTEMAS ELECTRONICOS DE ADMINISTRACION DE NICOTINA (SEAN) Y SISTEMAS SIMILARES SIN NICOTINA (SSSN) U OTROS DISPOSITIVOS NUEVOS Y EMERGENTES CON O SIN NICOTINA, Y SUSTANCIAS UTILIZADAS PARA EL VAPEO. </t>
  </si>
  <si>
    <t>Esta Ley tiene por objeto regular la importación, producción, consumo, publicidad y comercialización de los dispositivos, accesorios e insumos de los Sistemas Electrónicos de Administración de Nicotina (SEAN) y Sistemas Similares Sin Nicotina (SSSN), u otros dispositivos nuevos y emergentes con o sin nicotina, y sustancias utilizadas para el vapeo y cualquier otro que no contenga productos derivados del tabaco, y en consecuencia establecer medidas sanitarias para la protección a la salud de las personas y su impacto sobre el medio ambiente, en relación al uso. de estos dispositivos nuevos y emergentes con o sin nicotina. </t>
  </si>
  <si>
    <t>Máquinas y aparatos eléctricos, con función propia, no expresadas ni comprendidas en otra parte del capítulo 85; sus partes (Código(s) del SA: 8543)</t>
  </si>
  <si>
    <r>
      <rPr>
        <sz val="11"/>
        <rFont val="Calibri"/>
      </rPr>
      <t>https://members.wto.org/crnattachments/2025/TBT/PRY/25_05231_00_s.pdf</t>
    </r>
  </si>
  <si>
    <t>SDA/MAPA Ordinance No. 1.339, 23 of July 2025 </t>
  </si>
  <si>
    <t>Establishes the Ordinance that prohibits the import, manufacture, marketing and use of performance-enhancing additives containing the antimicrobials listed in the annex.Technically based suggestions should be sent through the Regulatory Acts Monitoring System - SISMAN, of the Secretariat of Agricultural Defense: http://sistemasweb.agricultura.gov.br/pages/SISMAN.html</t>
  </si>
  <si>
    <t>Additives</t>
  </si>
  <si>
    <r>
      <rPr>
        <sz val="11"/>
        <rFont val="Calibri"/>
      </rPr>
      <t>https://www.in.gov.br/en/web/dou/-/portaria-sda/mapa-n-1.339-23-de-julho-de-2025-643875028</t>
    </r>
  </si>
  <si>
    <t>Normalizing Unmanned Aircraft Systems Beyond Visual Line of Sight 
Operations</t>
  </si>
  <si>
    <t>Notice of proposed rulemaking - This action proposes performance-based regulations to enable the design and operation of unmanned aircraft systems (UAS) at low altitudes beyond visual line of sight (BVLOS) and for third-party services, including UAS Traffic Management (UTM), that support these operations. The FAA Reauthorization Act of 2024 directs the development of this proposed rule. This proposed rule is necessary to support the integration of UAS into the national airspace system (NAS). This proposed rule is intended to provide a predictable and clear pathway for safe, routine, and scalable UAS operations that include package delivery, agriculture, aerial surveying, civic interest, operations training, demonstration, recreation, and flight testing. The Transportation Security Administration (TSA) proposes to make complementary changes to its regulations to ensure it can continue to impose security measures on these operations under its current regulatory structure for civil aviation.</t>
  </si>
  <si>
    <t>Unmanned aircraft systems; Quality (ICS code(s): 03.120); Aircraft and space vehicles in general (ICS code(s): 49.020); On-board equipment and instruments (ICS code(s): 49.090)</t>
  </si>
  <si>
    <t>03.120 - Quality; 49.020 - Aircraft and space vehicles in general; 49.090 - On-board equipment and instruments</t>
  </si>
  <si>
    <t>National security requirements (TBT); Protection of human health or safety (TBT); Quality requirements (TBT); Cost saving and productivity enhancement (TBT)</t>
  </si>
  <si>
    <r>
      <rPr>
        <sz val="11"/>
        <rFont val="Calibri"/>
      </rPr>
      <t>https://members.wto.org/crnattachments/2025/TBT/USA/25_05230_00_e.pdf</t>
    </r>
  </si>
  <si>
    <t>SDA/MAPA Ordinance No. 1.334, 21 of July 2025 </t>
  </si>
  <si>
    <t>Establishes the classification of animal feed additives and the procedures for assessing their safety in use, registration and marketing.The following are hereby revoked:I - Normative Instruction 13, 30 November 2004;II - Normative Instruction 44, 15 December 2015;II - Articles 7 to 11 of Normative Instruction 1, 23 January 2018;IV - Section III of the caput of Article 12 of Normative Instruction 15, 26 May 2009; andV - Section VII of the caput of Article 3 of Normative Instruction 30, 5 August 2009.Technically based suggestions should be sent through the Regulatory Acts Monitoring System - SISMAN, of the Secretariat of Agricultural Defense: http://sistemasweb.agricultura.gov.br/pages/SISMAN.html</t>
  </si>
  <si>
    <r>
      <rPr>
        <sz val="11"/>
        <rFont val="Calibri"/>
      </rPr>
      <t>https://www.in.gov.br/en/web/dou/-/portaria-sda/mapa-n-1.334-de-21-de-julho-de-2025-643589839</t>
    </r>
  </si>
  <si>
    <t>Provisional Test Guide for the Standard for GR on Quantum Random Number Generator</t>
  </si>
  <si>
    <t>This Test Guide provides detailed test schedules and test procedures for evaluating conformance of the product against Standard on Generic Requirements (GR) for the Quantum Random Number Generator (STANDARD No.: TEC 91020:2024).</t>
  </si>
  <si>
    <t>Not specified</t>
  </si>
  <si>
    <r>
      <rPr>
        <sz val="11"/>
        <rFont val="Calibri"/>
      </rPr>
      <t>https://members.wto.org/crnattachments/2025/TBT/IND/25_05237_00_e.pdf</t>
    </r>
  </si>
  <si>
    <t>Rwanda</t>
  </si>
  <si>
    <t> RS 608-1: 2025, Fish farming — Code of practice — Part 1: Farming in cage</t>
  </si>
  <si>
    <t>This draft Rwanda standard specifies guidelines and recommendations for fish farming in cage.</t>
  </si>
  <si>
    <t>Fishing and fish breeding (ICS code(s): 65.150)</t>
  </si>
  <si>
    <t>65.150 - Fishing and fish breeding</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</si>
  <si>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</si>
  <si>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https://members.wto.org/crnattachments/2025/TBT/RWA/25_05233_00_e.pdf</t>
    </r>
  </si>
  <si>
    <t>Notification for revision of GR on "Solar Photovoltaic (SPV) Power supply for Telecom Equipments (Standard No. TEC 66090:2017, old No. TEC/GR/TX/SPV-003/04/JAN-17)”</t>
  </si>
  <si>
    <t>This document contains the generic requirements of Solar Photo Voltaic (SPV) power supply for various Telecom equipment,working on 12V DC or 48V DC or 24V DC (for Standalone Application only). These power supplies   are capable of catering to load requirements of (i)  up to 5A continuous or 120 AH per day for 12V telecom equipments and (ii) up to 20A continuous or 480 AH per day for 48V telecom equipments and (iii) up to 20A continuous or 480 AH per day for 24V telecom equipments.It is requested to go through the enclosed draft Standard and your inputs/comments may please be furnished in the template sheet enclosed as Annexure-II.</t>
  </si>
  <si>
    <r>
      <rPr>
        <sz val="11"/>
        <rFont val="Calibri"/>
      </rPr>
      <t>https://members.wto.org/crnattachments/2025/TBT/IND/25_05236_00_e.pdf</t>
    </r>
  </si>
  <si>
    <t>Notification for New Test Guide (TEC 72041:2025) corresponding to Standard for Generic Requirements (GR) onMicro Duct For Indoor &amp; outdoor Applications" (Standard No. TEC 72040:2025)</t>
  </si>
  <si>
    <t>The proposed test guide (draft Standard No. TEC 72041:2025) enumerates detailed test schedule and procedure for evaluating conformance / functionality / requirements / performance of Microduct for Optical Fiber Cable for Indoor &amp; Outdoor applications as per GR No. TEC 72040:2025   It is requested to go through the enclosed draft test guide and your inputs/comments may please be furnished in the template sheet enclosed as Annexure-II.</t>
  </si>
  <si>
    <r>
      <rPr>
        <sz val="11"/>
        <rFont val="Calibri"/>
      </rPr>
      <t>https://members.wto.org/crnattachments/2025/TBT/IND/25_05235_00_e.pdf</t>
    </r>
  </si>
  <si>
    <t>Notification for revision of Standard for Essential Requirements (ER) of “IP Security Equipment”</t>
  </si>
  <si>
    <t>The draft standard (draft TEC347325XX) is Essential Requirements of “IP Security Equipment” for assessment of conformity.</t>
  </si>
  <si>
    <r>
      <rPr>
        <sz val="11"/>
        <rFont val="Calibri"/>
      </rPr>
      <t>https://members.wto.org/crnattachments/2025/TBT/IND/25_05240_00_e.pdf</t>
    </r>
  </si>
  <si>
    <t>DRS 608-2: 2025, Fish farming — Code of practice — Part 2: Farming in ponds</t>
  </si>
  <si>
    <t>This draft Rwanda standard specifies guidelines and recommendations for fish farming in ponds.</t>
  </si>
  <si>
    <r>
      <rPr>
        <sz val="11"/>
        <rFont val="Calibri"/>
      </rPr>
      <t>https://members.wto.org/crnattachments/2025/TBT/RWA/25_05234_00_e.pdf</t>
    </r>
  </si>
  <si>
    <t>Notification for draft Test Guide for “Splice Closure for Optical Fibre Cables” (Draft Test Guide No. TEC 87081:2025); </t>
  </si>
  <si>
    <t>This draft Test Guide pertains to test schedule and procedure for evaluating conformance of Standard for Generic Requirements of Splice Closure for Optical Fibre Cables. </t>
  </si>
  <si>
    <r>
      <rPr>
        <sz val="11"/>
        <rFont val="Calibri"/>
      </rPr>
      <t>https://members.wto.org/crnattachments/2025/TBT/IND/25_05239_00_e.pdf</t>
    </r>
  </si>
  <si>
    <t>SDA/MAPA Ordinance No. 1.343, 29 of July 2025</t>
  </si>
  <si>
    <t>Establishes the requirements and controls for permanent good manufacturing practice programs and beverage import and export processes.Technically based suggestions should be sent through the Regulatory Acts Monitoring System - SISMAN, of the Secretariat of Agricultural Defense: http://sistemasweb.agricultura.gov.br/pages/SISMAN.html</t>
  </si>
  <si>
    <t>BEVERAGES, SPIRITS AND VINEGAR (HS code(s): 22); Beverages (ICS code(s): 67.160)</t>
  </si>
  <si>
    <t>22 - BEVERAGES, SPIRITS AND VINEGAR</t>
  </si>
  <si>
    <t>67.160 - Beverages</t>
  </si>
  <si>
    <r>
      <rPr>
        <sz val="11"/>
        <rFont val="Calibri"/>
      </rPr>
      <t>https://www.in.gov.br/web/dou/-/portaria-sda/mapa-n-1.343-de-29-de-julho-de-2025-645264731</t>
    </r>
  </si>
  <si>
    <t>Notification for draft Standard for Generic Requirements (GR) of “PON Optical Time Domain Reflectometer (For FTTH Applications)” (Draft Standard No. TEC 88170:2025)</t>
  </si>
  <si>
    <t>This draft Standard for GR pertains to PON Optical Time Domain Reflectometer (For FTTH Applications).</t>
  </si>
  <si>
    <t>Metrology</t>
  </si>
  <si>
    <r>
      <rPr>
        <sz val="11"/>
        <rFont val="Calibri"/>
      </rPr>
      <t>https://members.wto.org/crnattachments/2025/TBT/IND/25_05238_00_e.pdf</t>
    </r>
  </si>
  <si>
    <t>Butyl Benzyl Phthalate (BBP); Diisobutyl Phthalate (DIBP); Draft 
Risk Evaluations Under the Toxic Substances Control Act (TSCA); Notice 
of Availability and Request for Comment</t>
  </si>
  <si>
    <t xml:space="preserve">Notice of Availability and Request for Comment - The Environmental Protection Agency (EPA or Agency) is announcing the availability of and seeking public comment on the draft risk evaluations under the Toxic Substances Control Act (TSCA) for Butyl Benzyl Phthalate (BBP) (CARSN 85-68-7) and Diisobutyl Phthalate (DIBP) (CASRN 84-69-5). The purpose of risk evaluations under TSCA is to determine whether a chemical substance presents an unreasonable risk of injury to health or the environment under the conditions of use, including unreasonable risk to potentially exposed or susceptible subpopulations identified as relevant to the risk evaluation by EPA, and without consideration of costs or non-risk factors. EPA used the best available science to prepare this draft risk evaluation and to preliminarily determine, based on the weight of scientific evidence, that BBP and DIBP pose unreasonable risk to health and the environment driven primarily by certain conditions of use analyzed in the draft risk evaluations. _x000D_
</t>
  </si>
  <si>
    <t>Butyl Benzyl Phthalate (BBP) and Diisobutyl Phthalate (DIBP); Environmental protection (ICS code(s): 13.020); Production in the chemical industry (ICS code(s): 71.020); Products of the chemical industry (ICS code(s): 71.100)</t>
  </si>
  <si>
    <t>13.020 - Environmental protection; 71.020 - Production in the chemical industry; 71.100 - Products of the chemical industry</t>
  </si>
  <si>
    <t>Prevention of deceptive practices and consumer protection (TBT); Protection of human health or safety (TBT); Protection of the environment (TBT)</t>
  </si>
  <si>
    <r>
      <rPr>
        <sz val="11"/>
        <rFont val="Calibri"/>
      </rPr>
      <t>https://members.wto.org/crnattachments/2025/TBT/USA/25_05204_00_e.pdf</t>
    </r>
  </si>
  <si>
    <t>Eswatini</t>
  </si>
  <si>
    <t>DARS 1566  Disposable Baby diapers — Specification </t>
  </si>
  <si>
    <t>This Draft African Standard specifies performance requirements, test method and sampling for disposable Baby diapers.</t>
  </si>
  <si>
    <t>DARS 1566 Disposable Baby diapers — Specification</t>
  </si>
  <si>
    <t>63 - OTHER MADE-UP TEXTILE ARTICLES; SETS; WORN CLOTHING AND WORN TEXTILE ARTICLES; RAGS</t>
  </si>
  <si>
    <t>Protection of the environment (TBT); Quality requirements (TBT); Harmonization (TBT); Reducing trade barriers and facilitating trade (TBT)</t>
  </si>
  <si>
    <r>
      <rPr>
        <sz val="11"/>
        <rFont val="Calibri"/>
      </rPr>
      <t>https://members.wto.org/crnattachments/2025/TBT/SWZ/25_05209_00_e.pdf</t>
    </r>
  </si>
  <si>
    <t>DARS 1567-2 School wear fabrics — Part 2: Blazer fabrics</t>
  </si>
  <si>
    <t>This part of DARS 1567 covers the requirements and test methods for fabrics suitable for use in the manufacture of school-wear blazers.</t>
  </si>
  <si>
    <t>Quality requirements (TBT); Harmonization (TBT); Reducing trade barriers and facilitating trade (TBT)</t>
  </si>
  <si>
    <r>
      <rPr>
        <sz val="11"/>
        <rFont val="Calibri"/>
      </rPr>
      <t>https://members.wto.org/crnattachments/2025/TBT/SWZ/25_05210_00_e.pdf</t>
    </r>
  </si>
  <si>
    <t>Proposed amendments to the "Enforcement Rules of the In Vitro Diagnostic Medical Devices Act”</t>
  </si>
  <si>
    <t>The Ministry of Food and Drug Safety of the Republic of Korea intends to amend the "Enforcement Rule of the In Vitro Diagnostic Medical Devices Act" to include the following:A. In conducting performance evaluations of in vitro diagnostic medical devices, the standards and specifications prescribed under the Medical Devices Act or the criteria and methods established by the Minister of Food and Drug Safety for performance evaluation shall be applied._x000D_
B. Any person who intends to undergo a performance evaluation shall submit technical documents, test specimens, reference materials, and other relevant materials to an institution designated by the Minister of Food and Drug Safety._x000D_
C. The performance evaluation may be delegated to an institution or organization deemed to possess the necessary expertise in the testing or diagnosis of in vitro diagnostic medical devices.</t>
  </si>
  <si>
    <t>Diagnostic Medical Devices</t>
  </si>
  <si>
    <r>
      <rPr>
        <sz val="11"/>
        <rFont val="Calibri"/>
      </rPr>
      <t>https://members.wto.org/crnattachments/2025/TBT/KOR/25_05213_00_x.pdf</t>
    </r>
  </si>
  <si>
    <t>DARS 1567-1 School wear fabrics — Part 1: Basic requirements</t>
  </si>
  <si>
    <t>This part of ARS 1567 covers the definitions, basic requirements for packing, labelling, marking of fabrics that are suitable for use in the manufacture of school clothing (uniform). Specific requirements are covered by the relevant parts of ARS 1567</t>
  </si>
  <si>
    <r>
      <rPr>
        <sz val="11"/>
        <rFont val="Calibri"/>
      </rPr>
      <t>https://members.wto.org/crnattachments/2025/TBT/SWZ/25_05208_00_e.pdf</t>
    </r>
  </si>
  <si>
    <t>DARS 1567-3  School wear fabrics — Part 3: Trousers, dresses, tunics, and skirts</t>
  </si>
  <si>
    <t>This part of ARS 1567 specifies the requirements for sampling and test methods for fabrics used for making trousers, dresses, tunics, and skirts.</t>
  </si>
  <si>
    <t>DARS 1567-3  School wear fabrics — Part 3: Trousers, dresses, tunics, and skirts </t>
  </si>
  <si>
    <r>
      <rPr>
        <sz val="11"/>
        <rFont val="Calibri"/>
      </rPr>
      <t>https://members.wto.org/crnattachments/2025/TBT/SWZ/25_05211_00_e.pdf</t>
    </r>
  </si>
  <si>
    <t>draft Resolution of the Cabinet of Ministers of Ukraine “On Amendments to the Regulation on State Registration of Disinfectants”</t>
  </si>
  <si>
    <t>The draft Resolution provides for the amendments to the Regulation on State Registration of Disinfectants, approved by the Resolution of the Cabinet of Ministers of Ukraine No. 863 of 15 August 2023.It has been developed to ensure proper functioning of the State Register of Disinfectants, electronic cabinet of the Register and to clarify the list of information to be submitted to the system.The proposed amendments aim to:facilitate the digitalization of the disinfectant registration process, including the submission of applications and accompanying documents through the Register’s electronic cabinet;_x000D_
ensure accurate record-keeping and efficient information exchange within the Register;_x000D_
introduce expert evaluation of disinfectant registration materials by a designated expert institution, along with the issuance of a substantiated conclusion on state registration or refusal thereof;_x000D_
clarify the list of information (documents) required for the registration of disinfectants.</t>
  </si>
  <si>
    <t>disinfectants</t>
  </si>
  <si>
    <r>
      <rPr>
        <sz val="11"/>
        <rFont val="Calibri"/>
      </rPr>
      <t>https://members.wto.org/crnattachments/2025/TBT/UKR/25_05207_00_x.pdf</t>
    </r>
  </si>
  <si>
    <t>Food Standards of Identity Modernization; Pasteurized Orange 
Juice&gt;</t>
  </si>
  <si>
    <t>Proposed rule - The Food and Drug Administration (FDA or we) is proposing to 
amend the standard of identity for pasteurized orange juice (POJ) by 
lowering the minimum orange juice soluble solids content from 10.5[deg] 
to 10[deg] Brix. We tentatively conclude that this proposed amendment 
will promote honesty and fair dealing in the interest of consumers and 
provide industry greater flexibility in the manufacture of pasteurized 
orange juice. This action, if finalized, will respond to a citizen 
petition submitted by the Florida Citrus Processors Association Inc. 
and Florida Citrus Mutual Inc.</t>
  </si>
  <si>
    <t>Pasteurized orange juice; Fruits and derived products (ICS code(s): 67.080.10); Non-alcoholic beverages (ICS code(s): 67.160.20)</t>
  </si>
  <si>
    <t>67.080.10 - Fruits and derived products; 67.160.20 - Non-alcoholic beverages</t>
  </si>
  <si>
    <t>Consumer information, labelling (TBT); Cost saving and productivity enhancement (TBT)</t>
  </si>
  <si>
    <r>
      <rPr>
        <sz val="11"/>
        <rFont val="Calibri"/>
      </rPr>
      <t>https://members.wto.org/crnattachments/2025/TBT/USA/25_05205_00_e.pdf</t>
    </r>
  </si>
  <si>
    <t>DARS 1567-4 School wear fabrics — Part 4: Shirting and blouse fabrics</t>
  </si>
  <si>
    <t>This part of ARS 1567 covers the requirements for sampling and test methods for fabrics suitable for use in the manufacture of school wear shirts and blouses.</t>
  </si>
  <si>
    <r>
      <rPr>
        <sz val="11"/>
        <rFont val="Calibri"/>
      </rPr>
      <t>https://members.wto.org/crnattachments/2025/TBT/SWZ/25_05212_00_e.pdf</t>
    </r>
  </si>
  <si>
    <t>Draft Law on Food Safety (amended) replacing the the Food Safety Law</t>
  </si>
  <si>
    <t>1. This draft Law specifies:a) The rights and obligations of organizations and individuals in ensuring food quality and safety._x000D_
b) Conditions for ensuring the quality and safety of food, food ingredients, food additives, and food processing aids.c) Conditions for business establishments; import and export; testing.d) Risk analysis, prevention, control, and remediation of incidents.đ) Information, education, and communication.e) Responsibilities of state management for food safety, food ingredients, food additives, and food processing aids.2. Structure:              The Draft Law consists of 51 Articles divided into 11 Chapters, with the following main contents:Chapter I. General Provisions (Articles 1 to 6)Chapter II. Rights and Obligations of Organizations and Individuals to Ensure Food Safety Conditions (Articles 7 to 10)Chapter III. Conditions for Ensuring the Safety and Quality of Food and Food Ingredients (Articles 11 to 16)Chapter IV. Conditions for Food and Food Ingredient Business Establishments (Articles 17 to 21)Chapter V. Import and Export of Food and Food Ingredients (Articles 22 to 25)Chapter VI. Advertisement and Labelling of Food, Food Ingredients, Food Additives, and Food Processing Aids (Articles 26 to 27)Chapter VII. Testing of Food, Food Ingredients, Food Additives, and Food Processing Aids (Articles 28 to 30)Chapter VIII. Risk Analysis and Management for Food, Food Ingredients, Food Additives, and Food Processing Aids (Articles 31 to 38)Chapter IX. Information, Education, and Communication on Food (Articles 39 to 43)Chapter X. State Management of Food Safety (Articles 44 to 49)Chapter XI. Implementation Provisions (Articles 50 to 51)3. Key Changes:- Amend and supplement certain terminologies: health-protective food, medical nutrition food, food for special dietary purposes, food supplements, micronutrient-enhanced food, small-scale food business establishments, food ingredients, semi-finished food products, counterfeit food, testing, and trials.- Amend and supplement certain policies in line with practical realities: establish a national food database interconnected with the national and specialized databases; develop a food information system; and strengthen the management of e-commerce, traceability, and food control.- Add several strictly prohibited practices regarding advertising and conducting business in the e-commerce environment.- Amend and supplement the specific monetary penalties for administrative violations.- Clarify the rights and responsibilities of production and business establishments, and add the rights and responsibilities for entities registered for circulation.- Conditions for ensuring the safety and quality of food and food ingredients.- Conditions for establishments engaged in the business of food and food ingredients.- Conditions for ensuring the safety of imported and exported food and food ingredients.- Advertising and labeling of food.- Testing of food, food ingredients, food additives, and food processing aids.- State management of food: establish and amend the responsibilities for food safety inspections in accordance with the framework law; specifically define the responsibilities of the ministries; remove provisions regarding the powers and duties of food regulatory bodies and assign the government to stipulate the specific responsibilities of food safety management agencies; clearly define the tasks and powers of inspection teams and add provisions on the principles, forms, and timeframes of food quality and safety inspections; and add provisions on handling overlaps in food quality and safety inspections.</t>
  </si>
  <si>
    <t>Allkinds of foodstuff</t>
  </si>
  <si>
    <r>
      <rPr>
        <sz val="11"/>
        <rFont val="Calibri"/>
      </rPr>
      <t>https://members.wto.org/crnattachments/2025/TBT/VNM/25_05177_00_x.pdf</t>
    </r>
  </si>
  <si>
    <t>Reconsideration of 2009 Endangerment Finding and Greenhouse Gas 
Vehicle Standards</t>
  </si>
  <si>
    <t>Proposed rule - In this action, the U.S. Environmental Protection Agency (EPA) is proposing to repeal all greenhouse gas (GHG) emission standards for light-duty, medium-duty, and heavy-duty vehicles and engines to effectuate the best reading of Clean Air Act (CAA) section 202(a). We propose that CAA section 202(a) does not authorize the EPA to prescribe emission standards to address global climate change concerns and, on that basis, propose to rescind the Administrator's prior findings in 2009 that GHG emissions from new motor vehicles and engines contribute to air pollution which may endanger public health or welfare. We further propose, in the alternative, to rescind the Administrator's prior findings in 2009 because the EPA unreasonably analyzed the scientific record and because developments cast significant doubt on the reliability of the findings. Lastly, we propose to repeal all GHG emission standards on the alternative bases that no requisite technology for vehicle and engine emission control can address the global climate change concerns identified in the findings without risking greater harms to public health and welfare.The EPA is announcing a virtual public hearing to be held 19 and 20 August 2025.  More information regarding the public hearing for this proposal is published in a supplemental document in the Federal Register (90 FR 36125). The hearing notice, registration information, and any updates to the hearing schedule will also be available at https://www.epa.gov/regulations-emissions-vehicles-and-engines/proposed-rule-reconsideration-2009-endangerment-finding. Please refer to this website for any updates regarding the hearings. The EPA does not intend to publish additional documents in the Federal Register announcing updates to the hearing schedule.Public hearing registration will be open through the last day of the hearing, however, we ask that you pre-register by 12 August 2025 if you intend to testify or are requesting special accommodations. To the extent possible, EPA will work to accommodate late requests. All attendees (including those who will not be presenting verbal testimony) must register. Please submit a separate registration form for each person attending the hearing. More information on how to join the hearing will be sent to the email address that you provide for registration. To register, please send an email to EPA-MobileSource-Hearings@epa.gov</t>
  </si>
  <si>
    <t>Motor vehicle greenhouse gas (GHG) emission standards; Road vehicle systems (ICS code(s): 43.040); Commercial vehicles (ICS code(s): 43.080); Passenger cars. Caravans and light trailers (ICS code(s): 43.100)</t>
  </si>
  <si>
    <t>43.040 - Road vehicle systems; 43.080 - Commercial vehicles; 43.100 - Passenger cars. Caravans and light trailers</t>
  </si>
  <si>
    <r>
      <rPr>
        <sz val="11"/>
        <rFont val="Calibri"/>
      </rPr>
      <t>https://members.wto.org/crnattachments/2025/TBT/USA/25_05143_00_e.pdf</t>
    </r>
  </si>
  <si>
    <t>The Noise Emission in the Environment by Equipment for use Outdoors (Amendment) Regulations 2025</t>
  </si>
  <si>
    <t>The Noise Emission in the Environment by Equipment for use Outdoors (Amendment) Regulations 2025 (‘the GB Regulations 2025’) will amend the Noise Emission in the Environment by Equipment for use Outdoors Regulations 2001 (the ‘2001 Regulations’) as it applies in Great Britain. The GB Regulations 2025 will update the testing methods used to measure airborne noise emitted by outdoor equipment in-scope of the 2001 Regulations, with the aim of protecting machine operators and those in proximity from unnecessarily high noise levels For certain equipment, manufacturers will be able to use both the existing and the new testing methods. There are also transitional provisions for equipment already on the market. The GB Regulations 2025 will also remove the reporting obligations which require the responsible persons to provide a copy of the declaration of conformity to the national enforcement authority, removing an unnecessary adminstration burden for businesses. In addition, the GB Regulations 2025 update the reference to EU Directive 2000/14/EC, so that equipment conforming to the most up-to-date version of the Directive can continue to be placed on the market in Great Britain, known as continued CE recognition. </t>
  </si>
  <si>
    <t>Outdoor machinery typically used on construction sites or in large parks and gardens, such as chainsaws, cranes, dumpers, excavators, lawnmowers, leaf blowers and power generators. Machinery for the transport of goods or people by road, rail, air or waterways, or machinery for use by the military, police or emergency services is not included.</t>
  </si>
  <si>
    <r>
      <rPr>
        <sz val="11"/>
        <rFont val="Calibri"/>
      </rPr>
      <t>https://members.wto.org/crnattachments/2025/TBT/GBR/25_05144_00_e.pdf</t>
    </r>
  </si>
  <si>
    <t>Draft African Standard, DARS 1566: Disposable Baby diapers — Specification</t>
  </si>
  <si>
    <t>This Draft African Standards specifies Performance requirements, test method and sampling for disposable Baby diapers</t>
  </si>
  <si>
    <t>Sanitary towels (pads) and tampons, napkins (diapers), napkin liners and similar articles, of any material. (HS code(s): 9619)</t>
  </si>
  <si>
    <t>9619 - Sanitary towels (pads) and tampons, napkins (diapers), napkin liners and similar articles, of any material.</t>
  </si>
  <si>
    <t>Consumer information, labelling (TBT); Protection of human health or safety (TBT); Quality requirements (TBT); Harmonization (TBT); Reducing trade barriers and facilitating trade (TBT)</t>
  </si>
  <si>
    <r>
      <rPr>
        <sz val="11"/>
        <rFont val="Calibri"/>
      </rPr>
      <t>https://members.wto.org/crnattachments/2025/TBT/KEN/25_05159_00_e.pdf</t>
    </r>
  </si>
  <si>
    <t>Draft African Standard, DARS 1567-1: School wear fabrics— Part 1: Basic requirements</t>
  </si>
  <si>
    <t>This part of DARS 1567 covers the definitions, basic requirements for packing, labelling, marking of fabrics that are suitable for use in the manufacture of school clothing (uniform). Specific requirements are covered by the relevant parts of ARS 1567.</t>
  </si>
  <si>
    <t>Synthetic organic colouring matter, whether or not chemically defined; preparations based on synthetic organic colouring matter of a kind used to dye fabrics or produce colorant preparations; synthetic organic products of a kind used as fluorescent brightening agents or as luminophores, whether or not chemically defined (excl. preparations of heading 3207, 3208, 3209, 3210, 3213 and 3215) (HS code(s): 3204); Products of the textile industry (ICS code(s): 59.080)</t>
  </si>
  <si>
    <t>3204 - Synthetic organic colouring matter, whether or not chemically defined; preparations based on synthetic organic colouring matter of a kind used to dye fabrics or produce colorant preparations; synthetic organic products of a kind used as fluorescent brightening agents or as luminophores, whether or not chemically defined (excl. preparations of heading 3207, 3208, 3209, 3210, 3213 and 3215)</t>
  </si>
  <si>
    <t>59.080 - Products of the textile industry</t>
  </si>
  <si>
    <t>Consumer information, labelling (TBT); Quality requirements (TBT); Harmonization (TBT); Reducing trade barriers and facilitating trade (TBT)</t>
  </si>
  <si>
    <r>
      <rPr>
        <sz val="11"/>
        <rFont val="Calibri"/>
      </rPr>
      <t>https://members.wto.org/crnattachments/2025/TBT/KEN/25_05155_00_e.pdf</t>
    </r>
  </si>
  <si>
    <t>Draft Commission Implementing Regulation amending Implementing Regulation (EU) 2024/482 as regards definitions, ICT product series certification, assurance continuity and state-of-the-art documents </t>
  </si>
  <si>
    <t>In the EU Common Criteria-based cybersecurity certification scheme (EUCC), the state-of-the-art documents contain information that is relevant for its implementation. The amendment will introduce in the Implementing Regulation (Annex I) five updated state-of-the-art documents relating to minimum site security requirements, application of attack potentials to smartcards, application of attack potentials to hardware devices with security boxes, application of common criteria to integrated circuits and composite product evaluation for smartcards and similar devices.The amendment will also add five state-of-the-art documents to Annex I. These new documents relate to composite product evaluation and certification, reusing evaluation results of site audits, and clarifications regarding the interpretation of specific protection profiles (e.g. protection profile for qualified electronic signature creation devices).Furthermore, the amendment includes targeted changes in the main provisions of the EUCC and its annexes, including the definitions of major and minor change of a certified product and some corrections in the text.</t>
  </si>
  <si>
    <t>The implementing regulation covers cybersecurity certification of ICT products based on the Common Criteria standards. Today, ICT products that undergo Common Criteria certification typically include integrated circuits, smart cards and related products (cryptographic elements, microcontrollers, dedicated software), network devices and systems (routers, switches, access points) and products for digital signatures (cryptographic modules, hardware security modules, secure servers).</t>
  </si>
  <si>
    <t>Consumer information, labelling (TBT); Prevention of deceptive practices and consumer protection (TBT); Quality requirements (TBT); Harmonization (TBT)</t>
  </si>
  <si>
    <r>
      <rPr>
        <sz val="11"/>
        <rFont val="Calibri"/>
      </rPr>
      <t>https://members.wto.org/crnattachments/2025/TBT/EEC/25_05140_00_e.pdf
https://members.wto.org/crnattachments/2025/TBT/EEC/25_05140_01_e.pdf</t>
    </r>
  </si>
  <si>
    <t>Draft African Standard, DARS 1567-4: 2025 School wear fabrics — Part 4: Shirting and blouse fabrics</t>
  </si>
  <si>
    <t>Products of the textile industry (ICS code(s): 59.080)</t>
  </si>
  <si>
    <r>
      <rPr>
        <sz val="11"/>
        <rFont val="Calibri"/>
      </rPr>
      <t>https://members.wto.org/crnattachments/2025/TBT/KEN/25_05158_00_e.pdf</t>
    </r>
  </si>
  <si>
    <t>Draft African Standard, DARS 1567-2: 2025 School wear fabrics— Part 2: Blazer fabrics</t>
  </si>
  <si>
    <t>ARTICLES OF APPAREL AND CLOTHING ACCESSORIES, KNITTED OR CROCHETED (HS code(s): 61); Products of the textile industry (ICS code(s): 59.080)</t>
  </si>
  <si>
    <t>61 - ARTICLES OF APPAREL AND CLOTHING ACCESSORIES, KNITTED OR CROCHETED</t>
  </si>
  <si>
    <r>
      <rPr>
        <sz val="11"/>
        <rFont val="Calibri"/>
      </rPr>
      <t>https://members.wto.org/crnattachments/2025/TBT/KEN/25_05156_00_e.pdf</t>
    </r>
  </si>
  <si>
    <t>Draft African Standard, DARS 1567-3: 2025 School wear fabrics— Part 3: Trousers, dresses, tunics, and skirts</t>
  </si>
  <si>
    <t>This part of ARS 1567 specifies the requirements for sampling and test methods for fabrics used for making trousers, dresses, tunics, and skirts</t>
  </si>
  <si>
    <r>
      <rPr>
        <sz val="11"/>
        <rFont val="Calibri"/>
      </rPr>
      <t>https://members.wto.org/crnattachments/2025/TBT/KEN/25_05157_00_e.pdf</t>
    </r>
  </si>
  <si>
    <t>Saudi Arabia, Kingdom of</t>
  </si>
  <si>
    <t>Contaminants and toxins in food </t>
  </si>
  <si>
    <t>This draft technical regulation applies to Maximum limits for contaminants and toxic substances in food. This standard is limited to maximum limits for naturally occurring contaminants and toxic substances in food, in cases where the contaminant present in the food can be transferred to animal feed and may be relevant to public health.</t>
  </si>
  <si>
    <t>Processes in the food industry (ICS code(s): 67.020)</t>
  </si>
  <si>
    <t>67.020 - Processes in the food industry</t>
  </si>
  <si>
    <t>Contaminants; Toxins; Food standards</t>
  </si>
  <si>
    <r>
      <rPr>
        <sz val="11"/>
        <rFont val="Calibri"/>
      </rPr>
      <t>https://members.wto.org/crnattachments/2025/TBT/SAU/25_05082_00_e.pdf
https://members.wto.org/crnattachments/2025/TBT/SAU/25_05082_00_x.pdf</t>
    </r>
  </si>
  <si>
    <t>Bahrain, Kingdom of</t>
  </si>
  <si>
    <t>Food standards; Toxins; Contaminants</t>
  </si>
  <si>
    <t>Oman</t>
  </si>
  <si>
    <t>Partial amendment to the Poisonous and Deleterious Substances Designation Order</t>
  </si>
  <si>
    <t>Under the provision of the Poisonous and Deleterious Substances Control Act, Ministry of Health Labour and Welfare designates 1 substance as deleterious.</t>
  </si>
  <si>
    <t>Deleterious substance</t>
  </si>
  <si>
    <t>30 - PHARMACEUTICAL PRODUCTS</t>
  </si>
  <si>
    <r>
      <rPr>
        <sz val="11"/>
        <rFont val="Calibri"/>
      </rPr>
      <t>https://members.wto.org/crnattachments/2025/TBT/JPN/25_05132_00_e.pdf</t>
    </r>
  </si>
  <si>
    <t>Partial Amendment of the Regulation for Radio Equipment, etc</t>
  </si>
  <si>
    <t>Japan will amend the Ordinance on Radio Equipment, etc. to expand the frequency band of the 5th generation mobile communication system by adding the 26GHz band to TDD-NR system.</t>
  </si>
  <si>
    <t>Radio equipment of radio stations for mobile radio communication systems including TDD-NR (Time Division Duplex-New Radio) system</t>
  </si>
  <si>
    <r>
      <rPr>
        <sz val="11"/>
        <rFont val="Calibri"/>
      </rPr>
      <t>https://members.wto.org/crnattachments/2025/TBT/JPN/25_05131_00_e.pdf</t>
    </r>
  </si>
  <si>
    <t>Qatar</t>
  </si>
  <si>
    <t>Yemen</t>
  </si>
  <si>
    <t>Kuwait, the State of</t>
  </si>
  <si>
    <t>Türkiye</t>
  </si>
  <si>
    <t>Regulation on the Use of Recycled Plastics in Materials and Articles Intended to Come into Contact with Food </t>
  </si>
  <si>
    <t>This Regulation lays down the procedures and principles for the production of recycled plastics to be used in the production of plastic materials and articles that come into contact with food, as well as the rules regarding food contact materials and articles containing recycled plastics.</t>
  </si>
  <si>
    <t>Recycled plastic materials and articles intended to come into contact with food</t>
  </si>
  <si>
    <r>
      <rPr>
        <sz val="11"/>
        <rFont val="Calibri"/>
      </rPr>
      <t>https://members.wto.org/crnattachments/2025/TBT/TUR/25_05100_00_x.pdf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</si>
</sst>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0"/>
  <sheetViews>
    <sheetView tabSelected="1" topLeftCell="A56" workbookViewId="0">
      <selection activeCell="B3" sqref="B3"/>
    </sheetView>
  </sheetViews>
  <sheetFormatPr defaultRowHeight="15" x14ac:dyDescent="0.25"/>
  <cols>
    <col min="1" max="1" width="100" style="2" customWidth="1"/>
    <col min="2" max="2" width="30" customWidth="1"/>
    <col min="3" max="3" width="20" style="4" customWidth="1"/>
    <col min="4" max="4" width="50" customWidth="1"/>
    <col min="5" max="6" width="100" style="2" customWidth="1"/>
    <col min="8" max="11" width="100" style="2" customWidth="1"/>
    <col min="12" max="12" width="100" customWidth="1"/>
    <col min="13" max="13" width="30" style="4" customWidth="1"/>
    <col min="14" max="18" width="100" customWidth="1"/>
  </cols>
  <sheetData>
    <row r="1" spans="1:18" ht="30" customHeight="1" x14ac:dyDescent="0.25">
      <c r="A1" s="3" t="s">
        <v>5</v>
      </c>
      <c r="B1" s="1" t="s">
        <v>0</v>
      </c>
      <c r="C1" s="5" t="s">
        <v>1</v>
      </c>
      <c r="D1" s="1" t="s">
        <v>2</v>
      </c>
      <c r="E1" s="3" t="s">
        <v>3</v>
      </c>
      <c r="F1" s="3" t="s">
        <v>4</v>
      </c>
      <c r="H1" s="3" t="s">
        <v>6</v>
      </c>
      <c r="I1" s="3" t="s">
        <v>7</v>
      </c>
      <c r="J1" s="3" t="s">
        <v>8</v>
      </c>
      <c r="K1" s="3" t="s">
        <v>9</v>
      </c>
      <c r="L1" s="1" t="s">
        <v>10</v>
      </c>
      <c r="M1" s="5" t="s">
        <v>11</v>
      </c>
      <c r="N1" s="1" t="s">
        <v>12</v>
      </c>
      <c r="O1" s="1" t="s">
        <v>13</v>
      </c>
      <c r="P1" s="1" t="s">
        <v>14</v>
      </c>
      <c r="Q1" s="1" t="s">
        <v>15</v>
      </c>
      <c r="R1" s="1" t="s">
        <v>16</v>
      </c>
    </row>
    <row r="2" spans="1:18" ht="60" x14ac:dyDescent="0.25">
      <c r="A2" s="8" t="s">
        <v>20</v>
      </c>
      <c r="B2" s="6" t="s">
        <v>17</v>
      </c>
      <c r="C2" s="7">
        <v>45898</v>
      </c>
      <c r="D2" s="9" t="str">
        <f>HYPERLINK("https://www.epingalert.org/en/Search?viewData= G/TBT/N/RUS/174"," G/TBT/N/RUS/174")</f>
        <v xml:space="preserve"> G/TBT/N/RUS/174</v>
      </c>
      <c r="E2" s="8" t="s">
        <v>18</v>
      </c>
      <c r="F2" s="8" t="s">
        <v>19</v>
      </c>
      <c r="H2" s="8" t="s">
        <v>21</v>
      </c>
      <c r="I2" s="8" t="s">
        <v>22</v>
      </c>
      <c r="J2" s="8" t="s">
        <v>23</v>
      </c>
      <c r="K2" s="8" t="s">
        <v>24</v>
      </c>
      <c r="L2" s="6"/>
      <c r="M2" s="7">
        <v>45958</v>
      </c>
      <c r="N2" s="6" t="s">
        <v>25</v>
      </c>
      <c r="O2" s="6"/>
      <c r="P2" s="6" t="str">
        <f>HYPERLINK("https://docs.wto.org/imrd/directdoc.asp?DDFDocuments/t/G/TBTN25/RUS174.DOCX", "https://docs.wto.org/imrd/directdoc.asp?DDFDocuments/t/G/TBTN25/RUS174.DOCX")</f>
        <v>https://docs.wto.org/imrd/directdoc.asp?DDFDocuments/t/G/TBTN25/RUS174.DOCX</v>
      </c>
      <c r="Q2" s="6"/>
      <c r="R2" s="6"/>
    </row>
    <row r="3" spans="1:18" ht="135" x14ac:dyDescent="0.25">
      <c r="A3" s="8" t="s">
        <v>29</v>
      </c>
      <c r="B3" s="6" t="s">
        <v>26</v>
      </c>
      <c r="C3" s="7">
        <v>45898</v>
      </c>
      <c r="D3" s="9" t="str">
        <f>HYPERLINK("https://www.epingalert.org/en/Search?viewData= G/TBT/N/CAN/749"," G/TBT/N/CAN/749")</f>
        <v xml:space="preserve"> G/TBT/N/CAN/749</v>
      </c>
      <c r="E3" s="8" t="s">
        <v>27</v>
      </c>
      <c r="F3" s="8" t="s">
        <v>28</v>
      </c>
      <c r="H3" s="8" t="s">
        <v>21</v>
      </c>
      <c r="I3" s="8" t="s">
        <v>21</v>
      </c>
      <c r="J3" s="8" t="s">
        <v>30</v>
      </c>
      <c r="K3" s="8" t="s">
        <v>31</v>
      </c>
      <c r="L3" s="6"/>
      <c r="M3" s="7">
        <v>45951</v>
      </c>
      <c r="N3" s="6" t="s">
        <v>25</v>
      </c>
      <c r="O3" s="8" t="s">
        <v>32</v>
      </c>
      <c r="P3" s="6" t="str">
        <f>HYPERLINK("https://docs.wto.org/imrd/directdoc.asp?DDFDocuments/t/G/TBTN25/CAN749.DOCX", "https://docs.wto.org/imrd/directdoc.asp?DDFDocuments/t/G/TBTN25/CAN749.DOCX")</f>
        <v>https://docs.wto.org/imrd/directdoc.asp?DDFDocuments/t/G/TBTN25/CAN749.DOCX</v>
      </c>
      <c r="Q3" s="6" t="str">
        <f>HYPERLINK("https://docs.wto.org/imrd/directdoc.asp?DDFDocuments/u/G/TBTN25/CAN749.DOCX", "https://docs.wto.org/imrd/directdoc.asp?DDFDocuments/u/G/TBTN25/CAN749.DOCX")</f>
        <v>https://docs.wto.org/imrd/directdoc.asp?DDFDocuments/u/G/TBTN25/CAN749.DOCX</v>
      </c>
      <c r="R3" s="6"/>
    </row>
    <row r="4" spans="1:18" ht="225" x14ac:dyDescent="0.25">
      <c r="A4" s="8" t="s">
        <v>36</v>
      </c>
      <c r="B4" s="6" t="s">
        <v>33</v>
      </c>
      <c r="C4" s="7">
        <v>45898</v>
      </c>
      <c r="D4" s="9" t="str">
        <f>HYPERLINK("https://www.epingalert.org/en/Search?viewData= G/TBT/N/AUS/184"," G/TBT/N/AUS/184")</f>
        <v xml:space="preserve"> G/TBT/N/AUS/184</v>
      </c>
      <c r="E4" s="8" t="s">
        <v>34</v>
      </c>
      <c r="F4" s="8" t="s">
        <v>35</v>
      </c>
      <c r="H4" s="8" t="s">
        <v>37</v>
      </c>
      <c r="I4" s="8" t="s">
        <v>38</v>
      </c>
      <c r="J4" s="8" t="s">
        <v>39</v>
      </c>
      <c r="K4" s="8" t="s">
        <v>21</v>
      </c>
      <c r="L4" s="6"/>
      <c r="M4" s="7">
        <v>45930</v>
      </c>
      <c r="N4" s="6" t="s">
        <v>25</v>
      </c>
      <c r="O4" s="8" t="s">
        <v>40</v>
      </c>
      <c r="P4" s="6" t="str">
        <f>HYPERLINK("https://docs.wto.org/imrd/directdoc.asp?DDFDocuments/t/G/TBTN25/AUS184.DOCX", "https://docs.wto.org/imrd/directdoc.asp?DDFDocuments/t/G/TBTN25/AUS184.DOCX")</f>
        <v>https://docs.wto.org/imrd/directdoc.asp?DDFDocuments/t/G/TBTN25/AUS184.DOCX</v>
      </c>
      <c r="Q4" s="6"/>
      <c r="R4" s="6"/>
    </row>
    <row r="5" spans="1:18" ht="75" x14ac:dyDescent="0.25">
      <c r="A5" s="8" t="s">
        <v>43</v>
      </c>
      <c r="B5" s="6" t="s">
        <v>26</v>
      </c>
      <c r="C5" s="7">
        <v>45898</v>
      </c>
      <c r="D5" s="9" t="str">
        <f>HYPERLINK("https://www.epingalert.org/en/Search?viewData= G/TBT/N/CAN/750"," G/TBT/N/CAN/750")</f>
        <v xml:space="preserve"> G/TBT/N/CAN/750</v>
      </c>
      <c r="E5" s="8" t="s">
        <v>41</v>
      </c>
      <c r="F5" s="8" t="s">
        <v>42</v>
      </c>
      <c r="H5" s="8" t="s">
        <v>21</v>
      </c>
      <c r="I5" s="8" t="s">
        <v>21</v>
      </c>
      <c r="J5" s="8" t="s">
        <v>30</v>
      </c>
      <c r="K5" s="8" t="s">
        <v>21</v>
      </c>
      <c r="L5" s="6"/>
      <c r="M5" s="7">
        <v>45971</v>
      </c>
      <c r="N5" s="6" t="s">
        <v>25</v>
      </c>
      <c r="O5" s="8" t="s">
        <v>44</v>
      </c>
      <c r="P5" s="6" t="str">
        <f>HYPERLINK("https://docs.wto.org/imrd/directdoc.asp?DDFDocuments/t/G/TBTN25/CAN750.DOCX", "https://docs.wto.org/imrd/directdoc.asp?DDFDocuments/t/G/TBTN25/CAN750.DOCX")</f>
        <v>https://docs.wto.org/imrd/directdoc.asp?DDFDocuments/t/G/TBTN25/CAN750.DOCX</v>
      </c>
      <c r="Q5" s="6" t="str">
        <f>HYPERLINK("https://docs.wto.org/imrd/directdoc.asp?DDFDocuments/u/G/TBTN25/CAN750.DOCX", "https://docs.wto.org/imrd/directdoc.asp?DDFDocuments/u/G/TBTN25/CAN750.DOCX")</f>
        <v>https://docs.wto.org/imrd/directdoc.asp?DDFDocuments/u/G/TBTN25/CAN750.DOCX</v>
      </c>
      <c r="R5" s="6"/>
    </row>
    <row r="6" spans="1:18" ht="60" x14ac:dyDescent="0.25">
      <c r="A6" s="8" t="s">
        <v>20</v>
      </c>
      <c r="B6" s="6" t="s">
        <v>45</v>
      </c>
      <c r="C6" s="7">
        <v>45898</v>
      </c>
      <c r="D6" s="9" t="str">
        <f>HYPERLINK("https://www.epingalert.org/en/Search?viewData= G/TBT/N/KGZ/60"," G/TBT/N/KGZ/60")</f>
        <v xml:space="preserve"> G/TBT/N/KGZ/60</v>
      </c>
      <c r="E6" s="8" t="s">
        <v>18</v>
      </c>
      <c r="F6" s="8" t="s">
        <v>19</v>
      </c>
      <c r="H6" s="8" t="s">
        <v>21</v>
      </c>
      <c r="I6" s="8" t="s">
        <v>21</v>
      </c>
      <c r="J6" s="8" t="s">
        <v>23</v>
      </c>
      <c r="K6" s="8" t="s">
        <v>24</v>
      </c>
      <c r="L6" s="6"/>
      <c r="M6" s="7">
        <v>45959</v>
      </c>
      <c r="N6" s="6" t="s">
        <v>25</v>
      </c>
      <c r="O6" s="8" t="s">
        <v>46</v>
      </c>
      <c r="P6" s="6" t="str">
        <f>HYPERLINK("https://docs.wto.org/imrd/directdoc.asp?DDFDocuments/t/G/TBTN25/KGZ60.DOCX", "https://docs.wto.org/imrd/directdoc.asp?DDFDocuments/t/G/TBTN25/KGZ60.DOCX")</f>
        <v>https://docs.wto.org/imrd/directdoc.asp?DDFDocuments/t/G/TBTN25/KGZ60.DOCX</v>
      </c>
      <c r="Q6" s="6"/>
      <c r="R6" s="6"/>
    </row>
    <row r="7" spans="1:18" ht="75" x14ac:dyDescent="0.25">
      <c r="A7" s="8" t="s">
        <v>49</v>
      </c>
      <c r="B7" s="6" t="s">
        <v>45</v>
      </c>
      <c r="C7" s="7">
        <v>45897</v>
      </c>
      <c r="D7" s="9" t="str">
        <f>HYPERLINK("https://www.epingalert.org/en/Search?viewData= G/TBT/N/KGZ/59"," G/TBT/N/KGZ/59")</f>
        <v xml:space="preserve"> G/TBT/N/KGZ/59</v>
      </c>
      <c r="E7" s="8" t="s">
        <v>47</v>
      </c>
      <c r="F7" s="8" t="s">
        <v>48</v>
      </c>
      <c r="H7" s="8" t="s">
        <v>21</v>
      </c>
      <c r="I7" s="8" t="s">
        <v>21</v>
      </c>
      <c r="J7" s="8" t="s">
        <v>23</v>
      </c>
      <c r="K7" s="8" t="s">
        <v>24</v>
      </c>
      <c r="L7" s="6"/>
      <c r="M7" s="7">
        <v>45927</v>
      </c>
      <c r="N7" s="6" t="s">
        <v>25</v>
      </c>
      <c r="O7" s="8" t="s">
        <v>50</v>
      </c>
      <c r="P7" s="6" t="str">
        <f>HYPERLINK("https://docs.wto.org/imrd/directdoc.asp?DDFDocuments/t/G/TBTN25/KGZ59.DOCX", "https://docs.wto.org/imrd/directdoc.asp?DDFDocuments/t/G/TBTN25/KGZ59.DOCX")</f>
        <v>https://docs.wto.org/imrd/directdoc.asp?DDFDocuments/t/G/TBTN25/KGZ59.DOCX</v>
      </c>
      <c r="Q7" s="6"/>
      <c r="R7" s="6"/>
    </row>
    <row r="8" spans="1:18" ht="135" x14ac:dyDescent="0.25">
      <c r="A8" s="8" t="s">
        <v>54</v>
      </c>
      <c r="B8" s="6" t="s">
        <v>51</v>
      </c>
      <c r="C8" s="7">
        <v>45897</v>
      </c>
      <c r="D8" s="9" t="str">
        <f>HYPERLINK("https://www.epingalert.org/en/Search?viewData= G/TBT/N/USA/2235"," G/TBT/N/USA/2235")</f>
        <v xml:space="preserve"> G/TBT/N/USA/2235</v>
      </c>
      <c r="E8" s="8" t="s">
        <v>52</v>
      </c>
      <c r="F8" s="8" t="s">
        <v>53</v>
      </c>
      <c r="H8" s="8" t="s">
        <v>21</v>
      </c>
      <c r="I8" s="8" t="s">
        <v>55</v>
      </c>
      <c r="J8" s="8" t="s">
        <v>56</v>
      </c>
      <c r="K8" s="8" t="s">
        <v>21</v>
      </c>
      <c r="L8" s="6"/>
      <c r="M8" s="7">
        <v>45944</v>
      </c>
      <c r="N8" s="6" t="s">
        <v>25</v>
      </c>
      <c r="O8" s="8" t="s">
        <v>57</v>
      </c>
      <c r="P8" s="6" t="str">
        <f>HYPERLINK("https://docs.wto.org/imrd/directdoc.asp?DDFDocuments/t/G/TBTN25/USA2235.DOCX", "https://docs.wto.org/imrd/directdoc.asp?DDFDocuments/t/G/TBTN25/USA2235.DOCX")</f>
        <v>https://docs.wto.org/imrd/directdoc.asp?DDFDocuments/t/G/TBTN25/USA2235.DOCX</v>
      </c>
      <c r="Q8" s="6"/>
      <c r="R8" s="6"/>
    </row>
    <row r="9" spans="1:18" ht="30" x14ac:dyDescent="0.25">
      <c r="A9" s="8" t="s">
        <v>61</v>
      </c>
      <c r="B9" s="6" t="s">
        <v>58</v>
      </c>
      <c r="C9" s="7">
        <v>45896</v>
      </c>
      <c r="D9" s="9" t="str">
        <f>HYPERLINK("https://www.epingalert.org/en/Search?viewData= G/TBT/N/PHL/346"," G/TBT/N/PHL/346")</f>
        <v xml:space="preserve"> G/TBT/N/PHL/346</v>
      </c>
      <c r="E9" s="8" t="s">
        <v>59</v>
      </c>
      <c r="F9" s="8" t="s">
        <v>60</v>
      </c>
      <c r="H9" s="8" t="s">
        <v>21</v>
      </c>
      <c r="I9" s="8" t="s">
        <v>62</v>
      </c>
      <c r="J9" s="8" t="s">
        <v>63</v>
      </c>
      <c r="K9" s="8" t="s">
        <v>24</v>
      </c>
      <c r="L9" s="6"/>
      <c r="M9" s="7">
        <v>45919</v>
      </c>
      <c r="N9" s="6" t="s">
        <v>25</v>
      </c>
      <c r="O9" s="8" t="s">
        <v>64</v>
      </c>
      <c r="P9" s="6" t="str">
        <f>HYPERLINK("https://docs.wto.org/imrd/directdoc.asp?DDFDocuments/t/G/TBTN25/PHL346.DOCX", "https://docs.wto.org/imrd/directdoc.asp?DDFDocuments/t/G/TBTN25/PHL346.DOCX")</f>
        <v>https://docs.wto.org/imrd/directdoc.asp?DDFDocuments/t/G/TBTN25/PHL346.DOCX</v>
      </c>
      <c r="Q9" s="6"/>
      <c r="R9" s="6"/>
    </row>
    <row r="10" spans="1:18" ht="75" x14ac:dyDescent="0.25">
      <c r="A10" s="8" t="s">
        <v>68</v>
      </c>
      <c r="B10" s="6" t="s">
        <v>65</v>
      </c>
      <c r="C10" s="7">
        <v>45896</v>
      </c>
      <c r="D10" s="9" t="str">
        <f>HYPERLINK("https://www.epingalert.org/en/Search?viewData= G/TBT/N/ARM/110"," G/TBT/N/ARM/110")</f>
        <v xml:space="preserve"> G/TBT/N/ARM/110</v>
      </c>
      <c r="E10" s="8" t="s">
        <v>66</v>
      </c>
      <c r="F10" s="8" t="s">
        <v>67</v>
      </c>
      <c r="H10" s="8" t="s">
        <v>21</v>
      </c>
      <c r="I10" s="8" t="s">
        <v>21</v>
      </c>
      <c r="J10" s="8" t="s">
        <v>69</v>
      </c>
      <c r="K10" s="8" t="s">
        <v>21</v>
      </c>
      <c r="L10" s="6"/>
      <c r="M10" s="7">
        <v>45905</v>
      </c>
      <c r="N10" s="6" t="s">
        <v>25</v>
      </c>
      <c r="O10" s="6"/>
      <c r="P10" s="6" t="str">
        <f>HYPERLINK("https://docs.wto.org/imrd/directdoc.asp?DDFDocuments/t/G/TBTN25/ARM110.DOCX", "https://docs.wto.org/imrd/directdoc.asp?DDFDocuments/t/G/TBTN25/ARM110.DOCX")</f>
        <v>https://docs.wto.org/imrd/directdoc.asp?DDFDocuments/t/G/TBTN25/ARM110.DOCX</v>
      </c>
      <c r="Q10" s="6"/>
      <c r="R10" s="6"/>
    </row>
    <row r="11" spans="1:18" ht="165" x14ac:dyDescent="0.25">
      <c r="A11" s="8" t="s">
        <v>73</v>
      </c>
      <c r="B11" s="6" t="s">
        <v>70</v>
      </c>
      <c r="C11" s="7">
        <v>45896</v>
      </c>
      <c r="D11" s="9" t="str">
        <f>HYPERLINK("https://www.epingalert.org/en/Search?viewData= G/TBT/N/TPKM/570"," G/TBT/N/TPKM/570")</f>
        <v xml:space="preserve"> G/TBT/N/TPKM/570</v>
      </c>
      <c r="E11" s="8" t="s">
        <v>71</v>
      </c>
      <c r="F11" s="8" t="s">
        <v>72</v>
      </c>
      <c r="H11" s="8" t="s">
        <v>74</v>
      </c>
      <c r="I11" s="8" t="s">
        <v>75</v>
      </c>
      <c r="J11" s="8" t="s">
        <v>76</v>
      </c>
      <c r="K11" s="8" t="s">
        <v>77</v>
      </c>
      <c r="L11" s="6"/>
      <c r="M11" s="7">
        <v>45956</v>
      </c>
      <c r="N11" s="6" t="s">
        <v>25</v>
      </c>
      <c r="O11" s="8" t="s">
        <v>78</v>
      </c>
      <c r="P11" s="6" t="str">
        <f>HYPERLINK("https://docs.wto.org/imrd/directdoc.asp?DDFDocuments/t/G/TBTN25/TPKM570.DOCX", "https://docs.wto.org/imrd/directdoc.asp?DDFDocuments/t/G/TBTN25/TPKM570.DOCX")</f>
        <v>https://docs.wto.org/imrd/directdoc.asp?DDFDocuments/t/G/TBTN25/TPKM570.DOCX</v>
      </c>
      <c r="Q11" s="6"/>
      <c r="R11" s="6"/>
    </row>
    <row r="12" spans="1:18" ht="45" x14ac:dyDescent="0.25">
      <c r="A12" s="8" t="s">
        <v>82</v>
      </c>
      <c r="B12" s="6" t="s">
        <v>79</v>
      </c>
      <c r="C12" s="7">
        <v>45896</v>
      </c>
      <c r="D12" s="9" t="str">
        <f>HYPERLINK("https://www.epingalert.org/en/Search?viewData= G/TBT/N/TZA/1386"," G/TBT/N/TZA/1386")</f>
        <v xml:space="preserve"> G/TBT/N/TZA/1386</v>
      </c>
      <c r="E12" s="8" t="s">
        <v>80</v>
      </c>
      <c r="F12" s="8" t="s">
        <v>81</v>
      </c>
      <c r="H12" s="8" t="s">
        <v>83</v>
      </c>
      <c r="I12" s="8" t="s">
        <v>84</v>
      </c>
      <c r="J12" s="8" t="s">
        <v>85</v>
      </c>
      <c r="K12" s="8" t="s">
        <v>21</v>
      </c>
      <c r="L12" s="6"/>
      <c r="M12" s="7">
        <v>45956</v>
      </c>
      <c r="N12" s="6" t="s">
        <v>25</v>
      </c>
      <c r="O12" s="8" t="s">
        <v>86</v>
      </c>
      <c r="P12" s="6" t="str">
        <f>HYPERLINK("https://docs.wto.org/imrd/directdoc.asp?DDFDocuments/t/G/TBTN25/TZA1386.DOCX", "https://docs.wto.org/imrd/directdoc.asp?DDFDocuments/t/G/TBTN25/TZA1386.DOCX")</f>
        <v>https://docs.wto.org/imrd/directdoc.asp?DDFDocuments/t/G/TBTN25/TZA1386.DOCX</v>
      </c>
      <c r="Q12" s="6"/>
      <c r="R12" s="6"/>
    </row>
    <row r="13" spans="1:18" ht="45" x14ac:dyDescent="0.25">
      <c r="A13" s="8" t="s">
        <v>90</v>
      </c>
      <c r="B13" s="6" t="s">
        <v>87</v>
      </c>
      <c r="C13" s="7">
        <v>45896</v>
      </c>
      <c r="D13" s="9" t="str">
        <f>HYPERLINK("https://www.epingalert.org/en/Search?viewData= G/TBT/N/JPN/876"," G/TBT/N/JPN/876")</f>
        <v xml:space="preserve"> G/TBT/N/JPN/876</v>
      </c>
      <c r="E13" s="8" t="s">
        <v>88</v>
      </c>
      <c r="F13" s="8" t="s">
        <v>89</v>
      </c>
      <c r="H13" s="8" t="s">
        <v>21</v>
      </c>
      <c r="I13" s="8" t="s">
        <v>21</v>
      </c>
      <c r="J13" s="8" t="s">
        <v>91</v>
      </c>
      <c r="K13" s="8" t="s">
        <v>21</v>
      </c>
      <c r="L13" s="6"/>
      <c r="M13" s="7">
        <v>45956</v>
      </c>
      <c r="N13" s="6" t="s">
        <v>25</v>
      </c>
      <c r="O13" s="8" t="s">
        <v>92</v>
      </c>
      <c r="P13" s="6" t="str">
        <f>HYPERLINK("https://docs.wto.org/imrd/directdoc.asp?DDFDocuments/t/G/TBTN25/JPN876.DOCX", "https://docs.wto.org/imrd/directdoc.asp?DDFDocuments/t/G/TBTN25/JPN876.DOCX")</f>
        <v>https://docs.wto.org/imrd/directdoc.asp?DDFDocuments/t/G/TBTN25/JPN876.DOCX</v>
      </c>
      <c r="Q13" s="6"/>
      <c r="R13" s="6"/>
    </row>
    <row r="14" spans="1:18" ht="180" x14ac:dyDescent="0.25">
      <c r="A14" s="8" t="s">
        <v>95</v>
      </c>
      <c r="B14" s="6" t="s">
        <v>51</v>
      </c>
      <c r="C14" s="7">
        <v>45896</v>
      </c>
      <c r="D14" s="9" t="str">
        <f>HYPERLINK("https://www.epingalert.org/en/Search?viewData= G/TBT/N/USA/2234"," G/TBT/N/USA/2234")</f>
        <v xml:space="preserve"> G/TBT/N/USA/2234</v>
      </c>
      <c r="E14" s="8" t="s">
        <v>93</v>
      </c>
      <c r="F14" s="8" t="s">
        <v>94</v>
      </c>
      <c r="H14" s="8" t="s">
        <v>21</v>
      </c>
      <c r="I14" s="8" t="s">
        <v>96</v>
      </c>
      <c r="J14" s="8" t="s">
        <v>97</v>
      </c>
      <c r="K14" s="8" t="s">
        <v>21</v>
      </c>
      <c r="L14" s="6"/>
      <c r="M14" s="7">
        <v>45940</v>
      </c>
      <c r="N14" s="6" t="s">
        <v>25</v>
      </c>
      <c r="O14" s="8" t="s">
        <v>98</v>
      </c>
      <c r="P14" s="6" t="str">
        <f>HYPERLINK("https://docs.wto.org/imrd/directdoc.asp?DDFDocuments/t/G/TBTN25/USA2234.DOCX", "https://docs.wto.org/imrd/directdoc.asp?DDFDocuments/t/G/TBTN25/USA2234.DOCX")</f>
        <v>https://docs.wto.org/imrd/directdoc.asp?DDFDocuments/t/G/TBTN25/USA2234.DOCX</v>
      </c>
      <c r="Q14" s="6"/>
      <c r="R14" s="6"/>
    </row>
    <row r="15" spans="1:18" ht="60" x14ac:dyDescent="0.25">
      <c r="A15" s="8" t="s">
        <v>102</v>
      </c>
      <c r="B15" s="6" t="s">
        <v>99</v>
      </c>
      <c r="C15" s="7">
        <v>45896</v>
      </c>
      <c r="D15" s="9" t="str">
        <f>HYPERLINK("https://www.epingalert.org/en/Search?viewData= G/TBT/N/UGA/2194"," G/TBT/N/UGA/2194")</f>
        <v xml:space="preserve"> G/TBT/N/UGA/2194</v>
      </c>
      <c r="E15" s="8" t="s">
        <v>100</v>
      </c>
      <c r="F15" s="8" t="s">
        <v>101</v>
      </c>
      <c r="H15" s="8" t="s">
        <v>103</v>
      </c>
      <c r="I15" s="8" t="s">
        <v>104</v>
      </c>
      <c r="J15" s="8" t="s">
        <v>105</v>
      </c>
      <c r="K15" s="8" t="s">
        <v>21</v>
      </c>
      <c r="L15" s="6"/>
      <c r="M15" s="7">
        <v>45956</v>
      </c>
      <c r="N15" s="6" t="s">
        <v>25</v>
      </c>
      <c r="O15" s="8" t="s">
        <v>106</v>
      </c>
      <c r="P15" s="6" t="str">
        <f>HYPERLINK("https://docs.wto.org/imrd/directdoc.asp?DDFDocuments/t/G/TBTN25/UGA2194.DOCX", "https://docs.wto.org/imrd/directdoc.asp?DDFDocuments/t/G/TBTN25/UGA2194.DOCX")</f>
        <v>https://docs.wto.org/imrd/directdoc.asp?DDFDocuments/t/G/TBTN25/UGA2194.DOCX</v>
      </c>
      <c r="Q15" s="6"/>
      <c r="R15" s="6"/>
    </row>
    <row r="16" spans="1:18" ht="60" x14ac:dyDescent="0.25">
      <c r="A16" s="8" t="s">
        <v>110</v>
      </c>
      <c r="B16" s="6" t="s">
        <v>107</v>
      </c>
      <c r="C16" s="7">
        <v>45896</v>
      </c>
      <c r="D16" s="9" t="str">
        <f>HYPERLINK("https://www.epingalert.org/en/Search?viewData= G/TBT/N/BRA/1603"," G/TBT/N/BRA/1603")</f>
        <v xml:space="preserve"> G/TBT/N/BRA/1603</v>
      </c>
      <c r="E16" s="8" t="s">
        <v>108</v>
      </c>
      <c r="F16" s="8" t="s">
        <v>109</v>
      </c>
      <c r="H16" s="8" t="s">
        <v>111</v>
      </c>
      <c r="I16" s="8" t="s">
        <v>112</v>
      </c>
      <c r="J16" s="8" t="s">
        <v>113</v>
      </c>
      <c r="K16" s="8" t="s">
        <v>21</v>
      </c>
      <c r="L16" s="6"/>
      <c r="M16" s="7">
        <v>45924</v>
      </c>
      <c r="N16" s="6" t="s">
        <v>25</v>
      </c>
      <c r="O16" s="8" t="s">
        <v>114</v>
      </c>
      <c r="P16" s="6" t="str">
        <f>HYPERLINK("https://docs.wto.org/imrd/directdoc.asp?DDFDocuments/t/G/TBTN25/BRA1603.DOCX", "https://docs.wto.org/imrd/directdoc.asp?DDFDocuments/t/G/TBTN25/BRA1603.DOCX")</f>
        <v>https://docs.wto.org/imrd/directdoc.asp?DDFDocuments/t/G/TBTN25/BRA1603.DOCX</v>
      </c>
      <c r="Q16" s="6"/>
      <c r="R16" s="6"/>
    </row>
    <row r="17" spans="1:18" ht="30" x14ac:dyDescent="0.25">
      <c r="A17" s="8" t="s">
        <v>118</v>
      </c>
      <c r="B17" s="6" t="s">
        <v>115</v>
      </c>
      <c r="C17" s="7">
        <v>45894</v>
      </c>
      <c r="D17" s="9" t="str">
        <f>HYPERLINK("https://www.epingalert.org/en/Search?viewData= G/TBT/N/KOR/1305"," G/TBT/N/KOR/1305")</f>
        <v xml:space="preserve"> G/TBT/N/KOR/1305</v>
      </c>
      <c r="E17" s="8" t="s">
        <v>116</v>
      </c>
      <c r="F17" s="8" t="s">
        <v>117</v>
      </c>
      <c r="H17" s="8" t="s">
        <v>21</v>
      </c>
      <c r="I17" s="8" t="s">
        <v>21</v>
      </c>
      <c r="J17" s="8" t="s">
        <v>119</v>
      </c>
      <c r="K17" s="8" t="s">
        <v>21</v>
      </c>
      <c r="L17" s="6"/>
      <c r="M17" s="7">
        <v>45954</v>
      </c>
      <c r="N17" s="6" t="s">
        <v>25</v>
      </c>
      <c r="O17" s="8" t="s">
        <v>120</v>
      </c>
      <c r="P17" s="6" t="str">
        <f>HYPERLINK("https://docs.wto.org/imrd/directdoc.asp?DDFDocuments/t/G/TBTN25/KOR1305.DOCX", "https://docs.wto.org/imrd/directdoc.asp?DDFDocuments/t/G/TBTN25/KOR1305.DOCX")</f>
        <v>https://docs.wto.org/imrd/directdoc.asp?DDFDocuments/t/G/TBTN25/KOR1305.DOCX</v>
      </c>
      <c r="Q17" s="6"/>
      <c r="R17" s="6"/>
    </row>
    <row r="18" spans="1:18" ht="60" x14ac:dyDescent="0.25">
      <c r="A18" s="8" t="s">
        <v>123</v>
      </c>
      <c r="B18" s="6" t="s">
        <v>115</v>
      </c>
      <c r="C18" s="7">
        <v>45894</v>
      </c>
      <c r="D18" s="9" t="str">
        <f>HYPERLINK("https://www.epingalert.org/en/Search?viewData= G/TBT/N/KOR/1304"," G/TBT/N/KOR/1304")</f>
        <v xml:space="preserve"> G/TBT/N/KOR/1304</v>
      </c>
      <c r="E18" s="8" t="s">
        <v>121</v>
      </c>
      <c r="F18" s="8" t="s">
        <v>122</v>
      </c>
      <c r="H18" s="8" t="s">
        <v>21</v>
      </c>
      <c r="I18" s="8" t="s">
        <v>21</v>
      </c>
      <c r="J18" s="8" t="s">
        <v>23</v>
      </c>
      <c r="K18" s="8" t="s">
        <v>24</v>
      </c>
      <c r="L18" s="6"/>
      <c r="M18" s="7">
        <v>45914</v>
      </c>
      <c r="N18" s="6" t="s">
        <v>25</v>
      </c>
      <c r="O18" s="8" t="s">
        <v>124</v>
      </c>
      <c r="P18" s="6" t="str">
        <f>HYPERLINK("https://docs.wto.org/imrd/directdoc.asp?DDFDocuments/t/G/TBTN25/KOR1304.DOCX", "https://docs.wto.org/imrd/directdoc.asp?DDFDocuments/t/G/TBTN25/KOR1304.DOCX")</f>
        <v>https://docs.wto.org/imrd/directdoc.asp?DDFDocuments/t/G/TBTN25/KOR1304.DOCX</v>
      </c>
      <c r="Q18" s="6"/>
      <c r="R18" s="6"/>
    </row>
    <row r="19" spans="1:18" ht="75" x14ac:dyDescent="0.25">
      <c r="A19" s="8" t="s">
        <v>128</v>
      </c>
      <c r="B19" s="6" t="s">
        <v>125</v>
      </c>
      <c r="C19" s="7">
        <v>45894</v>
      </c>
      <c r="D19" s="9" t="str">
        <f>HYPERLINK("https://www.epingalert.org/en/Search?viewData= G/TBT/N/JAM/129"," G/TBT/N/JAM/129")</f>
        <v xml:space="preserve"> G/TBT/N/JAM/129</v>
      </c>
      <c r="E19" s="8" t="s">
        <v>126</v>
      </c>
      <c r="F19" s="8" t="s">
        <v>127</v>
      </c>
      <c r="H19" s="8" t="s">
        <v>21</v>
      </c>
      <c r="I19" s="8" t="s">
        <v>129</v>
      </c>
      <c r="J19" s="8" t="s">
        <v>130</v>
      </c>
      <c r="K19" s="8" t="s">
        <v>21</v>
      </c>
      <c r="L19" s="6"/>
      <c r="M19" s="7">
        <v>45952</v>
      </c>
      <c r="N19" s="6" t="s">
        <v>25</v>
      </c>
      <c r="O19" s="8" t="s">
        <v>131</v>
      </c>
      <c r="P19" s="6" t="str">
        <f>HYPERLINK("https://docs.wto.org/imrd/directdoc.asp?DDFDocuments/t/G/TBTN25/JAM129.DOCX", "https://docs.wto.org/imrd/directdoc.asp?DDFDocuments/t/G/TBTN25/JAM129.DOCX")</f>
        <v>https://docs.wto.org/imrd/directdoc.asp?DDFDocuments/t/G/TBTN25/JAM129.DOCX</v>
      </c>
      <c r="Q19" s="6"/>
      <c r="R19" s="6"/>
    </row>
    <row r="20" spans="1:18" ht="60" x14ac:dyDescent="0.25">
      <c r="A20" s="8" t="s">
        <v>135</v>
      </c>
      <c r="B20" s="6" t="s">
        <v>132</v>
      </c>
      <c r="C20" s="7">
        <v>45894</v>
      </c>
      <c r="D20" s="9" t="str">
        <f>HYPERLINK("https://www.epingalert.org/en/Search?viewData= G/TBT/N/MYS/126"," G/TBT/N/MYS/126")</f>
        <v xml:space="preserve"> G/TBT/N/MYS/126</v>
      </c>
      <c r="E20" s="8" t="s">
        <v>133</v>
      </c>
      <c r="F20" s="8" t="s">
        <v>134</v>
      </c>
      <c r="H20" s="8" t="s">
        <v>136</v>
      </c>
      <c r="I20" s="8" t="s">
        <v>21</v>
      </c>
      <c r="J20" s="8" t="s">
        <v>91</v>
      </c>
      <c r="K20" s="8" t="s">
        <v>31</v>
      </c>
      <c r="L20" s="6"/>
      <c r="M20" s="7">
        <v>45954</v>
      </c>
      <c r="N20" s="6" t="s">
        <v>25</v>
      </c>
      <c r="O20" s="6"/>
      <c r="P20" s="6" t="str">
        <f>HYPERLINK("https://docs.wto.org/imrd/directdoc.asp?DDFDocuments/t/G/TBTN25/MYS126.DOCX", "https://docs.wto.org/imrd/directdoc.asp?DDFDocuments/t/G/TBTN25/MYS126.DOCX")</f>
        <v>https://docs.wto.org/imrd/directdoc.asp?DDFDocuments/t/G/TBTN25/MYS126.DOCX</v>
      </c>
      <c r="Q20" s="6"/>
      <c r="R20" s="6"/>
    </row>
    <row r="21" spans="1:18" ht="165" x14ac:dyDescent="0.25">
      <c r="A21" s="8" t="s">
        <v>140</v>
      </c>
      <c r="B21" s="6" t="s">
        <v>137</v>
      </c>
      <c r="C21" s="7">
        <v>45894</v>
      </c>
      <c r="D21" s="9" t="str">
        <f>HYPERLINK("https://www.epingalert.org/en/Search?viewData= G/TBT/N/VNM/355"," G/TBT/N/VNM/355")</f>
        <v xml:space="preserve"> G/TBT/N/VNM/355</v>
      </c>
      <c r="E21" s="8" t="s">
        <v>138</v>
      </c>
      <c r="F21" s="8" t="s">
        <v>139</v>
      </c>
      <c r="H21" s="8" t="s">
        <v>21</v>
      </c>
      <c r="I21" s="8" t="s">
        <v>141</v>
      </c>
      <c r="J21" s="8" t="s">
        <v>142</v>
      </c>
      <c r="K21" s="8" t="s">
        <v>21</v>
      </c>
      <c r="L21" s="6"/>
      <c r="M21" s="7">
        <v>45954</v>
      </c>
      <c r="N21" s="6" t="s">
        <v>25</v>
      </c>
      <c r="O21" s="8" t="s">
        <v>143</v>
      </c>
      <c r="P21" s="6" t="str">
        <f>HYPERLINK("https://docs.wto.org/imrd/directdoc.asp?DDFDocuments/t/G/TBTN25/VNM355.DOCX", "https://docs.wto.org/imrd/directdoc.asp?DDFDocuments/t/G/TBTN25/VNM355.DOCX")</f>
        <v>https://docs.wto.org/imrd/directdoc.asp?DDFDocuments/t/G/TBTN25/VNM355.DOCX</v>
      </c>
      <c r="Q21" s="6"/>
      <c r="R21" s="6"/>
    </row>
    <row r="22" spans="1:18" ht="150" x14ac:dyDescent="0.25">
      <c r="A22" s="8" t="s">
        <v>146</v>
      </c>
      <c r="B22" s="6" t="s">
        <v>137</v>
      </c>
      <c r="C22" s="7">
        <v>45894</v>
      </c>
      <c r="D22" s="9" t="str">
        <f>HYPERLINK("https://www.epingalert.org/en/Search?viewData= G/TBT/N/VNM/356"," G/TBT/N/VNM/356")</f>
        <v xml:space="preserve"> G/TBT/N/VNM/356</v>
      </c>
      <c r="E22" s="8" t="s">
        <v>144</v>
      </c>
      <c r="F22" s="8" t="s">
        <v>145</v>
      </c>
      <c r="H22" s="8" t="s">
        <v>21</v>
      </c>
      <c r="I22" s="8" t="s">
        <v>21</v>
      </c>
      <c r="J22" s="8" t="s">
        <v>147</v>
      </c>
      <c r="K22" s="8" t="s">
        <v>21</v>
      </c>
      <c r="L22" s="6"/>
      <c r="M22" s="7">
        <v>45954</v>
      </c>
      <c r="N22" s="6" t="s">
        <v>25</v>
      </c>
      <c r="O22" s="8" t="s">
        <v>148</v>
      </c>
      <c r="P22" s="6" t="str">
        <f>HYPERLINK("https://docs.wto.org/imrd/directdoc.asp?DDFDocuments/t/G/TBTN25/VNM356.DOCX", "https://docs.wto.org/imrd/directdoc.asp?DDFDocuments/t/G/TBTN25/VNM356.DOCX")</f>
        <v>https://docs.wto.org/imrd/directdoc.asp?DDFDocuments/t/G/TBTN25/VNM356.DOCX</v>
      </c>
      <c r="Q22" s="6"/>
      <c r="R22" s="6"/>
    </row>
    <row r="23" spans="1:18" ht="75" x14ac:dyDescent="0.25">
      <c r="A23" s="8" t="s">
        <v>151</v>
      </c>
      <c r="B23" s="6" t="s">
        <v>107</v>
      </c>
      <c r="C23" s="7">
        <v>45894</v>
      </c>
      <c r="D23" s="9" t="str">
        <f>HYPERLINK("https://www.epingalert.org/en/Search?viewData= G/TBT/N/BRA/1602"," G/TBT/N/BRA/1602")</f>
        <v xml:space="preserve"> G/TBT/N/BRA/1602</v>
      </c>
      <c r="E23" s="8" t="s">
        <v>149</v>
      </c>
      <c r="F23" s="8" t="s">
        <v>150</v>
      </c>
      <c r="H23" s="8" t="s">
        <v>152</v>
      </c>
      <c r="I23" s="8" t="s">
        <v>153</v>
      </c>
      <c r="J23" s="8" t="s">
        <v>154</v>
      </c>
      <c r="K23" s="8" t="s">
        <v>21</v>
      </c>
      <c r="L23" s="6"/>
      <c r="M23" s="7">
        <v>45954</v>
      </c>
      <c r="N23" s="6" t="s">
        <v>25</v>
      </c>
      <c r="O23" s="8" t="s">
        <v>155</v>
      </c>
      <c r="P23" s="6" t="str">
        <f>HYPERLINK("https://docs.wto.org/imrd/directdoc.asp?DDFDocuments/t/G/TBTN25/BRA1602.DOCX", "https://docs.wto.org/imrd/directdoc.asp?DDFDocuments/t/G/TBTN25/BRA1602.DOCX")</f>
        <v>https://docs.wto.org/imrd/directdoc.asp?DDFDocuments/t/G/TBTN25/BRA1602.DOCX</v>
      </c>
      <c r="Q23" s="6"/>
      <c r="R23" s="6"/>
    </row>
    <row r="24" spans="1:18" ht="60" x14ac:dyDescent="0.25">
      <c r="A24" s="8" t="s">
        <v>159</v>
      </c>
      <c r="B24" s="6" t="s">
        <v>156</v>
      </c>
      <c r="C24" s="7">
        <v>45894</v>
      </c>
      <c r="D24" s="9" t="str">
        <f>HYPERLINK("https://www.epingalert.org/en/Search?viewData= G/TBT/N/PER/171"," G/TBT/N/PER/171")</f>
        <v xml:space="preserve"> G/TBT/N/PER/171</v>
      </c>
      <c r="E24" s="8" t="s">
        <v>157</v>
      </c>
      <c r="F24" s="8" t="s">
        <v>158</v>
      </c>
      <c r="H24" s="8" t="s">
        <v>21</v>
      </c>
      <c r="I24" s="8" t="s">
        <v>21</v>
      </c>
      <c r="J24" s="8" t="s">
        <v>30</v>
      </c>
      <c r="K24" s="8" t="s">
        <v>21</v>
      </c>
      <c r="L24" s="6"/>
      <c r="M24" s="7">
        <v>45954</v>
      </c>
      <c r="N24" s="6" t="s">
        <v>25</v>
      </c>
      <c r="O24" s="8" t="s">
        <v>160</v>
      </c>
      <c r="P24" s="6"/>
      <c r="Q24" s="6"/>
      <c r="R24" s="6" t="str">
        <f>HYPERLINK("https://docs.wto.org/imrd/directdoc.asp?DDFDocuments/v/G/TBTN25/PER171.DOCX", "https://docs.wto.org/imrd/directdoc.asp?DDFDocuments/v/G/TBTN25/PER171.DOCX")</f>
        <v>https://docs.wto.org/imrd/directdoc.asp?DDFDocuments/v/G/TBTN25/PER171.DOCX</v>
      </c>
    </row>
    <row r="25" spans="1:18" ht="45" x14ac:dyDescent="0.25">
      <c r="A25" s="8" t="s">
        <v>164</v>
      </c>
      <c r="B25" s="6" t="s">
        <v>161</v>
      </c>
      <c r="C25" s="7">
        <v>45891</v>
      </c>
      <c r="D25" s="9" t="str">
        <f>HYPERLINK("https://www.epingalert.org/en/Search?viewData= G/TBT/N/CHN/2106"," G/TBT/N/CHN/2106")</f>
        <v xml:space="preserve"> G/TBT/N/CHN/2106</v>
      </c>
      <c r="E25" s="8" t="s">
        <v>162</v>
      </c>
      <c r="F25" s="8" t="s">
        <v>163</v>
      </c>
      <c r="H25" s="8" t="s">
        <v>165</v>
      </c>
      <c r="I25" s="8" t="s">
        <v>166</v>
      </c>
      <c r="J25" s="8" t="s">
        <v>167</v>
      </c>
      <c r="K25" s="8" t="s">
        <v>21</v>
      </c>
      <c r="L25" s="6"/>
      <c r="M25" s="7">
        <v>45951</v>
      </c>
      <c r="N25" s="6" t="s">
        <v>25</v>
      </c>
      <c r="O25" s="8" t="s">
        <v>168</v>
      </c>
      <c r="P25" s="6" t="str">
        <f>HYPERLINK("https://docs.wto.org/imrd/directdoc.asp?DDFDocuments/t/G/TBTN25/CHN2106.DOCX", "https://docs.wto.org/imrd/directdoc.asp?DDFDocuments/t/G/TBTN25/CHN2106.DOCX")</f>
        <v>https://docs.wto.org/imrd/directdoc.asp?DDFDocuments/t/G/TBTN25/CHN2106.DOCX</v>
      </c>
      <c r="Q25" s="6"/>
      <c r="R25" s="6"/>
    </row>
    <row r="26" spans="1:18" ht="60" x14ac:dyDescent="0.25">
      <c r="A26" s="8" t="s">
        <v>171</v>
      </c>
      <c r="B26" s="6" t="s">
        <v>161</v>
      </c>
      <c r="C26" s="7">
        <v>45891</v>
      </c>
      <c r="D26" s="9" t="str">
        <f>HYPERLINK("https://www.epingalert.org/en/Search?viewData= G/TBT/N/CHN/2105"," G/TBT/N/CHN/2105")</f>
        <v xml:space="preserve"> G/TBT/N/CHN/2105</v>
      </c>
      <c r="E26" s="8" t="s">
        <v>169</v>
      </c>
      <c r="F26" s="8" t="s">
        <v>170</v>
      </c>
      <c r="H26" s="8" t="s">
        <v>172</v>
      </c>
      <c r="I26" s="8" t="s">
        <v>21</v>
      </c>
      <c r="J26" s="8" t="s">
        <v>130</v>
      </c>
      <c r="K26" s="8" t="s">
        <v>21</v>
      </c>
      <c r="L26" s="6"/>
      <c r="M26" s="7">
        <v>45951</v>
      </c>
      <c r="N26" s="6" t="s">
        <v>25</v>
      </c>
      <c r="O26" s="8" t="s">
        <v>173</v>
      </c>
      <c r="P26" s="6" t="str">
        <f>HYPERLINK("https://docs.wto.org/imrd/directdoc.asp?DDFDocuments/t/G/TBTN25/CHN2105.DOCX", "https://docs.wto.org/imrd/directdoc.asp?DDFDocuments/t/G/TBTN25/CHN2105.DOCX")</f>
        <v>https://docs.wto.org/imrd/directdoc.asp?DDFDocuments/t/G/TBTN25/CHN2105.DOCX</v>
      </c>
      <c r="Q26" s="6"/>
      <c r="R26" s="6"/>
    </row>
    <row r="27" spans="1:18" ht="75" x14ac:dyDescent="0.25">
      <c r="A27" s="8" t="s">
        <v>177</v>
      </c>
      <c r="B27" s="6" t="s">
        <v>174</v>
      </c>
      <c r="C27" s="7">
        <v>45891</v>
      </c>
      <c r="D27" s="9" t="str">
        <f>HYPERLINK("https://www.epingalert.org/en/Search?viewData= G/TBT/N/GBR/105"," G/TBT/N/GBR/105")</f>
        <v xml:space="preserve"> G/TBT/N/GBR/105</v>
      </c>
      <c r="E27" s="8" t="s">
        <v>175</v>
      </c>
      <c r="F27" s="8" t="s">
        <v>176</v>
      </c>
      <c r="H27" s="8" t="s">
        <v>178</v>
      </c>
      <c r="I27" s="8" t="s">
        <v>179</v>
      </c>
      <c r="J27" s="8" t="s">
        <v>113</v>
      </c>
      <c r="K27" s="8" t="s">
        <v>21</v>
      </c>
      <c r="L27" s="6"/>
      <c r="M27" s="7">
        <v>45951</v>
      </c>
      <c r="N27" s="6" t="s">
        <v>25</v>
      </c>
      <c r="O27" s="8" t="s">
        <v>180</v>
      </c>
      <c r="P27" s="6" t="str">
        <f>HYPERLINK("https://docs.wto.org/imrd/directdoc.asp?DDFDocuments/t/G/TBTN25/GBR105.DOCX", "https://docs.wto.org/imrd/directdoc.asp?DDFDocuments/t/G/TBTN25/GBR105.DOCX")</f>
        <v>https://docs.wto.org/imrd/directdoc.asp?DDFDocuments/t/G/TBTN25/GBR105.DOCX</v>
      </c>
      <c r="Q27" s="6"/>
      <c r="R27" s="6"/>
    </row>
    <row r="28" spans="1:18" ht="105" x14ac:dyDescent="0.25">
      <c r="A28" s="8" t="s">
        <v>183</v>
      </c>
      <c r="B28" s="6" t="s">
        <v>161</v>
      </c>
      <c r="C28" s="7">
        <v>45891</v>
      </c>
      <c r="D28" s="9" t="str">
        <f>HYPERLINK("https://www.epingalert.org/en/Search?viewData= G/TBT/N/CHN/2103"," G/TBT/N/CHN/2103")</f>
        <v xml:space="preserve"> G/TBT/N/CHN/2103</v>
      </c>
      <c r="E28" s="8" t="s">
        <v>181</v>
      </c>
      <c r="F28" s="8" t="s">
        <v>182</v>
      </c>
      <c r="H28" s="8" t="s">
        <v>184</v>
      </c>
      <c r="I28" s="8" t="s">
        <v>185</v>
      </c>
      <c r="J28" s="8" t="s">
        <v>186</v>
      </c>
      <c r="K28" s="8" t="s">
        <v>21</v>
      </c>
      <c r="L28" s="6"/>
      <c r="M28" s="7">
        <v>45951</v>
      </c>
      <c r="N28" s="6" t="s">
        <v>25</v>
      </c>
      <c r="O28" s="8" t="s">
        <v>187</v>
      </c>
      <c r="P28" s="6" t="str">
        <f>HYPERLINK("https://docs.wto.org/imrd/directdoc.asp?DDFDocuments/t/G/TBTN25/CHN2103.DOCX", "https://docs.wto.org/imrd/directdoc.asp?DDFDocuments/t/G/TBTN25/CHN2103.DOCX")</f>
        <v>https://docs.wto.org/imrd/directdoc.asp?DDFDocuments/t/G/TBTN25/CHN2103.DOCX</v>
      </c>
      <c r="Q28" s="6"/>
      <c r="R28" s="6"/>
    </row>
    <row r="29" spans="1:18" ht="45" x14ac:dyDescent="0.25">
      <c r="A29" s="8" t="s">
        <v>190</v>
      </c>
      <c r="B29" s="6" t="s">
        <v>161</v>
      </c>
      <c r="C29" s="7">
        <v>45891</v>
      </c>
      <c r="D29" s="9" t="str">
        <f>HYPERLINK("https://www.epingalert.org/en/Search?viewData= G/TBT/N/CHN/2104"," G/TBT/N/CHN/2104")</f>
        <v xml:space="preserve"> G/TBT/N/CHN/2104</v>
      </c>
      <c r="E29" s="8" t="s">
        <v>188</v>
      </c>
      <c r="F29" s="8" t="s">
        <v>189</v>
      </c>
      <c r="H29" s="8" t="s">
        <v>191</v>
      </c>
      <c r="I29" s="8" t="s">
        <v>192</v>
      </c>
      <c r="J29" s="8" t="s">
        <v>23</v>
      </c>
      <c r="K29" s="8" t="s">
        <v>24</v>
      </c>
      <c r="L29" s="6"/>
      <c r="M29" s="7">
        <v>45951</v>
      </c>
      <c r="N29" s="6" t="s">
        <v>25</v>
      </c>
      <c r="O29" s="8" t="s">
        <v>193</v>
      </c>
      <c r="P29" s="6" t="str">
        <f>HYPERLINK("https://docs.wto.org/imrd/directdoc.asp?DDFDocuments/t/G/TBTN25/CHN2104.DOCX", "https://docs.wto.org/imrd/directdoc.asp?DDFDocuments/t/G/TBTN25/CHN2104.DOCX")</f>
        <v>https://docs.wto.org/imrd/directdoc.asp?DDFDocuments/t/G/TBTN25/CHN2104.DOCX</v>
      </c>
      <c r="Q29" s="6"/>
      <c r="R29" s="6"/>
    </row>
    <row r="30" spans="1:18" ht="30" x14ac:dyDescent="0.25">
      <c r="A30" s="8" t="s">
        <v>197</v>
      </c>
      <c r="B30" s="6" t="s">
        <v>194</v>
      </c>
      <c r="C30" s="7">
        <v>45891</v>
      </c>
      <c r="D30" s="9" t="str">
        <f>HYPERLINK("https://www.epingalert.org/en/Search?viewData= G/TBT/N/KEN/1844"," G/TBT/N/KEN/1844")</f>
        <v xml:space="preserve"> G/TBT/N/KEN/1844</v>
      </c>
      <c r="E30" s="8" t="s">
        <v>195</v>
      </c>
      <c r="F30" s="8" t="s">
        <v>196</v>
      </c>
      <c r="H30" s="8" t="s">
        <v>21</v>
      </c>
      <c r="I30" s="8" t="s">
        <v>198</v>
      </c>
      <c r="J30" s="8" t="s">
        <v>199</v>
      </c>
      <c r="K30" s="8" t="s">
        <v>21</v>
      </c>
      <c r="L30" s="6"/>
      <c r="M30" s="7">
        <v>45941</v>
      </c>
      <c r="N30" s="6" t="s">
        <v>25</v>
      </c>
      <c r="O30" s="8" t="s">
        <v>200</v>
      </c>
      <c r="P30" s="6" t="str">
        <f>HYPERLINK("https://docs.wto.org/imrd/directdoc.asp?DDFDocuments/t/G/TBTN25/KEN1844.DOCX", "https://docs.wto.org/imrd/directdoc.asp?DDFDocuments/t/G/TBTN25/KEN1844.DOCX")</f>
        <v>https://docs.wto.org/imrd/directdoc.asp?DDFDocuments/t/G/TBTN25/KEN1844.DOCX</v>
      </c>
      <c r="Q30" s="6"/>
      <c r="R30" s="6"/>
    </row>
    <row r="31" spans="1:18" ht="90" x14ac:dyDescent="0.25">
      <c r="A31" s="8" t="s">
        <v>203</v>
      </c>
      <c r="B31" s="6" t="s">
        <v>161</v>
      </c>
      <c r="C31" s="7">
        <v>45891</v>
      </c>
      <c r="D31" s="9" t="str">
        <f>HYPERLINK("https://www.epingalert.org/en/Search?viewData= G/TBT/N/CHN/2107"," G/TBT/N/CHN/2107")</f>
        <v xml:space="preserve"> G/TBT/N/CHN/2107</v>
      </c>
      <c r="E31" s="8" t="s">
        <v>201</v>
      </c>
      <c r="F31" s="8" t="s">
        <v>202</v>
      </c>
      <c r="H31" s="8" t="s">
        <v>204</v>
      </c>
      <c r="I31" s="8" t="s">
        <v>205</v>
      </c>
      <c r="J31" s="8" t="s">
        <v>69</v>
      </c>
      <c r="K31" s="8" t="s">
        <v>21</v>
      </c>
      <c r="L31" s="6"/>
      <c r="M31" s="7">
        <v>45951</v>
      </c>
      <c r="N31" s="6" t="s">
        <v>25</v>
      </c>
      <c r="O31" s="8" t="s">
        <v>206</v>
      </c>
      <c r="P31" s="6" t="str">
        <f>HYPERLINK("https://docs.wto.org/imrd/directdoc.asp?DDFDocuments/t/G/TBTN25/CHN2107.DOCX", "https://docs.wto.org/imrd/directdoc.asp?DDFDocuments/t/G/TBTN25/CHN2107.DOCX")</f>
        <v>https://docs.wto.org/imrd/directdoc.asp?DDFDocuments/t/G/TBTN25/CHN2107.DOCX</v>
      </c>
      <c r="Q31" s="6"/>
      <c r="R31" s="6"/>
    </row>
    <row r="32" spans="1:18" ht="45" x14ac:dyDescent="0.25">
      <c r="A32" s="8" t="s">
        <v>209</v>
      </c>
      <c r="B32" s="6" t="s">
        <v>161</v>
      </c>
      <c r="C32" s="7">
        <v>45891</v>
      </c>
      <c r="D32" s="9" t="str">
        <f>HYPERLINK("https://www.epingalert.org/en/Search?viewData= G/TBT/N/CHN/2108"," G/TBT/N/CHN/2108")</f>
        <v xml:space="preserve"> G/TBT/N/CHN/2108</v>
      </c>
      <c r="E32" s="8" t="s">
        <v>207</v>
      </c>
      <c r="F32" s="8" t="s">
        <v>208</v>
      </c>
      <c r="H32" s="8" t="s">
        <v>165</v>
      </c>
      <c r="I32" s="8" t="s">
        <v>210</v>
      </c>
      <c r="J32" s="8" t="s">
        <v>23</v>
      </c>
      <c r="K32" s="8" t="s">
        <v>21</v>
      </c>
      <c r="L32" s="6"/>
      <c r="M32" s="7">
        <v>45951</v>
      </c>
      <c r="N32" s="6" t="s">
        <v>25</v>
      </c>
      <c r="O32" s="8" t="s">
        <v>211</v>
      </c>
      <c r="P32" s="6" t="str">
        <f>HYPERLINK("https://docs.wto.org/imrd/directdoc.asp?DDFDocuments/t/G/TBTN25/CHN2108.DOCX", "https://docs.wto.org/imrd/directdoc.asp?DDFDocuments/t/G/TBTN25/CHN2108.DOCX")</f>
        <v>https://docs.wto.org/imrd/directdoc.asp?DDFDocuments/t/G/TBTN25/CHN2108.DOCX</v>
      </c>
      <c r="Q32" s="6"/>
      <c r="R32" s="6"/>
    </row>
    <row r="33" spans="1:18" ht="60" x14ac:dyDescent="0.25">
      <c r="A33" s="8" t="s">
        <v>214</v>
      </c>
      <c r="B33" s="6" t="s">
        <v>79</v>
      </c>
      <c r="C33" s="7">
        <v>45890</v>
      </c>
      <c r="D33" s="9" t="str">
        <f>HYPERLINK("https://www.epingalert.org/en/Search?viewData= G/TBT/N/TZA/1384"," G/TBT/N/TZA/1384")</f>
        <v xml:space="preserve"> G/TBT/N/TZA/1384</v>
      </c>
      <c r="E33" s="8" t="s">
        <v>212</v>
      </c>
      <c r="F33" s="8" t="s">
        <v>213</v>
      </c>
      <c r="H33" s="8" t="s">
        <v>215</v>
      </c>
      <c r="I33" s="8" t="s">
        <v>216</v>
      </c>
      <c r="J33" s="8" t="s">
        <v>217</v>
      </c>
      <c r="K33" s="8" t="s">
        <v>31</v>
      </c>
      <c r="L33" s="6"/>
      <c r="M33" s="7">
        <v>45950</v>
      </c>
      <c r="N33" s="6" t="s">
        <v>25</v>
      </c>
      <c r="O33" s="8" t="s">
        <v>218</v>
      </c>
      <c r="P33" s="6" t="str">
        <f>HYPERLINK("https://docs.wto.org/imrd/directdoc.asp?DDFDocuments/t/G/TBTN25/TZA1384.DOCX", "https://docs.wto.org/imrd/directdoc.asp?DDFDocuments/t/G/TBTN25/TZA1384.DOCX")</f>
        <v>https://docs.wto.org/imrd/directdoc.asp?DDFDocuments/t/G/TBTN25/TZA1384.DOCX</v>
      </c>
      <c r="Q33" s="6"/>
      <c r="R33" s="6"/>
    </row>
    <row r="34" spans="1:18" ht="45" x14ac:dyDescent="0.25">
      <c r="A34" s="8" t="s">
        <v>221</v>
      </c>
      <c r="B34" s="6" t="s">
        <v>107</v>
      </c>
      <c r="C34" s="7">
        <v>45890</v>
      </c>
      <c r="D34" s="9" t="str">
        <f>HYPERLINK("https://www.epingalert.org/en/Search?viewData= G/TBT/N/BRA/1601"," G/TBT/N/BRA/1601")</f>
        <v xml:space="preserve"> G/TBT/N/BRA/1601</v>
      </c>
      <c r="E34" s="8" t="s">
        <v>219</v>
      </c>
      <c r="F34" s="8" t="s">
        <v>220</v>
      </c>
      <c r="H34" s="8" t="s">
        <v>222</v>
      </c>
      <c r="I34" s="8" t="s">
        <v>223</v>
      </c>
      <c r="J34" s="8" t="s">
        <v>154</v>
      </c>
      <c r="K34" s="8" t="s">
        <v>21</v>
      </c>
      <c r="L34" s="6"/>
      <c r="M34" s="7">
        <v>45950</v>
      </c>
      <c r="N34" s="6" t="s">
        <v>25</v>
      </c>
      <c r="O34" s="8" t="s">
        <v>224</v>
      </c>
      <c r="P34" s="6" t="str">
        <f>HYPERLINK("https://docs.wto.org/imrd/directdoc.asp?DDFDocuments/t/G/TBTN25/BRA1601.DOCX", "https://docs.wto.org/imrd/directdoc.asp?DDFDocuments/t/G/TBTN25/BRA1601.DOCX")</f>
        <v>https://docs.wto.org/imrd/directdoc.asp?DDFDocuments/t/G/TBTN25/BRA1601.DOCX</v>
      </c>
      <c r="Q34" s="6"/>
      <c r="R34" s="6"/>
    </row>
    <row r="35" spans="1:18" ht="75" x14ac:dyDescent="0.25">
      <c r="A35" s="8" t="s">
        <v>227</v>
      </c>
      <c r="B35" s="6" t="s">
        <v>161</v>
      </c>
      <c r="C35" s="7">
        <v>45890</v>
      </c>
      <c r="D35" s="9" t="str">
        <f>HYPERLINK("https://www.epingalert.org/en/Search?viewData= G/TBT/N/CHN/2100"," G/TBT/N/CHN/2100")</f>
        <v xml:space="preserve"> G/TBT/N/CHN/2100</v>
      </c>
      <c r="E35" s="8" t="s">
        <v>225</v>
      </c>
      <c r="F35" s="8" t="s">
        <v>226</v>
      </c>
      <c r="H35" s="8" t="s">
        <v>228</v>
      </c>
      <c r="I35" s="8" t="s">
        <v>153</v>
      </c>
      <c r="J35" s="8" t="s">
        <v>229</v>
      </c>
      <c r="K35" s="8" t="s">
        <v>21</v>
      </c>
      <c r="L35" s="6"/>
      <c r="M35" s="7">
        <v>45950</v>
      </c>
      <c r="N35" s="6" t="s">
        <v>25</v>
      </c>
      <c r="O35" s="8" t="s">
        <v>230</v>
      </c>
      <c r="P35" s="6" t="str">
        <f>HYPERLINK("https://docs.wto.org/imrd/directdoc.asp?DDFDocuments/t/G/TBTN25/CHN2100.DOCX", "https://docs.wto.org/imrd/directdoc.asp?DDFDocuments/t/G/TBTN25/CHN2100.DOCX")</f>
        <v>https://docs.wto.org/imrd/directdoc.asp?DDFDocuments/t/G/TBTN25/CHN2100.DOCX</v>
      </c>
      <c r="Q35" s="6"/>
      <c r="R35" s="6"/>
    </row>
    <row r="36" spans="1:18" ht="165" x14ac:dyDescent="0.25">
      <c r="A36" s="8" t="s">
        <v>233</v>
      </c>
      <c r="B36" s="6" t="s">
        <v>45</v>
      </c>
      <c r="C36" s="7">
        <v>45890</v>
      </c>
      <c r="D36" s="9" t="str">
        <f>HYPERLINK("https://www.epingalert.org/en/Search?viewData= G/TBT/N/KGZ/58"," G/TBT/N/KGZ/58")</f>
        <v xml:space="preserve"> G/TBT/N/KGZ/58</v>
      </c>
      <c r="E36" s="8" t="s">
        <v>231</v>
      </c>
      <c r="F36" s="8" t="s">
        <v>232</v>
      </c>
      <c r="H36" s="8" t="s">
        <v>234</v>
      </c>
      <c r="I36" s="8" t="s">
        <v>235</v>
      </c>
      <c r="J36" s="8" t="s">
        <v>23</v>
      </c>
      <c r="K36" s="8" t="s">
        <v>24</v>
      </c>
      <c r="L36" s="6"/>
      <c r="M36" s="7">
        <v>45933</v>
      </c>
      <c r="N36" s="6" t="s">
        <v>25</v>
      </c>
      <c r="O36" s="8" t="s">
        <v>236</v>
      </c>
      <c r="P36" s="6" t="str">
        <f>HYPERLINK("https://docs.wto.org/imrd/directdoc.asp?DDFDocuments/t/G/TBTN25/KGZ58.DOCX", "https://docs.wto.org/imrd/directdoc.asp?DDFDocuments/t/G/TBTN25/KGZ58.DOCX")</f>
        <v>https://docs.wto.org/imrd/directdoc.asp?DDFDocuments/t/G/TBTN25/KGZ58.DOCX</v>
      </c>
      <c r="Q36" s="6"/>
      <c r="R36" s="6"/>
    </row>
    <row r="37" spans="1:18" ht="75" x14ac:dyDescent="0.25">
      <c r="A37" s="8" t="s">
        <v>239</v>
      </c>
      <c r="B37" s="6" t="s">
        <v>161</v>
      </c>
      <c r="C37" s="7">
        <v>45890</v>
      </c>
      <c r="D37" s="9" t="str">
        <f>HYPERLINK("https://www.epingalert.org/en/Search?viewData= G/TBT/N/CHN/2101"," G/TBT/N/CHN/2101")</f>
        <v xml:space="preserve"> G/TBT/N/CHN/2101</v>
      </c>
      <c r="E37" s="8" t="s">
        <v>237</v>
      </c>
      <c r="F37" s="8" t="s">
        <v>238</v>
      </c>
      <c r="H37" s="8" t="s">
        <v>240</v>
      </c>
      <c r="I37" s="8" t="s">
        <v>241</v>
      </c>
      <c r="J37" s="8" t="s">
        <v>186</v>
      </c>
      <c r="K37" s="8" t="s">
        <v>21</v>
      </c>
      <c r="L37" s="6"/>
      <c r="M37" s="7">
        <v>45950</v>
      </c>
      <c r="N37" s="6" t="s">
        <v>25</v>
      </c>
      <c r="O37" s="8" t="s">
        <v>242</v>
      </c>
      <c r="P37" s="6" t="str">
        <f>HYPERLINK("https://docs.wto.org/imrd/directdoc.asp?DDFDocuments/t/G/TBTN25/CHN2101.DOCX", "https://docs.wto.org/imrd/directdoc.asp?DDFDocuments/t/G/TBTN25/CHN2101.DOCX")</f>
        <v>https://docs.wto.org/imrd/directdoc.asp?DDFDocuments/t/G/TBTN25/CHN2101.DOCX</v>
      </c>
      <c r="Q37" s="6"/>
      <c r="R37" s="6"/>
    </row>
    <row r="38" spans="1:18" ht="180" x14ac:dyDescent="0.25">
      <c r="A38" s="8" t="s">
        <v>245</v>
      </c>
      <c r="B38" s="6" t="s">
        <v>161</v>
      </c>
      <c r="C38" s="7">
        <v>45890</v>
      </c>
      <c r="D38" s="9" t="str">
        <f>HYPERLINK("https://www.epingalert.org/en/Search?viewData= G/TBT/N/CHN/2102"," G/TBT/N/CHN/2102")</f>
        <v xml:space="preserve"> G/TBT/N/CHN/2102</v>
      </c>
      <c r="E38" s="8" t="s">
        <v>243</v>
      </c>
      <c r="F38" s="8" t="s">
        <v>244</v>
      </c>
      <c r="H38" s="8" t="s">
        <v>246</v>
      </c>
      <c r="I38" s="8" t="s">
        <v>153</v>
      </c>
      <c r="J38" s="8" t="s">
        <v>247</v>
      </c>
      <c r="K38" s="8" t="s">
        <v>21</v>
      </c>
      <c r="L38" s="6"/>
      <c r="M38" s="7">
        <v>45950</v>
      </c>
      <c r="N38" s="6" t="s">
        <v>25</v>
      </c>
      <c r="O38" s="8" t="s">
        <v>248</v>
      </c>
      <c r="P38" s="6" t="str">
        <f>HYPERLINK("https://docs.wto.org/imrd/directdoc.asp?DDFDocuments/t/G/TBTN25/CHN2102.DOCX", "https://docs.wto.org/imrd/directdoc.asp?DDFDocuments/t/G/TBTN25/CHN2102.DOCX")</f>
        <v>https://docs.wto.org/imrd/directdoc.asp?DDFDocuments/t/G/TBTN25/CHN2102.DOCX</v>
      </c>
      <c r="Q38" s="6"/>
      <c r="R38" s="6"/>
    </row>
    <row r="39" spans="1:18" ht="45" x14ac:dyDescent="0.25">
      <c r="A39" s="8" t="s">
        <v>252</v>
      </c>
      <c r="B39" s="6" t="s">
        <v>249</v>
      </c>
      <c r="C39" s="7">
        <v>45890</v>
      </c>
      <c r="D39" s="9" t="str">
        <f>HYPERLINK("https://www.epingalert.org/en/Search?viewData= G/TBT/N/CHL/748"," G/TBT/N/CHL/748")</f>
        <v xml:space="preserve"> G/TBT/N/CHL/748</v>
      </c>
      <c r="E39" s="8" t="s">
        <v>250</v>
      </c>
      <c r="F39" s="8" t="s">
        <v>251</v>
      </c>
      <c r="H39" s="8" t="s">
        <v>21</v>
      </c>
      <c r="I39" s="8" t="s">
        <v>253</v>
      </c>
      <c r="J39" s="8" t="s">
        <v>23</v>
      </c>
      <c r="K39" s="8" t="s">
        <v>24</v>
      </c>
      <c r="L39" s="6"/>
      <c r="M39" s="7">
        <v>45950</v>
      </c>
      <c r="N39" s="6" t="s">
        <v>25</v>
      </c>
      <c r="O39" s="8" t="s">
        <v>254</v>
      </c>
      <c r="P39" s="6"/>
      <c r="Q39" s="6"/>
      <c r="R39" s="6" t="str">
        <f>HYPERLINK("https://docs.wto.org/imrd/directdoc.asp?DDFDocuments/v/G/TBTN25/CHL748.DOCX", "https://docs.wto.org/imrd/directdoc.asp?DDFDocuments/v/G/TBTN25/CHL748.DOCX")</f>
        <v>https://docs.wto.org/imrd/directdoc.asp?DDFDocuments/v/G/TBTN25/CHL748.DOCX</v>
      </c>
    </row>
    <row r="40" spans="1:18" ht="60" x14ac:dyDescent="0.25">
      <c r="A40" s="8" t="s">
        <v>214</v>
      </c>
      <c r="B40" s="6" t="s">
        <v>79</v>
      </c>
      <c r="C40" s="7">
        <v>45890</v>
      </c>
      <c r="D40" s="9" t="str">
        <f>HYPERLINK("https://www.epingalert.org/en/Search?viewData= G/TBT/N/TZA/1378"," G/TBT/N/TZA/1378")</f>
        <v xml:space="preserve"> G/TBT/N/TZA/1378</v>
      </c>
      <c r="E40" s="8" t="s">
        <v>255</v>
      </c>
      <c r="F40" s="8" t="s">
        <v>256</v>
      </c>
      <c r="H40" s="8" t="s">
        <v>215</v>
      </c>
      <c r="I40" s="8" t="s">
        <v>216</v>
      </c>
      <c r="J40" s="8" t="s">
        <v>217</v>
      </c>
      <c r="K40" s="8" t="s">
        <v>31</v>
      </c>
      <c r="L40" s="6"/>
      <c r="M40" s="7">
        <v>45950</v>
      </c>
      <c r="N40" s="6" t="s">
        <v>25</v>
      </c>
      <c r="O40" s="8" t="s">
        <v>257</v>
      </c>
      <c r="P40" s="6" t="str">
        <f>HYPERLINK("https://docs.wto.org/imrd/directdoc.asp?DDFDocuments/t/G/TBTN25/TZA1378.DOCX", "https://docs.wto.org/imrd/directdoc.asp?DDFDocuments/t/G/TBTN25/TZA1378.DOCX")</f>
        <v>https://docs.wto.org/imrd/directdoc.asp?DDFDocuments/t/G/TBTN25/TZA1378.DOCX</v>
      </c>
      <c r="Q40" s="6"/>
      <c r="R40" s="6"/>
    </row>
    <row r="41" spans="1:18" ht="60" x14ac:dyDescent="0.25">
      <c r="A41" s="8" t="s">
        <v>214</v>
      </c>
      <c r="B41" s="6" t="s">
        <v>79</v>
      </c>
      <c r="C41" s="7">
        <v>45890</v>
      </c>
      <c r="D41" s="9" t="str">
        <f>HYPERLINK("https://www.epingalert.org/en/Search?viewData= G/TBT/N/TZA/1385"," G/TBT/N/TZA/1385")</f>
        <v xml:space="preserve"> G/TBT/N/TZA/1385</v>
      </c>
      <c r="E41" s="8" t="s">
        <v>258</v>
      </c>
      <c r="F41" s="8" t="s">
        <v>259</v>
      </c>
      <c r="H41" s="8" t="s">
        <v>215</v>
      </c>
      <c r="I41" s="8" t="s">
        <v>216</v>
      </c>
      <c r="J41" s="8" t="s">
        <v>217</v>
      </c>
      <c r="K41" s="8" t="s">
        <v>31</v>
      </c>
      <c r="L41" s="6"/>
      <c r="M41" s="7">
        <v>45950</v>
      </c>
      <c r="N41" s="6" t="s">
        <v>25</v>
      </c>
      <c r="O41" s="8" t="s">
        <v>260</v>
      </c>
      <c r="P41" s="6" t="str">
        <f>HYPERLINK("https://docs.wto.org/imrd/directdoc.asp?DDFDocuments/t/G/TBTN25/TZA1385.DOCX", "https://docs.wto.org/imrd/directdoc.asp?DDFDocuments/t/G/TBTN25/TZA1385.DOCX")</f>
        <v>https://docs.wto.org/imrd/directdoc.asp?DDFDocuments/t/G/TBTN25/TZA1385.DOCX</v>
      </c>
      <c r="Q41" s="6"/>
      <c r="R41" s="6"/>
    </row>
    <row r="42" spans="1:18" ht="60" x14ac:dyDescent="0.25">
      <c r="A42" s="8" t="s">
        <v>214</v>
      </c>
      <c r="B42" s="6" t="s">
        <v>79</v>
      </c>
      <c r="C42" s="7">
        <v>45890</v>
      </c>
      <c r="D42" s="9" t="str">
        <f>HYPERLINK("https://www.epingalert.org/en/Search?viewData= G/TBT/N/TZA/1383"," G/TBT/N/TZA/1383")</f>
        <v xml:space="preserve"> G/TBT/N/TZA/1383</v>
      </c>
      <c r="E42" s="8" t="s">
        <v>261</v>
      </c>
      <c r="F42" s="8" t="s">
        <v>262</v>
      </c>
      <c r="H42" s="8" t="s">
        <v>215</v>
      </c>
      <c r="I42" s="8" t="s">
        <v>216</v>
      </c>
      <c r="J42" s="8" t="s">
        <v>217</v>
      </c>
      <c r="K42" s="8" t="s">
        <v>31</v>
      </c>
      <c r="L42" s="6"/>
      <c r="M42" s="7">
        <v>45950</v>
      </c>
      <c r="N42" s="6" t="s">
        <v>25</v>
      </c>
      <c r="O42" s="8" t="s">
        <v>263</v>
      </c>
      <c r="P42" s="6" t="str">
        <f>HYPERLINK("https://docs.wto.org/imrd/directdoc.asp?DDFDocuments/t/G/TBTN25/TZA1383.DOCX", "https://docs.wto.org/imrd/directdoc.asp?DDFDocuments/t/G/TBTN25/TZA1383.DOCX")</f>
        <v>https://docs.wto.org/imrd/directdoc.asp?DDFDocuments/t/G/TBTN25/TZA1383.DOCX</v>
      </c>
      <c r="Q42" s="6"/>
      <c r="R42" s="6"/>
    </row>
    <row r="43" spans="1:18" ht="60" x14ac:dyDescent="0.25">
      <c r="A43" s="8" t="s">
        <v>214</v>
      </c>
      <c r="B43" s="6" t="s">
        <v>79</v>
      </c>
      <c r="C43" s="7">
        <v>45890</v>
      </c>
      <c r="D43" s="9" t="str">
        <f>HYPERLINK("https://www.epingalert.org/en/Search?viewData= G/TBT/N/TZA/1381"," G/TBT/N/TZA/1381")</f>
        <v xml:space="preserve"> G/TBT/N/TZA/1381</v>
      </c>
      <c r="E43" s="8" t="s">
        <v>264</v>
      </c>
      <c r="F43" s="8" t="s">
        <v>265</v>
      </c>
      <c r="H43" s="8" t="s">
        <v>215</v>
      </c>
      <c r="I43" s="8" t="s">
        <v>216</v>
      </c>
      <c r="J43" s="8" t="s">
        <v>217</v>
      </c>
      <c r="K43" s="8" t="s">
        <v>31</v>
      </c>
      <c r="L43" s="6"/>
      <c r="M43" s="7">
        <v>45950</v>
      </c>
      <c r="N43" s="6" t="s">
        <v>25</v>
      </c>
      <c r="O43" s="8" t="s">
        <v>266</v>
      </c>
      <c r="P43" s="6" t="str">
        <f>HYPERLINK("https://docs.wto.org/imrd/directdoc.asp?DDFDocuments/t/G/TBTN25/TZA1381.DOCX", "https://docs.wto.org/imrd/directdoc.asp?DDFDocuments/t/G/TBTN25/TZA1381.DOCX")</f>
        <v>https://docs.wto.org/imrd/directdoc.asp?DDFDocuments/t/G/TBTN25/TZA1381.DOCX</v>
      </c>
      <c r="Q43" s="6"/>
      <c r="R43" s="6"/>
    </row>
    <row r="44" spans="1:18" ht="60" x14ac:dyDescent="0.25">
      <c r="A44" s="8" t="s">
        <v>269</v>
      </c>
      <c r="B44" s="6" t="s">
        <v>79</v>
      </c>
      <c r="C44" s="7">
        <v>45890</v>
      </c>
      <c r="D44" s="9" t="str">
        <f>HYPERLINK("https://www.epingalert.org/en/Search?viewData= G/TBT/N/TZA/1379"," G/TBT/N/TZA/1379")</f>
        <v xml:space="preserve"> G/TBT/N/TZA/1379</v>
      </c>
      <c r="E44" s="8" t="s">
        <v>267</v>
      </c>
      <c r="F44" s="8" t="s">
        <v>268</v>
      </c>
      <c r="H44" s="8" t="s">
        <v>270</v>
      </c>
      <c r="I44" s="8" t="s">
        <v>271</v>
      </c>
      <c r="J44" s="8" t="s">
        <v>217</v>
      </c>
      <c r="K44" s="8" t="s">
        <v>31</v>
      </c>
      <c r="L44" s="6"/>
      <c r="M44" s="7">
        <v>45950</v>
      </c>
      <c r="N44" s="6" t="s">
        <v>25</v>
      </c>
      <c r="O44" s="8" t="s">
        <v>272</v>
      </c>
      <c r="P44" s="6" t="str">
        <f>HYPERLINK("https://docs.wto.org/imrd/directdoc.asp?DDFDocuments/t/G/TBTN25/TZA1379.DOCX", "https://docs.wto.org/imrd/directdoc.asp?DDFDocuments/t/G/TBTN25/TZA1379.DOCX")</f>
        <v>https://docs.wto.org/imrd/directdoc.asp?DDFDocuments/t/G/TBTN25/TZA1379.DOCX</v>
      </c>
      <c r="Q44" s="6"/>
      <c r="R44" s="6"/>
    </row>
    <row r="45" spans="1:18" ht="240" x14ac:dyDescent="0.25">
      <c r="A45" s="8" t="s">
        <v>275</v>
      </c>
      <c r="B45" s="6" t="s">
        <v>33</v>
      </c>
      <c r="C45" s="7">
        <v>45890</v>
      </c>
      <c r="D45" s="9" t="str">
        <f>HYPERLINK("https://www.epingalert.org/en/Search?viewData= G/TBT/N/AUS/183"," G/TBT/N/AUS/183")</f>
        <v xml:space="preserve"> G/TBT/N/AUS/183</v>
      </c>
      <c r="E45" s="8" t="s">
        <v>273</v>
      </c>
      <c r="F45" s="8" t="s">
        <v>274</v>
      </c>
      <c r="H45" s="8" t="s">
        <v>276</v>
      </c>
      <c r="I45" s="8" t="s">
        <v>277</v>
      </c>
      <c r="J45" s="8" t="s">
        <v>23</v>
      </c>
      <c r="K45" s="8" t="s">
        <v>24</v>
      </c>
      <c r="L45" s="6"/>
      <c r="M45" s="7">
        <v>45935</v>
      </c>
      <c r="N45" s="6" t="s">
        <v>25</v>
      </c>
      <c r="O45" s="8" t="s">
        <v>278</v>
      </c>
      <c r="P45" s="6" t="str">
        <f>HYPERLINK("https://docs.wto.org/imrd/directdoc.asp?DDFDocuments/t/G/TBTN25/AUS183.DOCX", "https://docs.wto.org/imrd/directdoc.asp?DDFDocuments/t/G/TBTN25/AUS183.DOCX")</f>
        <v>https://docs.wto.org/imrd/directdoc.asp?DDFDocuments/t/G/TBTN25/AUS183.DOCX</v>
      </c>
      <c r="Q45" s="6"/>
      <c r="R45" s="6"/>
    </row>
    <row r="46" spans="1:18" ht="60" x14ac:dyDescent="0.25">
      <c r="A46" s="8" t="s">
        <v>214</v>
      </c>
      <c r="B46" s="6" t="s">
        <v>79</v>
      </c>
      <c r="C46" s="7">
        <v>45890</v>
      </c>
      <c r="D46" s="9" t="str">
        <f>HYPERLINK("https://www.epingalert.org/en/Search?viewData= G/TBT/N/TZA/1377"," G/TBT/N/TZA/1377")</f>
        <v xml:space="preserve"> G/TBT/N/TZA/1377</v>
      </c>
      <c r="E46" s="8" t="s">
        <v>279</v>
      </c>
      <c r="F46" s="8" t="s">
        <v>280</v>
      </c>
      <c r="H46" s="8" t="s">
        <v>215</v>
      </c>
      <c r="I46" s="8" t="s">
        <v>216</v>
      </c>
      <c r="J46" s="8" t="s">
        <v>217</v>
      </c>
      <c r="K46" s="8" t="s">
        <v>31</v>
      </c>
      <c r="L46" s="6"/>
      <c r="M46" s="7">
        <v>45950</v>
      </c>
      <c r="N46" s="6" t="s">
        <v>25</v>
      </c>
      <c r="O46" s="8" t="s">
        <v>281</v>
      </c>
      <c r="P46" s="6" t="str">
        <f>HYPERLINK("https://docs.wto.org/imrd/directdoc.asp?DDFDocuments/t/G/TBTN25/TZA1377.DOCX", "https://docs.wto.org/imrd/directdoc.asp?DDFDocuments/t/G/TBTN25/TZA1377.DOCX")</f>
        <v>https://docs.wto.org/imrd/directdoc.asp?DDFDocuments/t/G/TBTN25/TZA1377.DOCX</v>
      </c>
      <c r="Q46" s="6"/>
      <c r="R46" s="6"/>
    </row>
    <row r="47" spans="1:18" ht="60" x14ac:dyDescent="0.25">
      <c r="A47" s="8" t="s">
        <v>214</v>
      </c>
      <c r="B47" s="6" t="s">
        <v>79</v>
      </c>
      <c r="C47" s="7">
        <v>45890</v>
      </c>
      <c r="D47" s="9" t="str">
        <f>HYPERLINK("https://www.epingalert.org/en/Search?viewData= G/TBT/N/TZA/1376"," G/TBT/N/TZA/1376")</f>
        <v xml:space="preserve"> G/TBT/N/TZA/1376</v>
      </c>
      <c r="E47" s="8" t="s">
        <v>282</v>
      </c>
      <c r="F47" s="8" t="s">
        <v>283</v>
      </c>
      <c r="H47" s="8" t="s">
        <v>215</v>
      </c>
      <c r="I47" s="8" t="s">
        <v>216</v>
      </c>
      <c r="J47" s="8" t="s">
        <v>217</v>
      </c>
      <c r="K47" s="8" t="s">
        <v>31</v>
      </c>
      <c r="L47" s="6"/>
      <c r="M47" s="7">
        <v>45950</v>
      </c>
      <c r="N47" s="6" t="s">
        <v>25</v>
      </c>
      <c r="O47" s="8" t="s">
        <v>284</v>
      </c>
      <c r="P47" s="6" t="str">
        <f>HYPERLINK("https://docs.wto.org/imrd/directdoc.asp?DDFDocuments/t/G/TBTN25/TZA1376.DOCX", "https://docs.wto.org/imrd/directdoc.asp?DDFDocuments/t/G/TBTN25/TZA1376.DOCX")</f>
        <v>https://docs.wto.org/imrd/directdoc.asp?DDFDocuments/t/G/TBTN25/TZA1376.DOCX</v>
      </c>
      <c r="Q47" s="6"/>
      <c r="R47" s="6"/>
    </row>
    <row r="48" spans="1:18" ht="60" x14ac:dyDescent="0.25">
      <c r="A48" s="8" t="s">
        <v>287</v>
      </c>
      <c r="B48" s="6" t="s">
        <v>79</v>
      </c>
      <c r="C48" s="7">
        <v>45890</v>
      </c>
      <c r="D48" s="9" t="str">
        <f>HYPERLINK("https://www.epingalert.org/en/Search?viewData= G/TBT/N/TZA/1380"," G/TBT/N/TZA/1380")</f>
        <v xml:space="preserve"> G/TBT/N/TZA/1380</v>
      </c>
      <c r="E48" s="8" t="s">
        <v>285</v>
      </c>
      <c r="F48" s="8" t="s">
        <v>286</v>
      </c>
      <c r="H48" s="8" t="s">
        <v>288</v>
      </c>
      <c r="I48" s="8" t="s">
        <v>271</v>
      </c>
      <c r="J48" s="8" t="s">
        <v>217</v>
      </c>
      <c r="K48" s="8" t="s">
        <v>31</v>
      </c>
      <c r="L48" s="6"/>
      <c r="M48" s="7">
        <v>45950</v>
      </c>
      <c r="N48" s="6" t="s">
        <v>25</v>
      </c>
      <c r="O48" s="8" t="s">
        <v>289</v>
      </c>
      <c r="P48" s="6" t="str">
        <f>HYPERLINK("https://docs.wto.org/imrd/directdoc.asp?DDFDocuments/t/G/TBTN25/TZA1380.DOCX", "https://docs.wto.org/imrd/directdoc.asp?DDFDocuments/t/G/TBTN25/TZA1380.DOCX")</f>
        <v>https://docs.wto.org/imrd/directdoc.asp?DDFDocuments/t/G/TBTN25/TZA1380.DOCX</v>
      </c>
      <c r="Q48" s="6"/>
      <c r="R48" s="6"/>
    </row>
    <row r="49" spans="1:18" ht="60" x14ac:dyDescent="0.25">
      <c r="A49" s="8" t="s">
        <v>214</v>
      </c>
      <c r="B49" s="6" t="s">
        <v>79</v>
      </c>
      <c r="C49" s="7">
        <v>45890</v>
      </c>
      <c r="D49" s="9" t="str">
        <f>HYPERLINK("https://www.epingalert.org/en/Search?viewData= G/TBT/N/TZA/1382"," G/TBT/N/TZA/1382")</f>
        <v xml:space="preserve"> G/TBT/N/TZA/1382</v>
      </c>
      <c r="E49" s="8" t="s">
        <v>290</v>
      </c>
      <c r="F49" s="8" t="s">
        <v>291</v>
      </c>
      <c r="H49" s="8" t="s">
        <v>215</v>
      </c>
      <c r="I49" s="8" t="s">
        <v>216</v>
      </c>
      <c r="J49" s="8" t="s">
        <v>217</v>
      </c>
      <c r="K49" s="8" t="s">
        <v>31</v>
      </c>
      <c r="L49" s="6"/>
      <c r="M49" s="7">
        <v>45950</v>
      </c>
      <c r="N49" s="6" t="s">
        <v>25</v>
      </c>
      <c r="O49" s="8" t="s">
        <v>292</v>
      </c>
      <c r="P49" s="6" t="str">
        <f>HYPERLINK("https://docs.wto.org/imrd/directdoc.asp?DDFDocuments/t/G/TBTN25/TZA1382.DOCX", "https://docs.wto.org/imrd/directdoc.asp?DDFDocuments/t/G/TBTN25/TZA1382.DOCX")</f>
        <v>https://docs.wto.org/imrd/directdoc.asp?DDFDocuments/t/G/TBTN25/TZA1382.DOCX</v>
      </c>
      <c r="Q49" s="6"/>
      <c r="R49" s="6"/>
    </row>
    <row r="50" spans="1:18" ht="60" x14ac:dyDescent="0.25">
      <c r="A50" s="8" t="s">
        <v>296</v>
      </c>
      <c r="B50" s="6" t="s">
        <v>293</v>
      </c>
      <c r="C50" s="7">
        <v>45889</v>
      </c>
      <c r="D50" s="9" t="str">
        <f>HYPERLINK("https://www.epingalert.org/en/Search?viewData= G/TBT/N/THA/787"," G/TBT/N/THA/787")</f>
        <v xml:space="preserve"> G/TBT/N/THA/787</v>
      </c>
      <c r="E50" s="8" t="s">
        <v>294</v>
      </c>
      <c r="F50" s="8" t="s">
        <v>295</v>
      </c>
      <c r="H50" s="8" t="s">
        <v>21</v>
      </c>
      <c r="I50" s="8" t="s">
        <v>297</v>
      </c>
      <c r="J50" s="8" t="s">
        <v>23</v>
      </c>
      <c r="K50" s="8" t="s">
        <v>21</v>
      </c>
      <c r="L50" s="6"/>
      <c r="M50" s="7">
        <v>45919</v>
      </c>
      <c r="N50" s="6" t="s">
        <v>25</v>
      </c>
      <c r="O50" s="8" t="s">
        <v>298</v>
      </c>
      <c r="P50" s="6" t="str">
        <f>HYPERLINK("https://docs.wto.org/imrd/directdoc.asp?DDFDocuments/t/G/TBTN25/THA787.DOCX", "https://docs.wto.org/imrd/directdoc.asp?DDFDocuments/t/G/TBTN25/THA787.DOCX")</f>
        <v>https://docs.wto.org/imrd/directdoc.asp?DDFDocuments/t/G/TBTN25/THA787.DOCX</v>
      </c>
      <c r="Q50" s="6"/>
      <c r="R50" s="6"/>
    </row>
    <row r="51" spans="1:18" ht="105" x14ac:dyDescent="0.25">
      <c r="A51" s="8" t="s">
        <v>301</v>
      </c>
      <c r="B51" s="6" t="s">
        <v>70</v>
      </c>
      <c r="C51" s="7">
        <v>45889</v>
      </c>
      <c r="D51" s="9" t="str">
        <f>HYPERLINK("https://www.epingalert.org/en/Search?viewData= G/TBT/N/TPKM/569"," G/TBT/N/TPKM/569")</f>
        <v xml:space="preserve"> G/TBT/N/TPKM/569</v>
      </c>
      <c r="E51" s="8" t="s">
        <v>299</v>
      </c>
      <c r="F51" s="8" t="s">
        <v>300</v>
      </c>
      <c r="H51" s="8" t="s">
        <v>302</v>
      </c>
      <c r="I51" s="8" t="s">
        <v>303</v>
      </c>
      <c r="J51" s="8" t="s">
        <v>23</v>
      </c>
      <c r="K51" s="8" t="s">
        <v>21</v>
      </c>
      <c r="L51" s="6"/>
      <c r="M51" s="7">
        <v>45949</v>
      </c>
      <c r="N51" s="6" t="s">
        <v>25</v>
      </c>
      <c r="O51" s="8" t="s">
        <v>304</v>
      </c>
      <c r="P51" s="6" t="str">
        <f>HYPERLINK("https://docs.wto.org/imrd/directdoc.asp?DDFDocuments/t/G/TBTN25/TPKM569.DOCX", "https://docs.wto.org/imrd/directdoc.asp?DDFDocuments/t/G/TBTN25/TPKM569.DOCX")</f>
        <v>https://docs.wto.org/imrd/directdoc.asp?DDFDocuments/t/G/TBTN25/TPKM569.DOCX</v>
      </c>
      <c r="Q51" s="6"/>
      <c r="R51" s="6"/>
    </row>
    <row r="52" spans="1:18" ht="60" x14ac:dyDescent="0.25">
      <c r="A52" s="8" t="s">
        <v>308</v>
      </c>
      <c r="B52" s="6" t="s">
        <v>305</v>
      </c>
      <c r="C52" s="7">
        <v>45889</v>
      </c>
      <c r="D52" s="9" t="str">
        <f>HYPERLINK("https://www.epingalert.org/en/Search?viewData= G/TBT/N/EU/1152"," G/TBT/N/EU/1152")</f>
        <v xml:space="preserve"> G/TBT/N/EU/1152</v>
      </c>
      <c r="E52" s="8" t="s">
        <v>306</v>
      </c>
      <c r="F52" s="8" t="s">
        <v>307</v>
      </c>
      <c r="H52" s="8" t="s">
        <v>21</v>
      </c>
      <c r="I52" s="8" t="s">
        <v>55</v>
      </c>
      <c r="J52" s="8" t="s">
        <v>309</v>
      </c>
      <c r="K52" s="8" t="s">
        <v>21</v>
      </c>
      <c r="L52" s="6"/>
      <c r="M52" s="7">
        <v>45949</v>
      </c>
      <c r="N52" s="6" t="s">
        <v>25</v>
      </c>
      <c r="O52" s="8" t="s">
        <v>310</v>
      </c>
      <c r="P52" s="6" t="str">
        <f>HYPERLINK("https://docs.wto.org/imrd/directdoc.asp?DDFDocuments/t/G/TBTN25/EU1152.DOCX", "https://docs.wto.org/imrd/directdoc.asp?DDFDocuments/t/G/TBTN25/EU1152.DOCX")</f>
        <v>https://docs.wto.org/imrd/directdoc.asp?DDFDocuments/t/G/TBTN25/EU1152.DOCX</v>
      </c>
      <c r="Q52" s="6"/>
      <c r="R52" s="6"/>
    </row>
    <row r="53" spans="1:18" ht="120" x14ac:dyDescent="0.25">
      <c r="A53" s="8" t="s">
        <v>313</v>
      </c>
      <c r="B53" s="6" t="s">
        <v>51</v>
      </c>
      <c r="C53" s="7">
        <v>45888</v>
      </c>
      <c r="D53" s="9" t="str">
        <f>HYPERLINK("https://www.epingalert.org/en/Search?viewData= G/TBT/N/USA/2233"," G/TBT/N/USA/2233")</f>
        <v xml:space="preserve"> G/TBT/N/USA/2233</v>
      </c>
      <c r="E53" s="8" t="s">
        <v>311</v>
      </c>
      <c r="F53" s="8" t="s">
        <v>312</v>
      </c>
      <c r="H53" s="8" t="s">
        <v>21</v>
      </c>
      <c r="I53" s="8" t="s">
        <v>314</v>
      </c>
      <c r="J53" s="8" t="s">
        <v>315</v>
      </c>
      <c r="K53" s="8" t="s">
        <v>24</v>
      </c>
      <c r="L53" s="6"/>
      <c r="M53" s="7">
        <v>45922</v>
      </c>
      <c r="N53" s="6" t="s">
        <v>25</v>
      </c>
      <c r="O53" s="8" t="s">
        <v>316</v>
      </c>
      <c r="P53" s="6" t="str">
        <f>HYPERLINK("https://docs.wto.org/imrd/directdoc.asp?DDFDocuments/t/G/TBTN25/USA2233.DOCX", "https://docs.wto.org/imrd/directdoc.asp?DDFDocuments/t/G/TBTN25/USA2233.DOCX")</f>
        <v>https://docs.wto.org/imrd/directdoc.asp?DDFDocuments/t/G/TBTN25/USA2233.DOCX</v>
      </c>
      <c r="Q53" s="6"/>
      <c r="R53" s="6"/>
    </row>
    <row r="54" spans="1:18" ht="225" x14ac:dyDescent="0.25">
      <c r="A54" s="8" t="s">
        <v>320</v>
      </c>
      <c r="B54" s="6" t="s">
        <v>317</v>
      </c>
      <c r="C54" s="7">
        <v>45887</v>
      </c>
      <c r="D54" s="9" t="str">
        <f>HYPERLINK("https://www.epingalert.org/en/Search?viewData= G/TBT/N/MEX/546"," G/TBT/N/MEX/546")</f>
        <v xml:space="preserve"> G/TBT/N/MEX/546</v>
      </c>
      <c r="E54" s="8" t="s">
        <v>318</v>
      </c>
      <c r="F54" s="8" t="s">
        <v>319</v>
      </c>
      <c r="H54" s="8" t="s">
        <v>21</v>
      </c>
      <c r="I54" s="8" t="s">
        <v>21</v>
      </c>
      <c r="J54" s="8" t="s">
        <v>321</v>
      </c>
      <c r="K54" s="8" t="s">
        <v>21</v>
      </c>
      <c r="L54" s="6"/>
      <c r="M54" s="7">
        <v>45947</v>
      </c>
      <c r="N54" s="6" t="s">
        <v>25</v>
      </c>
      <c r="O54" s="8" t="s">
        <v>322</v>
      </c>
      <c r="P54" s="6"/>
      <c r="Q54" s="6"/>
      <c r="R54" s="6" t="str">
        <f>HYPERLINK("https://docs.wto.org/imrd/directdoc.asp?DDFDocuments/v/G/TBTN25/MEX546.DOCX", "https://docs.wto.org/imrd/directdoc.asp?DDFDocuments/v/G/TBTN25/MEX546.DOCX")</f>
        <v>https://docs.wto.org/imrd/directdoc.asp?DDFDocuments/v/G/TBTN25/MEX546.DOCX</v>
      </c>
    </row>
    <row r="55" spans="1:18" ht="60" x14ac:dyDescent="0.25">
      <c r="A55" s="8" t="s">
        <v>326</v>
      </c>
      <c r="B55" s="6" t="s">
        <v>323</v>
      </c>
      <c r="C55" s="7">
        <v>45884</v>
      </c>
      <c r="D55" s="9" t="str">
        <f>HYPERLINK("https://www.epingalert.org/en/Search?viewData= G/TBT/N/IND/397"," G/TBT/N/IND/397")</f>
        <v xml:space="preserve"> G/TBT/N/IND/397</v>
      </c>
      <c r="E55" s="8" t="s">
        <v>324</v>
      </c>
      <c r="F55" s="8" t="s">
        <v>325</v>
      </c>
      <c r="H55" s="8" t="s">
        <v>327</v>
      </c>
      <c r="I55" s="8" t="s">
        <v>21</v>
      </c>
      <c r="J55" s="8" t="s">
        <v>30</v>
      </c>
      <c r="K55" s="8" t="s">
        <v>21</v>
      </c>
      <c r="L55" s="6"/>
      <c r="M55" s="7">
        <v>45944</v>
      </c>
      <c r="N55" s="6" t="s">
        <v>25</v>
      </c>
      <c r="O55" s="8" t="s">
        <v>328</v>
      </c>
      <c r="P55" s="6" t="str">
        <f>HYPERLINK("https://docs.wto.org/imrd/directdoc.asp?DDFDocuments/t/G/TBTN25/IND397.DOCX", "https://docs.wto.org/imrd/directdoc.asp?DDFDocuments/t/G/TBTN25/IND397.DOCX")</f>
        <v>https://docs.wto.org/imrd/directdoc.asp?DDFDocuments/t/G/TBTN25/IND397.DOCX</v>
      </c>
      <c r="Q55" s="6"/>
      <c r="R55" s="6"/>
    </row>
    <row r="56" spans="1:18" ht="60" x14ac:dyDescent="0.25">
      <c r="A56" s="8" t="s">
        <v>331</v>
      </c>
      <c r="B56" s="6" t="s">
        <v>70</v>
      </c>
      <c r="C56" s="7">
        <v>45884</v>
      </c>
      <c r="D56" s="9" t="str">
        <f>HYPERLINK("https://www.epingalert.org/en/Search?viewData= G/TBT/N/TPKM/568"," G/TBT/N/TPKM/568")</f>
        <v xml:space="preserve"> G/TBT/N/TPKM/568</v>
      </c>
      <c r="E56" s="8" t="s">
        <v>329</v>
      </c>
      <c r="F56" s="8" t="s">
        <v>330</v>
      </c>
      <c r="H56" s="8" t="s">
        <v>332</v>
      </c>
      <c r="I56" s="8" t="s">
        <v>21</v>
      </c>
      <c r="J56" s="8" t="s">
        <v>23</v>
      </c>
      <c r="K56" s="8" t="s">
        <v>21</v>
      </c>
      <c r="L56" s="6"/>
      <c r="M56" s="7">
        <v>45944</v>
      </c>
      <c r="N56" s="6" t="s">
        <v>25</v>
      </c>
      <c r="O56" s="8" t="s">
        <v>333</v>
      </c>
      <c r="P56" s="6" t="str">
        <f>HYPERLINK("https://docs.wto.org/imrd/directdoc.asp?DDFDocuments/t/G/TBTN25/TPKM568.DOCX", "https://docs.wto.org/imrd/directdoc.asp?DDFDocuments/t/G/TBTN25/TPKM568.DOCX")</f>
        <v>https://docs.wto.org/imrd/directdoc.asp?DDFDocuments/t/G/TBTN25/TPKM568.DOCX</v>
      </c>
      <c r="Q56" s="6"/>
      <c r="R56" s="6"/>
    </row>
    <row r="57" spans="1:18" ht="60" x14ac:dyDescent="0.25">
      <c r="A57" s="8" t="s">
        <v>326</v>
      </c>
      <c r="B57" s="6" t="s">
        <v>323</v>
      </c>
      <c r="C57" s="7">
        <v>45884</v>
      </c>
      <c r="D57" s="9" t="str">
        <f>HYPERLINK("https://www.epingalert.org/en/Search?viewData= G/TBT/N/IND/402"," G/TBT/N/IND/402")</f>
        <v xml:space="preserve"> G/TBT/N/IND/402</v>
      </c>
      <c r="E57" s="8" t="s">
        <v>334</v>
      </c>
      <c r="F57" s="8" t="s">
        <v>335</v>
      </c>
      <c r="H57" s="8" t="s">
        <v>327</v>
      </c>
      <c r="I57" s="8" t="s">
        <v>21</v>
      </c>
      <c r="J57" s="8" t="s">
        <v>30</v>
      </c>
      <c r="K57" s="8" t="s">
        <v>21</v>
      </c>
      <c r="L57" s="6"/>
      <c r="M57" s="7">
        <v>45944</v>
      </c>
      <c r="N57" s="6" t="s">
        <v>25</v>
      </c>
      <c r="O57" s="8" t="s">
        <v>336</v>
      </c>
      <c r="P57" s="6" t="str">
        <f>HYPERLINK("https://docs.wto.org/imrd/directdoc.asp?DDFDocuments/t/G/TBTN25/IND402.DOCX", "https://docs.wto.org/imrd/directdoc.asp?DDFDocuments/t/G/TBTN25/IND402.DOCX")</f>
        <v>https://docs.wto.org/imrd/directdoc.asp?DDFDocuments/t/G/TBTN25/IND402.DOCX</v>
      </c>
      <c r="Q57" s="6"/>
      <c r="R57" s="6"/>
    </row>
    <row r="58" spans="1:18" ht="90" x14ac:dyDescent="0.25">
      <c r="A58" s="8" t="s">
        <v>339</v>
      </c>
      <c r="B58" s="6" t="s">
        <v>323</v>
      </c>
      <c r="C58" s="7">
        <v>45884</v>
      </c>
      <c r="D58" s="9" t="str">
        <f>HYPERLINK("https://www.epingalert.org/en/Search?viewData= G/TBT/N/IND/400"," G/TBT/N/IND/400")</f>
        <v xml:space="preserve"> G/TBT/N/IND/400</v>
      </c>
      <c r="E58" s="8" t="s">
        <v>337</v>
      </c>
      <c r="F58" s="8" t="s">
        <v>338</v>
      </c>
      <c r="H58" s="8" t="s">
        <v>327</v>
      </c>
      <c r="I58" s="8" t="s">
        <v>21</v>
      </c>
      <c r="J58" s="8" t="s">
        <v>30</v>
      </c>
      <c r="K58" s="8" t="s">
        <v>21</v>
      </c>
      <c r="L58" s="6"/>
      <c r="M58" s="7">
        <v>45944</v>
      </c>
      <c r="N58" s="6" t="s">
        <v>25</v>
      </c>
      <c r="O58" s="8" t="s">
        <v>340</v>
      </c>
      <c r="P58" s="6" t="str">
        <f>HYPERLINK("https://docs.wto.org/imrd/directdoc.asp?DDFDocuments/t/G/TBTN25/IND400.DOCX", "https://docs.wto.org/imrd/directdoc.asp?DDFDocuments/t/G/TBTN25/IND400.DOCX")</f>
        <v>https://docs.wto.org/imrd/directdoc.asp?DDFDocuments/t/G/TBTN25/IND400.DOCX</v>
      </c>
      <c r="Q58" s="6"/>
      <c r="R58" s="6"/>
    </row>
    <row r="59" spans="1:18" ht="60" x14ac:dyDescent="0.25">
      <c r="A59" s="8" t="s">
        <v>326</v>
      </c>
      <c r="B59" s="6" t="s">
        <v>323</v>
      </c>
      <c r="C59" s="7">
        <v>45884</v>
      </c>
      <c r="D59" s="9" t="str">
        <f>HYPERLINK("https://www.epingalert.org/en/Search?viewData= G/TBT/N/IND/401"," G/TBT/N/IND/401")</f>
        <v xml:space="preserve"> G/TBT/N/IND/401</v>
      </c>
      <c r="E59" s="8" t="s">
        <v>341</v>
      </c>
      <c r="F59" s="8" t="s">
        <v>342</v>
      </c>
      <c r="H59" s="8" t="s">
        <v>327</v>
      </c>
      <c r="I59" s="8" t="s">
        <v>21</v>
      </c>
      <c r="J59" s="8" t="s">
        <v>30</v>
      </c>
      <c r="K59" s="8" t="s">
        <v>21</v>
      </c>
      <c r="L59" s="6"/>
      <c r="M59" s="7">
        <v>45944</v>
      </c>
      <c r="N59" s="6" t="s">
        <v>25</v>
      </c>
      <c r="O59" s="8" t="s">
        <v>343</v>
      </c>
      <c r="P59" s="6" t="str">
        <f>HYPERLINK("https://docs.wto.org/imrd/directdoc.asp?DDFDocuments/t/G/TBTN25/IND401.DOCX", "https://docs.wto.org/imrd/directdoc.asp?DDFDocuments/t/G/TBTN25/IND401.DOCX")</f>
        <v>https://docs.wto.org/imrd/directdoc.asp?DDFDocuments/t/G/TBTN25/IND401.DOCX</v>
      </c>
      <c r="Q59" s="6"/>
      <c r="R59" s="6"/>
    </row>
    <row r="60" spans="1:18" ht="60" x14ac:dyDescent="0.25">
      <c r="A60" s="8" t="s">
        <v>339</v>
      </c>
      <c r="B60" s="6" t="s">
        <v>323</v>
      </c>
      <c r="C60" s="7">
        <v>45884</v>
      </c>
      <c r="D60" s="9" t="str">
        <f>HYPERLINK("https://www.epingalert.org/en/Search?viewData= G/TBT/N/IND/398"," G/TBT/N/IND/398")</f>
        <v xml:space="preserve"> G/TBT/N/IND/398</v>
      </c>
      <c r="E60" s="8" t="s">
        <v>344</v>
      </c>
      <c r="F60" s="8" t="s">
        <v>345</v>
      </c>
      <c r="H60" s="8" t="s">
        <v>327</v>
      </c>
      <c r="I60" s="8" t="s">
        <v>21</v>
      </c>
      <c r="J60" s="8" t="s">
        <v>30</v>
      </c>
      <c r="K60" s="8" t="s">
        <v>21</v>
      </c>
      <c r="L60" s="6"/>
      <c r="M60" s="7">
        <v>45944</v>
      </c>
      <c r="N60" s="6" t="s">
        <v>25</v>
      </c>
      <c r="O60" s="8" t="s">
        <v>346</v>
      </c>
      <c r="P60" s="6" t="str">
        <f>HYPERLINK("https://docs.wto.org/imrd/directdoc.asp?DDFDocuments/t/G/TBTN25/IND398.DOCX", "https://docs.wto.org/imrd/directdoc.asp?DDFDocuments/t/G/TBTN25/IND398.DOCX")</f>
        <v>https://docs.wto.org/imrd/directdoc.asp?DDFDocuments/t/G/TBTN25/IND398.DOCX</v>
      </c>
      <c r="Q60" s="6"/>
      <c r="R60" s="6"/>
    </row>
    <row r="61" spans="1:18" ht="105" x14ac:dyDescent="0.25">
      <c r="A61" s="8" t="s">
        <v>349</v>
      </c>
      <c r="B61" s="6" t="s">
        <v>70</v>
      </c>
      <c r="C61" s="7">
        <v>45884</v>
      </c>
      <c r="D61" s="9" t="str">
        <f>HYPERLINK("https://www.epingalert.org/en/Search?viewData= G/TBT/N/TPKM/567"," G/TBT/N/TPKM/567")</f>
        <v xml:space="preserve"> G/TBT/N/TPKM/567</v>
      </c>
      <c r="E61" s="8" t="s">
        <v>347</v>
      </c>
      <c r="F61" s="8" t="s">
        <v>348</v>
      </c>
      <c r="H61" s="8" t="s">
        <v>350</v>
      </c>
      <c r="I61" s="8" t="s">
        <v>21</v>
      </c>
      <c r="J61" s="8" t="s">
        <v>23</v>
      </c>
      <c r="K61" s="8" t="s">
        <v>21</v>
      </c>
      <c r="L61" s="6"/>
      <c r="M61" s="7">
        <v>45944</v>
      </c>
      <c r="N61" s="6" t="s">
        <v>25</v>
      </c>
      <c r="O61" s="8" t="s">
        <v>351</v>
      </c>
      <c r="P61" s="6" t="str">
        <f>HYPERLINK("https://docs.wto.org/imrd/directdoc.asp?DDFDocuments/t/G/TBTN25/TPKM567.DOCX", "https://docs.wto.org/imrd/directdoc.asp?DDFDocuments/t/G/TBTN25/TPKM567.DOCX")</f>
        <v>https://docs.wto.org/imrd/directdoc.asp?DDFDocuments/t/G/TBTN25/TPKM567.DOCX</v>
      </c>
      <c r="Q61" s="6"/>
      <c r="R61" s="6"/>
    </row>
    <row r="62" spans="1:18" ht="60" x14ac:dyDescent="0.25">
      <c r="A62" s="8" t="s">
        <v>339</v>
      </c>
      <c r="B62" s="6" t="s">
        <v>323</v>
      </c>
      <c r="C62" s="7">
        <v>45884</v>
      </c>
      <c r="D62" s="9" t="str">
        <f>HYPERLINK("https://www.epingalert.org/en/Search?viewData= G/TBT/N/IND/399"," G/TBT/N/IND/399")</f>
        <v xml:space="preserve"> G/TBT/N/IND/399</v>
      </c>
      <c r="E62" s="8" t="s">
        <v>352</v>
      </c>
      <c r="F62" s="8" t="s">
        <v>353</v>
      </c>
      <c r="H62" s="8" t="s">
        <v>327</v>
      </c>
      <c r="I62" s="8" t="s">
        <v>21</v>
      </c>
      <c r="J62" s="8" t="s">
        <v>30</v>
      </c>
      <c r="K62" s="8" t="s">
        <v>21</v>
      </c>
      <c r="L62" s="6"/>
      <c r="M62" s="7">
        <v>45944</v>
      </c>
      <c r="N62" s="6" t="s">
        <v>25</v>
      </c>
      <c r="O62" s="8" t="s">
        <v>354</v>
      </c>
      <c r="P62" s="6" t="str">
        <f>HYPERLINK("https://docs.wto.org/imrd/directdoc.asp?DDFDocuments/t/G/TBTN25/IND399.DOCX", "https://docs.wto.org/imrd/directdoc.asp?DDFDocuments/t/G/TBTN25/IND399.DOCX")</f>
        <v>https://docs.wto.org/imrd/directdoc.asp?DDFDocuments/t/G/TBTN25/IND399.DOCX</v>
      </c>
      <c r="Q62" s="6"/>
      <c r="R62" s="6"/>
    </row>
    <row r="63" spans="1:18" ht="90" x14ac:dyDescent="0.25">
      <c r="A63" s="8" t="s">
        <v>357</v>
      </c>
      <c r="B63" s="6" t="s">
        <v>249</v>
      </c>
      <c r="C63" s="7">
        <v>45884</v>
      </c>
      <c r="D63" s="9" t="str">
        <f>HYPERLINK("https://www.epingalert.org/en/Search?viewData= G/TBT/N/CHL/747"," G/TBT/N/CHL/747")</f>
        <v xml:space="preserve"> G/TBT/N/CHL/747</v>
      </c>
      <c r="E63" s="8" t="s">
        <v>355</v>
      </c>
      <c r="F63" s="8" t="s">
        <v>356</v>
      </c>
      <c r="H63" s="8" t="s">
        <v>21</v>
      </c>
      <c r="I63" s="8" t="s">
        <v>358</v>
      </c>
      <c r="J63" s="8" t="s">
        <v>23</v>
      </c>
      <c r="K63" s="8" t="s">
        <v>24</v>
      </c>
      <c r="L63" s="6"/>
      <c r="M63" s="7">
        <v>45944</v>
      </c>
      <c r="N63" s="6" t="s">
        <v>25</v>
      </c>
      <c r="O63" s="8" t="s">
        <v>359</v>
      </c>
      <c r="P63" s="6"/>
      <c r="Q63" s="6"/>
      <c r="R63" s="6" t="str">
        <f>HYPERLINK("https://docs.wto.org/imrd/directdoc.asp?DDFDocuments/v/G/TBTN25/CHL747.DOCX", "https://docs.wto.org/imrd/directdoc.asp?DDFDocuments/v/G/TBTN25/CHL747.DOCX")</f>
        <v>https://docs.wto.org/imrd/directdoc.asp?DDFDocuments/v/G/TBTN25/CHL747.DOCX</v>
      </c>
    </row>
    <row r="64" spans="1:18" ht="60" x14ac:dyDescent="0.25">
      <c r="A64" s="8" t="s">
        <v>326</v>
      </c>
      <c r="B64" s="6" t="s">
        <v>323</v>
      </c>
      <c r="C64" s="7">
        <v>45884</v>
      </c>
      <c r="D64" s="9" t="str">
        <f>HYPERLINK("https://www.epingalert.org/en/Search?viewData= G/TBT/N/IND/403"," G/TBT/N/IND/403")</f>
        <v xml:space="preserve"> G/TBT/N/IND/403</v>
      </c>
      <c r="E64" s="8" t="s">
        <v>360</v>
      </c>
      <c r="F64" s="8" t="s">
        <v>361</v>
      </c>
      <c r="H64" s="8" t="s">
        <v>327</v>
      </c>
      <c r="I64" s="8" t="s">
        <v>21</v>
      </c>
      <c r="J64" s="8" t="s">
        <v>30</v>
      </c>
      <c r="K64" s="8" t="s">
        <v>21</v>
      </c>
      <c r="L64" s="6"/>
      <c r="M64" s="7">
        <v>45944</v>
      </c>
      <c r="N64" s="6" t="s">
        <v>25</v>
      </c>
      <c r="O64" s="8" t="s">
        <v>362</v>
      </c>
      <c r="P64" s="6" t="str">
        <f>HYPERLINK("https://docs.wto.org/imrd/directdoc.asp?DDFDocuments/t/G/TBTN25/IND403.DOCX", "https://docs.wto.org/imrd/directdoc.asp?DDFDocuments/t/G/TBTN25/IND403.DOCX")</f>
        <v>https://docs.wto.org/imrd/directdoc.asp?DDFDocuments/t/G/TBTN25/IND403.DOCX</v>
      </c>
      <c r="Q64" s="6"/>
      <c r="R64" s="6"/>
    </row>
    <row r="65" spans="1:18" ht="60" x14ac:dyDescent="0.25">
      <c r="A65" s="8" t="s">
        <v>326</v>
      </c>
      <c r="B65" s="6" t="s">
        <v>323</v>
      </c>
      <c r="C65" s="7">
        <v>45884</v>
      </c>
      <c r="D65" s="9" t="str">
        <f>HYPERLINK("https://www.epingalert.org/en/Search?viewData= G/TBT/N/IND/396"," G/TBT/N/IND/396")</f>
        <v xml:space="preserve"> G/TBT/N/IND/396</v>
      </c>
      <c r="E65" s="8" t="s">
        <v>363</v>
      </c>
      <c r="F65" s="8" t="s">
        <v>364</v>
      </c>
      <c r="H65" s="8" t="s">
        <v>327</v>
      </c>
      <c r="I65" s="8" t="s">
        <v>21</v>
      </c>
      <c r="J65" s="8" t="s">
        <v>30</v>
      </c>
      <c r="K65" s="8" t="s">
        <v>21</v>
      </c>
      <c r="L65" s="6"/>
      <c r="M65" s="7">
        <v>45944</v>
      </c>
      <c r="N65" s="6" t="s">
        <v>25</v>
      </c>
      <c r="O65" s="8" t="s">
        <v>365</v>
      </c>
      <c r="P65" s="6" t="str">
        <f>HYPERLINK("https://docs.wto.org/imrd/directdoc.asp?DDFDocuments/t/G/TBTN25/IND396.DOCX", "https://docs.wto.org/imrd/directdoc.asp?DDFDocuments/t/G/TBTN25/IND396.DOCX")</f>
        <v>https://docs.wto.org/imrd/directdoc.asp?DDFDocuments/t/G/TBTN25/IND396.DOCX</v>
      </c>
      <c r="Q65" s="6"/>
      <c r="R65" s="6"/>
    </row>
    <row r="66" spans="1:18" ht="135" x14ac:dyDescent="0.25">
      <c r="A66" s="8" t="s">
        <v>368</v>
      </c>
      <c r="B66" s="6" t="s">
        <v>87</v>
      </c>
      <c r="C66" s="7">
        <v>45883</v>
      </c>
      <c r="D66" s="9" t="str">
        <f>HYPERLINK("https://www.epingalert.org/en/Search?viewData= G/TBT/N/JPN/875"," G/TBT/N/JPN/875")</f>
        <v xml:space="preserve"> G/TBT/N/JPN/875</v>
      </c>
      <c r="E66" s="8" t="s">
        <v>366</v>
      </c>
      <c r="F66" s="8" t="s">
        <v>367</v>
      </c>
      <c r="H66" s="8" t="s">
        <v>369</v>
      </c>
      <c r="I66" s="8" t="s">
        <v>21</v>
      </c>
      <c r="J66" s="8" t="s">
        <v>23</v>
      </c>
      <c r="K66" s="8" t="s">
        <v>21</v>
      </c>
      <c r="L66" s="6"/>
      <c r="M66" s="7">
        <v>45943</v>
      </c>
      <c r="N66" s="6" t="s">
        <v>25</v>
      </c>
      <c r="O66" s="8" t="s">
        <v>370</v>
      </c>
      <c r="P66" s="6" t="str">
        <f>HYPERLINK("https://docs.wto.org/imrd/directdoc.asp?DDFDocuments/t/G/TBTN25/JPN875.DOCX", "https://docs.wto.org/imrd/directdoc.asp?DDFDocuments/t/G/TBTN25/JPN875.DOCX")</f>
        <v>https://docs.wto.org/imrd/directdoc.asp?DDFDocuments/t/G/TBTN25/JPN875.DOCX</v>
      </c>
      <c r="Q66" s="6"/>
      <c r="R66" s="6"/>
    </row>
    <row r="67" spans="1:18" ht="60" x14ac:dyDescent="0.25">
      <c r="A67" s="8" t="s">
        <v>374</v>
      </c>
      <c r="B67" s="6" t="s">
        <v>371</v>
      </c>
      <c r="C67" s="7">
        <v>45882</v>
      </c>
      <c r="D67" s="9" t="str">
        <f>HYPERLINK("https://www.epingalert.org/en/Search?viewData= G/TBT/N/ARE/666"," G/TBT/N/ARE/666")</f>
        <v xml:space="preserve"> G/TBT/N/ARE/666</v>
      </c>
      <c r="E67" s="8" t="s">
        <v>372</v>
      </c>
      <c r="F67" s="8" t="s">
        <v>373</v>
      </c>
      <c r="H67" s="8" t="s">
        <v>21</v>
      </c>
      <c r="I67" s="8" t="s">
        <v>277</v>
      </c>
      <c r="J67" s="8" t="s">
        <v>375</v>
      </c>
      <c r="K67" s="8" t="s">
        <v>24</v>
      </c>
      <c r="L67" s="6"/>
      <c r="M67" s="7">
        <v>45942</v>
      </c>
      <c r="N67" s="6" t="s">
        <v>25</v>
      </c>
      <c r="O67" s="8" t="s">
        <v>376</v>
      </c>
      <c r="P67" s="6" t="str">
        <f>HYPERLINK("https://docs.wto.org/imrd/directdoc.asp?DDFDocuments/t/G/TBTN25/ARE666.DOCX", "https://docs.wto.org/imrd/directdoc.asp?DDFDocuments/t/G/TBTN25/ARE666.DOCX")</f>
        <v>https://docs.wto.org/imrd/directdoc.asp?DDFDocuments/t/G/TBTN25/ARE666.DOCX</v>
      </c>
      <c r="Q67" s="6"/>
      <c r="R67" s="6"/>
    </row>
    <row r="68" spans="1:18" ht="105" x14ac:dyDescent="0.25">
      <c r="A68" s="8" t="s">
        <v>379</v>
      </c>
      <c r="B68" s="6" t="s">
        <v>115</v>
      </c>
      <c r="C68" s="7">
        <v>45882</v>
      </c>
      <c r="D68" s="9" t="str">
        <f>HYPERLINK("https://www.epingalert.org/en/Search?viewData= G/TBT/N/KOR/1303"," G/TBT/N/KOR/1303")</f>
        <v xml:space="preserve"> G/TBT/N/KOR/1303</v>
      </c>
      <c r="E68" s="8" t="s">
        <v>377</v>
      </c>
      <c r="F68" s="8" t="s">
        <v>378</v>
      </c>
      <c r="H68" s="8" t="s">
        <v>21</v>
      </c>
      <c r="I68" s="8" t="s">
        <v>21</v>
      </c>
      <c r="J68" s="8" t="s">
        <v>30</v>
      </c>
      <c r="K68" s="8" t="s">
        <v>21</v>
      </c>
      <c r="L68" s="6"/>
      <c r="M68" s="7">
        <v>45915</v>
      </c>
      <c r="N68" s="6" t="s">
        <v>25</v>
      </c>
      <c r="O68" s="8" t="s">
        <v>380</v>
      </c>
      <c r="P68" s="6" t="str">
        <f>HYPERLINK("https://docs.wto.org/imrd/directdoc.asp?DDFDocuments/t/G/TBTN25/KOR1303.DOCX", "https://docs.wto.org/imrd/directdoc.asp?DDFDocuments/t/G/TBTN25/KOR1303.DOCX")</f>
        <v>https://docs.wto.org/imrd/directdoc.asp?DDFDocuments/t/G/TBTN25/KOR1303.DOCX</v>
      </c>
      <c r="Q68" s="6"/>
      <c r="R68" s="6"/>
    </row>
    <row r="69" spans="1:18" ht="45" x14ac:dyDescent="0.25">
      <c r="A69" s="8" t="s">
        <v>383</v>
      </c>
      <c r="B69" s="6" t="s">
        <v>305</v>
      </c>
      <c r="C69" s="7">
        <v>45882</v>
      </c>
      <c r="D69" s="9" t="str">
        <f>HYPERLINK("https://www.epingalert.org/en/Search?viewData= G/TBT/N/EU/1151"," G/TBT/N/EU/1151")</f>
        <v xml:space="preserve"> G/TBT/N/EU/1151</v>
      </c>
      <c r="E69" s="8" t="s">
        <v>381</v>
      </c>
      <c r="F69" s="8" t="s">
        <v>382</v>
      </c>
      <c r="H69" s="8" t="s">
        <v>21</v>
      </c>
      <c r="I69" s="8" t="s">
        <v>21</v>
      </c>
      <c r="J69" s="8" t="s">
        <v>384</v>
      </c>
      <c r="K69" s="8" t="s">
        <v>31</v>
      </c>
      <c r="L69" s="6"/>
      <c r="M69" s="7">
        <v>45942</v>
      </c>
      <c r="N69" s="6" t="s">
        <v>25</v>
      </c>
      <c r="O69" s="8" t="s">
        <v>385</v>
      </c>
      <c r="P69" s="6" t="str">
        <f>HYPERLINK("https://docs.wto.org/imrd/directdoc.asp?DDFDocuments/t/G/TBTN25/EU1151.DOCX", "https://docs.wto.org/imrd/directdoc.asp?DDFDocuments/t/G/TBTN25/EU1151.DOCX")</f>
        <v>https://docs.wto.org/imrd/directdoc.asp?DDFDocuments/t/G/TBTN25/EU1151.DOCX</v>
      </c>
      <c r="Q69" s="6"/>
      <c r="R69" s="6"/>
    </row>
    <row r="70" spans="1:18" ht="210" x14ac:dyDescent="0.25">
      <c r="A70" s="8" t="s">
        <v>389</v>
      </c>
      <c r="B70" s="6" t="s">
        <v>386</v>
      </c>
      <c r="C70" s="7">
        <v>45882</v>
      </c>
      <c r="D70" s="9" t="str">
        <f>HYPERLINK("https://www.epingalert.org/en/Search?viewData= G/TBT/N/UKR/356"," G/TBT/N/UKR/356")</f>
        <v xml:space="preserve"> G/TBT/N/UKR/356</v>
      </c>
      <c r="E70" s="8" t="s">
        <v>387</v>
      </c>
      <c r="F70" s="8" t="s">
        <v>388</v>
      </c>
      <c r="H70" s="8" t="s">
        <v>390</v>
      </c>
      <c r="I70" s="8" t="s">
        <v>391</v>
      </c>
      <c r="J70" s="8" t="s">
        <v>392</v>
      </c>
      <c r="K70" s="8" t="s">
        <v>21</v>
      </c>
      <c r="L70" s="6"/>
      <c r="M70" s="7">
        <v>45942</v>
      </c>
      <c r="N70" s="6" t="s">
        <v>25</v>
      </c>
      <c r="O70" s="8" t="s">
        <v>393</v>
      </c>
      <c r="P70" s="6" t="str">
        <f>HYPERLINK("https://docs.wto.org/imrd/directdoc.asp?DDFDocuments/t/G/TBTN25/UKR356.DOCX", "https://docs.wto.org/imrd/directdoc.asp?DDFDocuments/t/G/TBTN25/UKR356.DOCX")</f>
        <v>https://docs.wto.org/imrd/directdoc.asp?DDFDocuments/t/G/TBTN25/UKR356.DOCX</v>
      </c>
      <c r="Q70" s="6"/>
      <c r="R70" s="6"/>
    </row>
    <row r="71" spans="1:18" ht="270" x14ac:dyDescent="0.25">
      <c r="A71" s="8" t="s">
        <v>397</v>
      </c>
      <c r="B71" s="6" t="s">
        <v>394</v>
      </c>
      <c r="C71" s="7">
        <v>45881</v>
      </c>
      <c r="D71" s="9" t="str">
        <f>HYPERLINK("https://www.epingalert.org/en/Search?viewData= G/TBT/N/ISR/1401"," G/TBT/N/ISR/1401")</f>
        <v xml:space="preserve"> G/TBT/N/ISR/1401</v>
      </c>
      <c r="E71" s="8" t="s">
        <v>395</v>
      </c>
      <c r="F71" s="8" t="s">
        <v>396</v>
      </c>
      <c r="H71" s="8" t="s">
        <v>21</v>
      </c>
      <c r="I71" s="8" t="s">
        <v>398</v>
      </c>
      <c r="J71" s="8" t="s">
        <v>399</v>
      </c>
      <c r="K71" s="8" t="s">
        <v>31</v>
      </c>
      <c r="L71" s="6"/>
      <c r="M71" s="7">
        <v>45941</v>
      </c>
      <c r="N71" s="6" t="s">
        <v>25</v>
      </c>
      <c r="O71" s="8" t="s">
        <v>400</v>
      </c>
      <c r="P71" s="6" t="str">
        <f>HYPERLINK("https://docs.wto.org/imrd/directdoc.asp?DDFDocuments/t/G/TBTN25/ISR1401.DOCX", "https://docs.wto.org/imrd/directdoc.asp?DDFDocuments/t/G/TBTN25/ISR1401.DOCX")</f>
        <v>https://docs.wto.org/imrd/directdoc.asp?DDFDocuments/t/G/TBTN25/ISR1401.DOCX</v>
      </c>
      <c r="Q71" s="6"/>
      <c r="R71" s="6"/>
    </row>
    <row r="72" spans="1:18" ht="409.5" x14ac:dyDescent="0.25">
      <c r="A72" s="8" t="s">
        <v>403</v>
      </c>
      <c r="B72" s="6" t="s">
        <v>394</v>
      </c>
      <c r="C72" s="7">
        <v>45881</v>
      </c>
      <c r="D72" s="9" t="str">
        <f>HYPERLINK("https://www.epingalert.org/en/Search?viewData= G/TBT/N/ISR/1399"," G/TBT/N/ISR/1399")</f>
        <v xml:space="preserve"> G/TBT/N/ISR/1399</v>
      </c>
      <c r="E72" s="8" t="s">
        <v>401</v>
      </c>
      <c r="F72" s="8" t="s">
        <v>402</v>
      </c>
      <c r="H72" s="8" t="s">
        <v>21</v>
      </c>
      <c r="I72" s="8" t="s">
        <v>404</v>
      </c>
      <c r="J72" s="8" t="s">
        <v>399</v>
      </c>
      <c r="K72" s="8" t="s">
        <v>21</v>
      </c>
      <c r="L72" s="6"/>
      <c r="M72" s="7">
        <v>45941</v>
      </c>
      <c r="N72" s="6" t="s">
        <v>25</v>
      </c>
      <c r="O72" s="8" t="s">
        <v>405</v>
      </c>
      <c r="P72" s="6" t="str">
        <f>HYPERLINK("https://docs.wto.org/imrd/directdoc.asp?DDFDocuments/t/G/TBTN25/ISR1399.DOCX", "https://docs.wto.org/imrd/directdoc.asp?DDFDocuments/t/G/TBTN25/ISR1399.DOCX")</f>
        <v>https://docs.wto.org/imrd/directdoc.asp?DDFDocuments/t/G/TBTN25/ISR1399.DOCX</v>
      </c>
      <c r="Q72" s="6"/>
      <c r="R72" s="6"/>
    </row>
    <row r="73" spans="1:18" ht="45" x14ac:dyDescent="0.25">
      <c r="A73" s="8" t="s">
        <v>409</v>
      </c>
      <c r="B73" s="6" t="s">
        <v>406</v>
      </c>
      <c r="C73" s="7">
        <v>45881</v>
      </c>
      <c r="D73" s="9" t="str">
        <f>HYPERLINK("https://www.epingalert.org/en/Search?viewData= G/TBT/N/PRY/147"," G/TBT/N/PRY/147")</f>
        <v xml:space="preserve"> G/TBT/N/PRY/147</v>
      </c>
      <c r="E73" s="8" t="s">
        <v>407</v>
      </c>
      <c r="F73" s="8" t="s">
        <v>408</v>
      </c>
      <c r="H73" s="8" t="s">
        <v>410</v>
      </c>
      <c r="I73" s="8" t="s">
        <v>21</v>
      </c>
      <c r="J73" s="8" t="s">
        <v>411</v>
      </c>
      <c r="K73" s="8" t="s">
        <v>21</v>
      </c>
      <c r="L73" s="6"/>
      <c r="M73" s="7" t="s">
        <v>21</v>
      </c>
      <c r="N73" s="6" t="s">
        <v>25</v>
      </c>
      <c r="O73" s="8" t="s">
        <v>412</v>
      </c>
      <c r="P73" s="6"/>
      <c r="Q73" s="6"/>
      <c r="R73" s="6" t="str">
        <f>HYPERLINK("https://docs.wto.org/imrd/directdoc.asp?DDFDocuments/v/G/TBTN25/PRY147.DOCX", "https://docs.wto.org/imrd/directdoc.asp?DDFDocuments/v/G/TBTN25/PRY147.DOCX")</f>
        <v>https://docs.wto.org/imrd/directdoc.asp?DDFDocuments/v/G/TBTN25/PRY147.DOCX</v>
      </c>
    </row>
    <row r="74" spans="1:18" ht="105" x14ac:dyDescent="0.25">
      <c r="A74" s="8" t="s">
        <v>415</v>
      </c>
      <c r="B74" s="6" t="s">
        <v>70</v>
      </c>
      <c r="C74" s="7">
        <v>45881</v>
      </c>
      <c r="D74" s="9" t="str">
        <f>HYPERLINK("https://www.epingalert.org/en/Search?viewData= G/TBT/N/TPKM/566"," G/TBT/N/TPKM/566")</f>
        <v xml:space="preserve"> G/TBT/N/TPKM/566</v>
      </c>
      <c r="E74" s="8" t="s">
        <v>413</v>
      </c>
      <c r="F74" s="8" t="s">
        <v>414</v>
      </c>
      <c r="H74" s="8" t="s">
        <v>416</v>
      </c>
      <c r="I74" s="8" t="s">
        <v>21</v>
      </c>
      <c r="J74" s="8" t="s">
        <v>321</v>
      </c>
      <c r="K74" s="8" t="s">
        <v>21</v>
      </c>
      <c r="L74" s="6"/>
      <c r="M74" s="7">
        <v>45941</v>
      </c>
      <c r="N74" s="6" t="s">
        <v>25</v>
      </c>
      <c r="O74" s="8" t="s">
        <v>417</v>
      </c>
      <c r="P74" s="6" t="str">
        <f>HYPERLINK("https://docs.wto.org/imrd/directdoc.asp?DDFDocuments/t/G/TBTN25/TPKM566.DOCX", "https://docs.wto.org/imrd/directdoc.asp?DDFDocuments/t/G/TBTN25/TPKM566.DOCX")</f>
        <v>https://docs.wto.org/imrd/directdoc.asp?DDFDocuments/t/G/TBTN25/TPKM566.DOCX</v>
      </c>
      <c r="Q74" s="6"/>
      <c r="R74" s="6"/>
    </row>
    <row r="75" spans="1:18" ht="255" x14ac:dyDescent="0.25">
      <c r="A75" s="8" t="s">
        <v>397</v>
      </c>
      <c r="B75" s="6" t="s">
        <v>394</v>
      </c>
      <c r="C75" s="7">
        <v>45881</v>
      </c>
      <c r="D75" s="9" t="str">
        <f>HYPERLINK("https://www.epingalert.org/en/Search?viewData= G/TBT/N/ISR/1402"," G/TBT/N/ISR/1402")</f>
        <v xml:space="preserve"> G/TBT/N/ISR/1402</v>
      </c>
      <c r="E75" s="8" t="s">
        <v>418</v>
      </c>
      <c r="F75" s="8" t="s">
        <v>419</v>
      </c>
      <c r="H75" s="8" t="s">
        <v>21</v>
      </c>
      <c r="I75" s="8" t="s">
        <v>398</v>
      </c>
      <c r="J75" s="8" t="s">
        <v>399</v>
      </c>
      <c r="K75" s="8" t="s">
        <v>31</v>
      </c>
      <c r="L75" s="6"/>
      <c r="M75" s="7">
        <v>45941</v>
      </c>
      <c r="N75" s="6" t="s">
        <v>25</v>
      </c>
      <c r="O75" s="8" t="s">
        <v>420</v>
      </c>
      <c r="P75" s="6" t="str">
        <f>HYPERLINK("https://docs.wto.org/imrd/directdoc.asp?DDFDocuments/t/G/TBTN25/ISR1402.DOCX", "https://docs.wto.org/imrd/directdoc.asp?DDFDocuments/t/G/TBTN25/ISR1402.DOCX")</f>
        <v>https://docs.wto.org/imrd/directdoc.asp?DDFDocuments/t/G/TBTN25/ISR1402.DOCX</v>
      </c>
      <c r="Q75" s="6"/>
      <c r="R75" s="6" t="str">
        <f>HYPERLINK("https://docs.wto.org/imrd/directdoc.asp?DDFDocuments/v/G/TBTN25/ISR1402.DOCX", "https://docs.wto.org/imrd/directdoc.asp?DDFDocuments/v/G/TBTN25/ISR1402.DOCX")</f>
        <v>https://docs.wto.org/imrd/directdoc.asp?DDFDocuments/v/G/TBTN25/ISR1402.DOCX</v>
      </c>
    </row>
    <row r="76" spans="1:18" ht="180" x14ac:dyDescent="0.25">
      <c r="A76" s="8" t="s">
        <v>423</v>
      </c>
      <c r="B76" s="6" t="s">
        <v>394</v>
      </c>
      <c r="C76" s="7">
        <v>45881</v>
      </c>
      <c r="D76" s="9" t="str">
        <f>HYPERLINK("https://www.epingalert.org/en/Search?viewData= G/TBT/N/ISR/1400"," G/TBT/N/ISR/1400")</f>
        <v xml:space="preserve"> G/TBT/N/ISR/1400</v>
      </c>
      <c r="E76" s="8" t="s">
        <v>421</v>
      </c>
      <c r="F76" s="8" t="s">
        <v>422</v>
      </c>
      <c r="H76" s="8" t="s">
        <v>21</v>
      </c>
      <c r="I76" s="8" t="s">
        <v>424</v>
      </c>
      <c r="J76" s="8" t="s">
        <v>399</v>
      </c>
      <c r="K76" s="8" t="s">
        <v>31</v>
      </c>
      <c r="L76" s="6"/>
      <c r="M76" s="7">
        <v>45941</v>
      </c>
      <c r="N76" s="6" t="s">
        <v>25</v>
      </c>
      <c r="O76" s="8" t="s">
        <v>425</v>
      </c>
      <c r="P76" s="6" t="str">
        <f>HYPERLINK("https://docs.wto.org/imrd/directdoc.asp?DDFDocuments/t/G/TBTN25/ISR1400.DOCX", "https://docs.wto.org/imrd/directdoc.asp?DDFDocuments/t/G/TBTN25/ISR1400.DOCX")</f>
        <v>https://docs.wto.org/imrd/directdoc.asp?DDFDocuments/t/G/TBTN25/ISR1400.DOCX</v>
      </c>
      <c r="Q76" s="6"/>
      <c r="R76" s="6"/>
    </row>
    <row r="77" spans="1:18" ht="345" x14ac:dyDescent="0.25">
      <c r="A77" s="8" t="s">
        <v>428</v>
      </c>
      <c r="B77" s="6" t="s">
        <v>394</v>
      </c>
      <c r="C77" s="7">
        <v>45881</v>
      </c>
      <c r="D77" s="9" t="str">
        <f>HYPERLINK("https://www.epingalert.org/en/Search?viewData= G/TBT/N/ISR/1398"," G/TBT/N/ISR/1398")</f>
        <v xml:space="preserve"> G/TBT/N/ISR/1398</v>
      </c>
      <c r="E77" s="8" t="s">
        <v>426</v>
      </c>
      <c r="F77" s="8" t="s">
        <v>427</v>
      </c>
      <c r="H77" s="8" t="s">
        <v>21</v>
      </c>
      <c r="I77" s="8" t="s">
        <v>429</v>
      </c>
      <c r="J77" s="8" t="s">
        <v>399</v>
      </c>
      <c r="K77" s="8" t="s">
        <v>31</v>
      </c>
      <c r="L77" s="6"/>
      <c r="M77" s="7">
        <v>45941</v>
      </c>
      <c r="N77" s="6" t="s">
        <v>25</v>
      </c>
      <c r="O77" s="8" t="s">
        <v>430</v>
      </c>
      <c r="P77" s="6" t="str">
        <f>HYPERLINK("https://docs.wto.org/imrd/directdoc.asp?DDFDocuments/t/G/TBTN25/ISR1398.DOCX", "https://docs.wto.org/imrd/directdoc.asp?DDFDocuments/t/G/TBTN25/ISR1398.DOCX")</f>
        <v>https://docs.wto.org/imrd/directdoc.asp?DDFDocuments/t/G/TBTN25/ISR1398.DOCX</v>
      </c>
      <c r="Q77" s="6"/>
      <c r="R77" s="6"/>
    </row>
    <row r="78" spans="1:18" ht="30" x14ac:dyDescent="0.25">
      <c r="A78" s="8" t="s">
        <v>433</v>
      </c>
      <c r="B78" s="6" t="s">
        <v>107</v>
      </c>
      <c r="C78" s="7">
        <v>45880</v>
      </c>
      <c r="D78" s="9" t="str">
        <f>HYPERLINK("https://www.epingalert.org/en/Search?viewData= G/TBT/N/BRA/1600"," G/TBT/N/BRA/1600")</f>
        <v xml:space="preserve"> G/TBT/N/BRA/1600</v>
      </c>
      <c r="E78" s="8" t="s">
        <v>431</v>
      </c>
      <c r="F78" s="8" t="s">
        <v>432</v>
      </c>
      <c r="H78" s="8" t="s">
        <v>434</v>
      </c>
      <c r="I78" s="8" t="s">
        <v>435</v>
      </c>
      <c r="J78" s="8" t="s">
        <v>154</v>
      </c>
      <c r="K78" s="8" t="s">
        <v>21</v>
      </c>
      <c r="L78" s="6"/>
      <c r="M78" s="7" t="s">
        <v>21</v>
      </c>
      <c r="N78" s="6" t="s">
        <v>25</v>
      </c>
      <c r="O78" s="8" t="s">
        <v>436</v>
      </c>
      <c r="P78" s="6" t="str">
        <f>HYPERLINK("https://docs.wto.org/imrd/directdoc.asp?DDFDocuments/t/G/TBTN25/BRA1600.DOCX", "https://docs.wto.org/imrd/directdoc.asp?DDFDocuments/t/G/TBTN25/BRA1600.DOCX")</f>
        <v>https://docs.wto.org/imrd/directdoc.asp?DDFDocuments/t/G/TBTN25/BRA1600.DOCX</v>
      </c>
      <c r="Q78" s="6" t="str">
        <f>HYPERLINK("https://docs.wto.org/imrd/directdoc.asp?DDFDocuments/u/G/TBTN25/BRA1600.DOCX", "https://docs.wto.org/imrd/directdoc.asp?DDFDocuments/u/G/TBTN25/BRA1600.DOCX")</f>
        <v>https://docs.wto.org/imrd/directdoc.asp?DDFDocuments/u/G/TBTN25/BRA1600.DOCX</v>
      </c>
      <c r="R78" s="6" t="str">
        <f>HYPERLINK("https://docs.wto.org/imrd/directdoc.asp?DDFDocuments/v/G/TBTN25/BRA1600.DOCX", "https://docs.wto.org/imrd/directdoc.asp?DDFDocuments/v/G/TBTN25/BRA1600.DOCX")</f>
        <v>https://docs.wto.org/imrd/directdoc.asp?DDFDocuments/v/G/TBTN25/BRA1600.DOCX</v>
      </c>
    </row>
    <row r="79" spans="1:18" ht="120" x14ac:dyDescent="0.25">
      <c r="A79" s="8" t="s">
        <v>440</v>
      </c>
      <c r="B79" s="6" t="s">
        <v>437</v>
      </c>
      <c r="C79" s="7">
        <v>45880</v>
      </c>
      <c r="D79" s="9" t="str">
        <f>HYPERLINK("https://www.epingalert.org/en/Search?viewData= G/TBT/N/NZL/150"," G/TBT/N/NZL/150")</f>
        <v xml:space="preserve"> G/TBT/N/NZL/150</v>
      </c>
      <c r="E79" s="8" t="s">
        <v>438</v>
      </c>
      <c r="F79" s="8" t="s">
        <v>439</v>
      </c>
      <c r="H79" s="8" t="s">
        <v>21</v>
      </c>
      <c r="I79" s="8" t="s">
        <v>21</v>
      </c>
      <c r="J79" s="8" t="s">
        <v>321</v>
      </c>
      <c r="K79" s="8" t="s">
        <v>21</v>
      </c>
      <c r="L79" s="6"/>
      <c r="M79" s="7">
        <v>45936</v>
      </c>
      <c r="N79" s="6" t="s">
        <v>25</v>
      </c>
      <c r="O79" s="8" t="s">
        <v>441</v>
      </c>
      <c r="P79" s="6" t="str">
        <f>HYPERLINK("https://docs.wto.org/imrd/directdoc.asp?DDFDocuments/t/G/TBTN25/NZL150.DOCX", "https://docs.wto.org/imrd/directdoc.asp?DDFDocuments/t/G/TBTN25/NZL150.DOCX")</f>
        <v>https://docs.wto.org/imrd/directdoc.asp?DDFDocuments/t/G/TBTN25/NZL150.DOCX</v>
      </c>
      <c r="Q79" s="6"/>
      <c r="R79" s="6"/>
    </row>
    <row r="80" spans="1:18" ht="90" x14ac:dyDescent="0.25">
      <c r="A80" s="8" t="s">
        <v>444</v>
      </c>
      <c r="B80" s="6" t="s">
        <v>406</v>
      </c>
      <c r="C80" s="7">
        <v>45877</v>
      </c>
      <c r="D80" s="9" t="str">
        <f>HYPERLINK("https://www.epingalert.org/en/Search?viewData= G/TBT/N/PRY/146"," G/TBT/N/PRY/146")</f>
        <v xml:space="preserve"> G/TBT/N/PRY/146</v>
      </c>
      <c r="E80" s="8" t="s">
        <v>442</v>
      </c>
      <c r="F80" s="8" t="s">
        <v>443</v>
      </c>
      <c r="H80" s="8" t="s">
        <v>410</v>
      </c>
      <c r="I80" s="8" t="s">
        <v>21</v>
      </c>
      <c r="J80" s="8" t="s">
        <v>321</v>
      </c>
      <c r="K80" s="8" t="s">
        <v>24</v>
      </c>
      <c r="L80" s="6"/>
      <c r="M80" s="7" t="s">
        <v>21</v>
      </c>
      <c r="N80" s="6" t="s">
        <v>25</v>
      </c>
      <c r="O80" s="8" t="s">
        <v>445</v>
      </c>
      <c r="P80" s="6" t="str">
        <f>HYPERLINK("https://docs.wto.org/imrd/directdoc.asp?DDFDocuments/t/G/TBTN25/PRY146.DOCX", "https://docs.wto.org/imrd/directdoc.asp?DDFDocuments/t/G/TBTN25/PRY146.DOCX")</f>
        <v>https://docs.wto.org/imrd/directdoc.asp?DDFDocuments/t/G/TBTN25/PRY146.DOCX</v>
      </c>
      <c r="Q80" s="6" t="str">
        <f>HYPERLINK("https://docs.wto.org/imrd/directdoc.asp?DDFDocuments/u/G/TBTN25/PRY146.DOCX", "https://docs.wto.org/imrd/directdoc.asp?DDFDocuments/u/G/TBTN25/PRY146.DOCX")</f>
        <v>https://docs.wto.org/imrd/directdoc.asp?DDFDocuments/u/G/TBTN25/PRY146.DOCX</v>
      </c>
      <c r="R80" s="6" t="str">
        <f>HYPERLINK("https://docs.wto.org/imrd/directdoc.asp?DDFDocuments/v/G/TBTN25/PRY146.DOCX", "https://docs.wto.org/imrd/directdoc.asp?DDFDocuments/v/G/TBTN25/PRY146.DOCX")</f>
        <v>https://docs.wto.org/imrd/directdoc.asp?DDFDocuments/v/G/TBTN25/PRY146.DOCX</v>
      </c>
    </row>
    <row r="81" spans="1:18" ht="60" x14ac:dyDescent="0.25">
      <c r="A81" s="8" t="s">
        <v>448</v>
      </c>
      <c r="B81" s="6" t="s">
        <v>107</v>
      </c>
      <c r="C81" s="7">
        <v>45877</v>
      </c>
      <c r="D81" s="9" t="str">
        <f>HYPERLINK("https://www.epingalert.org/en/Search?viewData= G/TBT/N/BRA/1598"," G/TBT/N/BRA/1598")</f>
        <v xml:space="preserve"> G/TBT/N/BRA/1598</v>
      </c>
      <c r="E81" s="8" t="s">
        <v>446</v>
      </c>
      <c r="F81" s="8" t="s">
        <v>447</v>
      </c>
      <c r="H81" s="8" t="s">
        <v>21</v>
      </c>
      <c r="I81" s="8" t="s">
        <v>21</v>
      </c>
      <c r="J81" s="8" t="s">
        <v>30</v>
      </c>
      <c r="K81" s="8" t="s">
        <v>21</v>
      </c>
      <c r="L81" s="6"/>
      <c r="M81" s="7">
        <v>45906</v>
      </c>
      <c r="N81" s="6" t="s">
        <v>25</v>
      </c>
      <c r="O81" s="8" t="s">
        <v>449</v>
      </c>
      <c r="P81" s="6" t="str">
        <f>HYPERLINK("https://docs.wto.org/imrd/directdoc.asp?DDFDocuments/t/G/TBTN25/BRA1598.DOCX", "https://docs.wto.org/imrd/directdoc.asp?DDFDocuments/t/G/TBTN25/BRA1598.DOCX")</f>
        <v>https://docs.wto.org/imrd/directdoc.asp?DDFDocuments/t/G/TBTN25/BRA1598.DOCX</v>
      </c>
      <c r="Q81" s="6" t="str">
        <f>HYPERLINK("https://docs.wto.org/imrd/directdoc.asp?DDFDocuments/u/G/TBTN25/BRA1598.DOCX", "https://docs.wto.org/imrd/directdoc.asp?DDFDocuments/u/G/TBTN25/BRA1598.DOCX")</f>
        <v>https://docs.wto.org/imrd/directdoc.asp?DDFDocuments/u/G/TBTN25/BRA1598.DOCX</v>
      </c>
      <c r="R81" s="6" t="str">
        <f>HYPERLINK("https://docs.wto.org/imrd/directdoc.asp?DDFDocuments/v/G/TBTN25/BRA1598.DOCX", "https://docs.wto.org/imrd/directdoc.asp?DDFDocuments/v/G/TBTN25/BRA1598.DOCX")</f>
        <v>https://docs.wto.org/imrd/directdoc.asp?DDFDocuments/v/G/TBTN25/BRA1598.DOCX</v>
      </c>
    </row>
    <row r="82" spans="1:18" ht="150" x14ac:dyDescent="0.25">
      <c r="A82" s="8" t="s">
        <v>452</v>
      </c>
      <c r="B82" s="6" t="s">
        <v>51</v>
      </c>
      <c r="C82" s="7">
        <v>45877</v>
      </c>
      <c r="D82" s="9" t="str">
        <f>HYPERLINK("https://www.epingalert.org/en/Search?viewData= G/TBT/N/USA/2232"," G/TBT/N/USA/2232")</f>
        <v xml:space="preserve"> G/TBT/N/USA/2232</v>
      </c>
      <c r="E82" s="8" t="s">
        <v>450</v>
      </c>
      <c r="F82" s="8" t="s">
        <v>451</v>
      </c>
      <c r="H82" s="8" t="s">
        <v>21</v>
      </c>
      <c r="I82" s="8" t="s">
        <v>453</v>
      </c>
      <c r="J82" s="8" t="s">
        <v>454</v>
      </c>
      <c r="K82" s="8" t="s">
        <v>21</v>
      </c>
      <c r="L82" s="6"/>
      <c r="M82" s="7">
        <v>45936</v>
      </c>
      <c r="N82" s="6" t="s">
        <v>25</v>
      </c>
      <c r="O82" s="8" t="s">
        <v>455</v>
      </c>
      <c r="P82" s="6" t="str">
        <f>HYPERLINK("https://docs.wto.org/imrd/directdoc.asp?DDFDocuments/t/G/TBTN25/USA2232.DOCX", "https://docs.wto.org/imrd/directdoc.asp?DDFDocuments/t/G/TBTN25/USA2232.DOCX")</f>
        <v>https://docs.wto.org/imrd/directdoc.asp?DDFDocuments/t/G/TBTN25/USA2232.DOCX</v>
      </c>
      <c r="Q82" s="6" t="str">
        <f>HYPERLINK("https://docs.wto.org/imrd/directdoc.asp?DDFDocuments/u/G/TBTN25/USA2232.DOCX", "https://docs.wto.org/imrd/directdoc.asp?DDFDocuments/u/G/TBTN25/USA2232.DOCX")</f>
        <v>https://docs.wto.org/imrd/directdoc.asp?DDFDocuments/u/G/TBTN25/USA2232.DOCX</v>
      </c>
      <c r="R82" s="6" t="str">
        <f>HYPERLINK("https://docs.wto.org/imrd/directdoc.asp?DDFDocuments/v/G/TBTN25/USA2232.DOCX", "https://docs.wto.org/imrd/directdoc.asp?DDFDocuments/v/G/TBTN25/USA2232.DOCX")</f>
        <v>https://docs.wto.org/imrd/directdoc.asp?DDFDocuments/v/G/TBTN25/USA2232.DOCX</v>
      </c>
    </row>
    <row r="83" spans="1:18" ht="105" x14ac:dyDescent="0.25">
      <c r="A83" s="8" t="s">
        <v>397</v>
      </c>
      <c r="B83" s="6" t="s">
        <v>107</v>
      </c>
      <c r="C83" s="7">
        <v>45877</v>
      </c>
      <c r="D83" s="9" t="str">
        <f>HYPERLINK("https://www.epingalert.org/en/Search?viewData= G/TBT/N/BRA/1599"," G/TBT/N/BRA/1599")</f>
        <v xml:space="preserve"> G/TBT/N/BRA/1599</v>
      </c>
      <c r="E83" s="8" t="s">
        <v>456</v>
      </c>
      <c r="F83" s="8" t="s">
        <v>457</v>
      </c>
      <c r="H83" s="8" t="s">
        <v>21</v>
      </c>
      <c r="I83" s="8" t="s">
        <v>398</v>
      </c>
      <c r="J83" s="8" t="s">
        <v>30</v>
      </c>
      <c r="K83" s="8" t="s">
        <v>21</v>
      </c>
      <c r="L83" s="6"/>
      <c r="M83" s="7">
        <v>45905</v>
      </c>
      <c r="N83" s="6" t="s">
        <v>25</v>
      </c>
      <c r="O83" s="8" t="s">
        <v>458</v>
      </c>
      <c r="P83" s="6" t="str">
        <f>HYPERLINK("https://docs.wto.org/imrd/directdoc.asp?DDFDocuments/t/G/TBTN25/BRA1599.DOCX", "https://docs.wto.org/imrd/directdoc.asp?DDFDocuments/t/G/TBTN25/BRA1599.DOCX")</f>
        <v>https://docs.wto.org/imrd/directdoc.asp?DDFDocuments/t/G/TBTN25/BRA1599.DOCX</v>
      </c>
      <c r="Q83" s="6" t="str">
        <f>HYPERLINK("https://docs.wto.org/imrd/directdoc.asp?DDFDocuments/u/G/TBTN25/BRA1599.DOCX", "https://docs.wto.org/imrd/directdoc.asp?DDFDocuments/u/G/TBTN25/BRA1599.DOCX")</f>
        <v>https://docs.wto.org/imrd/directdoc.asp?DDFDocuments/u/G/TBTN25/BRA1599.DOCX</v>
      </c>
      <c r="R83" s="6" t="str">
        <f>HYPERLINK("https://docs.wto.org/imrd/directdoc.asp?DDFDocuments/v/G/TBTN25/BRA1599.DOCX", "https://docs.wto.org/imrd/directdoc.asp?DDFDocuments/v/G/TBTN25/BRA1599.DOCX")</f>
        <v>https://docs.wto.org/imrd/directdoc.asp?DDFDocuments/v/G/TBTN25/BRA1599.DOCX</v>
      </c>
    </row>
    <row r="84" spans="1:18" ht="45" x14ac:dyDescent="0.25">
      <c r="A84" s="8" t="s">
        <v>461</v>
      </c>
      <c r="B84" s="6" t="s">
        <v>323</v>
      </c>
      <c r="C84" s="7">
        <v>45877</v>
      </c>
      <c r="D84" s="9" t="str">
        <f>HYPERLINK("https://www.epingalert.org/en/Search?viewData= G/TBT/N/IND/392"," G/TBT/N/IND/392")</f>
        <v xml:space="preserve"> G/TBT/N/IND/392</v>
      </c>
      <c r="E84" s="8" t="s">
        <v>459</v>
      </c>
      <c r="F84" s="8" t="s">
        <v>460</v>
      </c>
      <c r="H84" s="8" t="s">
        <v>21</v>
      </c>
      <c r="I84" s="8" t="s">
        <v>21</v>
      </c>
      <c r="J84" s="8" t="s">
        <v>30</v>
      </c>
      <c r="K84" s="8" t="s">
        <v>21</v>
      </c>
      <c r="L84" s="6"/>
      <c r="M84" s="7">
        <v>45937</v>
      </c>
      <c r="N84" s="6" t="s">
        <v>25</v>
      </c>
      <c r="O84" s="8" t="s">
        <v>462</v>
      </c>
      <c r="P84" s="6" t="str">
        <f>HYPERLINK("https://docs.wto.org/imrd/directdoc.asp?DDFDocuments/t/G/TBTN25/IND392.DOCX", "https://docs.wto.org/imrd/directdoc.asp?DDFDocuments/t/G/TBTN25/IND392.DOCX")</f>
        <v>https://docs.wto.org/imrd/directdoc.asp?DDFDocuments/t/G/TBTN25/IND392.DOCX</v>
      </c>
      <c r="Q84" s="6" t="str">
        <f>HYPERLINK("https://docs.wto.org/imrd/directdoc.asp?DDFDocuments/u/G/TBTN25/IND392.DOCX", "https://docs.wto.org/imrd/directdoc.asp?DDFDocuments/u/G/TBTN25/IND392.DOCX")</f>
        <v>https://docs.wto.org/imrd/directdoc.asp?DDFDocuments/u/G/TBTN25/IND392.DOCX</v>
      </c>
      <c r="R84" s="6" t="str">
        <f>HYPERLINK("https://docs.wto.org/imrd/directdoc.asp?DDFDocuments/v/G/TBTN25/IND392.DOCX", "https://docs.wto.org/imrd/directdoc.asp?DDFDocuments/v/G/TBTN25/IND392.DOCX")</f>
        <v>https://docs.wto.org/imrd/directdoc.asp?DDFDocuments/v/G/TBTN25/IND392.DOCX</v>
      </c>
    </row>
    <row r="85" spans="1:18" ht="45" x14ac:dyDescent="0.25">
      <c r="A85" s="8" t="s">
        <v>466</v>
      </c>
      <c r="B85" s="6" t="s">
        <v>463</v>
      </c>
      <c r="C85" s="7">
        <v>45877</v>
      </c>
      <c r="D85" s="9" t="str">
        <f>HYPERLINK("https://www.epingalert.org/en/Search?viewData= G/TBT/N/RWA/1240"," G/TBT/N/RWA/1240")</f>
        <v xml:space="preserve"> G/TBT/N/RWA/1240</v>
      </c>
      <c r="E85" s="8" t="s">
        <v>464</v>
      </c>
      <c r="F85" s="8" t="s">
        <v>465</v>
      </c>
      <c r="H85" s="8" t="s">
        <v>21</v>
      </c>
      <c r="I85" s="8" t="s">
        <v>467</v>
      </c>
      <c r="J85" s="8" t="s">
        <v>468</v>
      </c>
      <c r="K85" s="8" t="s">
        <v>21</v>
      </c>
      <c r="L85" s="6"/>
      <c r="M85" s="7">
        <v>45937</v>
      </c>
      <c r="N85" s="6" t="s">
        <v>25</v>
      </c>
      <c r="O85" s="8" t="s">
        <v>469</v>
      </c>
      <c r="P85" s="6" t="str">
        <f>HYPERLINK("https://docs.wto.org/imrd/directdoc.asp?DDFDocuments/t/G/TBTN25/RWA1240.DOCX", "https://docs.wto.org/imrd/directdoc.asp?DDFDocuments/t/G/TBTN25/RWA1240.DOCX")</f>
        <v>https://docs.wto.org/imrd/directdoc.asp?DDFDocuments/t/G/TBTN25/RWA1240.DOCX</v>
      </c>
      <c r="Q85" s="6" t="str">
        <f>HYPERLINK("https://docs.wto.org/imrd/directdoc.asp?DDFDocuments/u/G/TBTN25/RWA1240.DOCX", "https://docs.wto.org/imrd/directdoc.asp?DDFDocuments/u/G/TBTN25/RWA1240.DOCX")</f>
        <v>https://docs.wto.org/imrd/directdoc.asp?DDFDocuments/u/G/TBTN25/RWA1240.DOCX</v>
      </c>
      <c r="R85" s="6" t="str">
        <f>HYPERLINK("https://docs.wto.org/imrd/directdoc.asp?DDFDocuments/v/G/TBTN25/RWA1240.DOCX", "https://docs.wto.org/imrd/directdoc.asp?DDFDocuments/v/G/TBTN25/RWA1240.DOCX")</f>
        <v>https://docs.wto.org/imrd/directdoc.asp?DDFDocuments/v/G/TBTN25/RWA1240.DOCX</v>
      </c>
    </row>
    <row r="86" spans="1:18" ht="105" x14ac:dyDescent="0.25">
      <c r="A86" s="8" t="s">
        <v>326</v>
      </c>
      <c r="B86" s="6" t="s">
        <v>323</v>
      </c>
      <c r="C86" s="7">
        <v>45877</v>
      </c>
      <c r="D86" s="9" t="str">
        <f>HYPERLINK("https://www.epingalert.org/en/Search?viewData= G/TBT/N/IND/391"," G/TBT/N/IND/391")</f>
        <v xml:space="preserve"> G/TBT/N/IND/391</v>
      </c>
      <c r="E86" s="8" t="s">
        <v>470</v>
      </c>
      <c r="F86" s="8" t="s">
        <v>471</v>
      </c>
      <c r="H86" s="8" t="s">
        <v>327</v>
      </c>
      <c r="I86" s="8" t="s">
        <v>21</v>
      </c>
      <c r="J86" s="8" t="s">
        <v>30</v>
      </c>
      <c r="K86" s="8" t="s">
        <v>21</v>
      </c>
      <c r="L86" s="6"/>
      <c r="M86" s="7">
        <v>45937</v>
      </c>
      <c r="N86" s="6" t="s">
        <v>25</v>
      </c>
      <c r="O86" s="8" t="s">
        <v>472</v>
      </c>
      <c r="P86" s="6" t="str">
        <f>HYPERLINK("https://docs.wto.org/imrd/directdoc.asp?DDFDocuments/t/G/TBTN25/IND391.DOCX", "https://docs.wto.org/imrd/directdoc.asp?DDFDocuments/t/G/TBTN25/IND391.DOCX")</f>
        <v>https://docs.wto.org/imrd/directdoc.asp?DDFDocuments/t/G/TBTN25/IND391.DOCX</v>
      </c>
      <c r="Q86" s="6" t="str">
        <f>HYPERLINK("https://docs.wto.org/imrd/directdoc.asp?DDFDocuments/u/G/TBTN25/IND391.DOCX", "https://docs.wto.org/imrd/directdoc.asp?DDFDocuments/u/G/TBTN25/IND391.DOCX")</f>
        <v>https://docs.wto.org/imrd/directdoc.asp?DDFDocuments/u/G/TBTN25/IND391.DOCX</v>
      </c>
      <c r="R86" s="6" t="str">
        <f>HYPERLINK("https://docs.wto.org/imrd/directdoc.asp?DDFDocuments/v/G/TBTN25/IND391.DOCX", "https://docs.wto.org/imrd/directdoc.asp?DDFDocuments/v/G/TBTN25/IND391.DOCX")</f>
        <v>https://docs.wto.org/imrd/directdoc.asp?DDFDocuments/v/G/TBTN25/IND391.DOCX</v>
      </c>
    </row>
    <row r="87" spans="1:18" ht="75" x14ac:dyDescent="0.25">
      <c r="A87" s="8" t="s">
        <v>326</v>
      </c>
      <c r="B87" s="6" t="s">
        <v>323</v>
      </c>
      <c r="C87" s="7">
        <v>45877</v>
      </c>
      <c r="D87" s="9" t="str">
        <f>HYPERLINK("https://www.epingalert.org/en/Search?viewData= G/TBT/N/IND/390"," G/TBT/N/IND/390")</f>
        <v xml:space="preserve"> G/TBT/N/IND/390</v>
      </c>
      <c r="E87" s="8" t="s">
        <v>473</v>
      </c>
      <c r="F87" s="8" t="s">
        <v>474</v>
      </c>
      <c r="H87" s="8" t="s">
        <v>327</v>
      </c>
      <c r="I87" s="8" t="s">
        <v>21</v>
      </c>
      <c r="J87" s="8" t="s">
        <v>30</v>
      </c>
      <c r="K87" s="8" t="s">
        <v>21</v>
      </c>
      <c r="L87" s="6"/>
      <c r="M87" s="7">
        <v>45937</v>
      </c>
      <c r="N87" s="6" t="s">
        <v>25</v>
      </c>
      <c r="O87" s="8" t="s">
        <v>475</v>
      </c>
      <c r="P87" s="6" t="str">
        <f>HYPERLINK("https://docs.wto.org/imrd/directdoc.asp?DDFDocuments/t/G/TBTN25/IND390.DOCX", "https://docs.wto.org/imrd/directdoc.asp?DDFDocuments/t/G/TBTN25/IND390.DOCX")</f>
        <v>https://docs.wto.org/imrd/directdoc.asp?DDFDocuments/t/G/TBTN25/IND390.DOCX</v>
      </c>
      <c r="Q87" s="6" t="str">
        <f>HYPERLINK("https://docs.wto.org/imrd/directdoc.asp?DDFDocuments/u/G/TBTN25/IND390.DOCX", "https://docs.wto.org/imrd/directdoc.asp?DDFDocuments/u/G/TBTN25/IND390.DOCX")</f>
        <v>https://docs.wto.org/imrd/directdoc.asp?DDFDocuments/u/G/TBTN25/IND390.DOCX</v>
      </c>
      <c r="R87" s="6" t="str">
        <f>HYPERLINK("https://docs.wto.org/imrd/directdoc.asp?DDFDocuments/v/G/TBTN25/IND390.DOCX", "https://docs.wto.org/imrd/directdoc.asp?DDFDocuments/v/G/TBTN25/IND390.DOCX")</f>
        <v>https://docs.wto.org/imrd/directdoc.asp?DDFDocuments/v/G/TBTN25/IND390.DOCX</v>
      </c>
    </row>
    <row r="88" spans="1:18" ht="60" x14ac:dyDescent="0.25">
      <c r="A88" s="8" t="s">
        <v>339</v>
      </c>
      <c r="B88" s="6" t="s">
        <v>323</v>
      </c>
      <c r="C88" s="7">
        <v>45877</v>
      </c>
      <c r="D88" s="9" t="str">
        <f>HYPERLINK("https://www.epingalert.org/en/Search?viewData= G/TBT/N/IND/395"," G/TBT/N/IND/395")</f>
        <v xml:space="preserve"> G/TBT/N/IND/395</v>
      </c>
      <c r="E88" s="8" t="s">
        <v>476</v>
      </c>
      <c r="F88" s="8" t="s">
        <v>477</v>
      </c>
      <c r="H88" s="8" t="s">
        <v>327</v>
      </c>
      <c r="I88" s="8" t="s">
        <v>21</v>
      </c>
      <c r="J88" s="8" t="s">
        <v>30</v>
      </c>
      <c r="K88" s="8" t="s">
        <v>21</v>
      </c>
      <c r="L88" s="6"/>
      <c r="M88" s="7">
        <v>45937</v>
      </c>
      <c r="N88" s="6" t="s">
        <v>25</v>
      </c>
      <c r="O88" s="8" t="s">
        <v>478</v>
      </c>
      <c r="P88" s="6" t="str">
        <f>HYPERLINK("https://docs.wto.org/imrd/directdoc.asp?DDFDocuments/t/G/TBTN25/IND395.DOCX", "https://docs.wto.org/imrd/directdoc.asp?DDFDocuments/t/G/TBTN25/IND395.DOCX")</f>
        <v>https://docs.wto.org/imrd/directdoc.asp?DDFDocuments/t/G/TBTN25/IND395.DOCX</v>
      </c>
      <c r="Q88" s="6" t="str">
        <f>HYPERLINK("https://docs.wto.org/imrd/directdoc.asp?DDFDocuments/u/G/TBTN25/IND395.DOCX", "https://docs.wto.org/imrd/directdoc.asp?DDFDocuments/u/G/TBTN25/IND395.DOCX")</f>
        <v>https://docs.wto.org/imrd/directdoc.asp?DDFDocuments/u/G/TBTN25/IND395.DOCX</v>
      </c>
      <c r="R88" s="6" t="str">
        <f>HYPERLINK("https://docs.wto.org/imrd/directdoc.asp?DDFDocuments/v/G/TBTN25/IND395.DOCX", "https://docs.wto.org/imrd/directdoc.asp?DDFDocuments/v/G/TBTN25/IND395.DOCX")</f>
        <v>https://docs.wto.org/imrd/directdoc.asp?DDFDocuments/v/G/TBTN25/IND395.DOCX</v>
      </c>
    </row>
    <row r="89" spans="1:18" ht="45" x14ac:dyDescent="0.25">
      <c r="A89" s="8" t="s">
        <v>466</v>
      </c>
      <c r="B89" s="6" t="s">
        <v>463</v>
      </c>
      <c r="C89" s="7">
        <v>45877</v>
      </c>
      <c r="D89" s="9" t="str">
        <f>HYPERLINK("https://www.epingalert.org/en/Search?viewData= G/TBT/N/RWA/1241"," G/TBT/N/RWA/1241")</f>
        <v xml:space="preserve"> G/TBT/N/RWA/1241</v>
      </c>
      <c r="E89" s="8" t="s">
        <v>479</v>
      </c>
      <c r="F89" s="8" t="s">
        <v>480</v>
      </c>
      <c r="H89" s="8" t="s">
        <v>21</v>
      </c>
      <c r="I89" s="8" t="s">
        <v>467</v>
      </c>
      <c r="J89" s="8" t="s">
        <v>468</v>
      </c>
      <c r="K89" s="8" t="s">
        <v>21</v>
      </c>
      <c r="L89" s="6"/>
      <c r="M89" s="7">
        <v>45937</v>
      </c>
      <c r="N89" s="6" t="s">
        <v>25</v>
      </c>
      <c r="O89" s="8" t="s">
        <v>481</v>
      </c>
      <c r="P89" s="6" t="str">
        <f>HYPERLINK("https://docs.wto.org/imrd/directdoc.asp?DDFDocuments/t/G/TBTN25/RWA1241.DOCX", "https://docs.wto.org/imrd/directdoc.asp?DDFDocuments/t/G/TBTN25/RWA1241.DOCX")</f>
        <v>https://docs.wto.org/imrd/directdoc.asp?DDFDocuments/t/G/TBTN25/RWA1241.DOCX</v>
      </c>
      <c r="Q89" s="6" t="str">
        <f>HYPERLINK("https://docs.wto.org/imrd/directdoc.asp?DDFDocuments/u/G/TBTN25/RWA1241.DOCX", "https://docs.wto.org/imrd/directdoc.asp?DDFDocuments/u/G/TBTN25/RWA1241.DOCX")</f>
        <v>https://docs.wto.org/imrd/directdoc.asp?DDFDocuments/u/G/TBTN25/RWA1241.DOCX</v>
      </c>
      <c r="R89" s="6" t="str">
        <f>HYPERLINK("https://docs.wto.org/imrd/directdoc.asp?DDFDocuments/v/G/TBTN25/RWA1241.DOCX", "https://docs.wto.org/imrd/directdoc.asp?DDFDocuments/v/G/TBTN25/RWA1241.DOCX")</f>
        <v>https://docs.wto.org/imrd/directdoc.asp?DDFDocuments/v/G/TBTN25/RWA1241.DOCX</v>
      </c>
    </row>
    <row r="90" spans="1:18" ht="60" x14ac:dyDescent="0.25">
      <c r="A90" s="8" t="s">
        <v>326</v>
      </c>
      <c r="B90" s="6" t="s">
        <v>323</v>
      </c>
      <c r="C90" s="7">
        <v>45877</v>
      </c>
      <c r="D90" s="9" t="str">
        <f>HYPERLINK("https://www.epingalert.org/en/Search?viewData= G/TBT/N/IND/394"," G/TBT/N/IND/394")</f>
        <v xml:space="preserve"> G/TBT/N/IND/394</v>
      </c>
      <c r="E90" s="8" t="s">
        <v>482</v>
      </c>
      <c r="F90" s="8" t="s">
        <v>483</v>
      </c>
      <c r="H90" s="8" t="s">
        <v>327</v>
      </c>
      <c r="I90" s="8" t="s">
        <v>21</v>
      </c>
      <c r="J90" s="8" t="s">
        <v>30</v>
      </c>
      <c r="K90" s="8" t="s">
        <v>21</v>
      </c>
      <c r="L90" s="6"/>
      <c r="M90" s="7">
        <v>45937</v>
      </c>
      <c r="N90" s="6" t="s">
        <v>25</v>
      </c>
      <c r="O90" s="8" t="s">
        <v>484</v>
      </c>
      <c r="P90" s="6" t="str">
        <f>HYPERLINK("https://docs.wto.org/imrd/directdoc.asp?DDFDocuments/t/G/TBTN25/IND394.DOCX", "https://docs.wto.org/imrd/directdoc.asp?DDFDocuments/t/G/TBTN25/IND394.DOCX")</f>
        <v>https://docs.wto.org/imrd/directdoc.asp?DDFDocuments/t/G/TBTN25/IND394.DOCX</v>
      </c>
      <c r="Q90" s="6" t="str">
        <f>HYPERLINK("https://docs.wto.org/imrd/directdoc.asp?DDFDocuments/u/G/TBTN25/IND394.DOCX", "https://docs.wto.org/imrd/directdoc.asp?DDFDocuments/u/G/TBTN25/IND394.DOCX")</f>
        <v>https://docs.wto.org/imrd/directdoc.asp?DDFDocuments/u/G/TBTN25/IND394.DOCX</v>
      </c>
      <c r="R90" s="6" t="str">
        <f>HYPERLINK("https://docs.wto.org/imrd/directdoc.asp?DDFDocuments/v/G/TBTN25/IND394.DOCX", "https://docs.wto.org/imrd/directdoc.asp?DDFDocuments/v/G/TBTN25/IND394.DOCX")</f>
        <v>https://docs.wto.org/imrd/directdoc.asp?DDFDocuments/v/G/TBTN25/IND394.DOCX</v>
      </c>
    </row>
    <row r="91" spans="1:18" ht="60" x14ac:dyDescent="0.25">
      <c r="A91" s="8" t="s">
        <v>487</v>
      </c>
      <c r="B91" s="6" t="s">
        <v>107</v>
      </c>
      <c r="C91" s="7">
        <v>45877</v>
      </c>
      <c r="D91" s="9" t="str">
        <f>HYPERLINK("https://www.epingalert.org/en/Search?viewData= G/TBT/N/BRA/1597"," G/TBT/N/BRA/1597")</f>
        <v xml:space="preserve"> G/TBT/N/BRA/1597</v>
      </c>
      <c r="E91" s="8" t="s">
        <v>485</v>
      </c>
      <c r="F91" s="8" t="s">
        <v>486</v>
      </c>
      <c r="H91" s="8" t="s">
        <v>488</v>
      </c>
      <c r="I91" s="8" t="s">
        <v>489</v>
      </c>
      <c r="J91" s="8" t="s">
        <v>154</v>
      </c>
      <c r="K91" s="8" t="s">
        <v>21</v>
      </c>
      <c r="L91" s="6"/>
      <c r="M91" s="7">
        <v>45937</v>
      </c>
      <c r="N91" s="6" t="s">
        <v>25</v>
      </c>
      <c r="O91" s="8" t="s">
        <v>490</v>
      </c>
      <c r="P91" s="6" t="str">
        <f>HYPERLINK("https://docs.wto.org/imrd/directdoc.asp?DDFDocuments/t/G/TBTN25/BRA1597.DOCX", "https://docs.wto.org/imrd/directdoc.asp?DDFDocuments/t/G/TBTN25/BRA1597.DOCX")</f>
        <v>https://docs.wto.org/imrd/directdoc.asp?DDFDocuments/t/G/TBTN25/BRA1597.DOCX</v>
      </c>
      <c r="Q91" s="6" t="str">
        <f>HYPERLINK("https://docs.wto.org/imrd/directdoc.asp?DDFDocuments/u/G/TBTN25/BRA1597.DOCX", "https://docs.wto.org/imrd/directdoc.asp?DDFDocuments/u/G/TBTN25/BRA1597.DOCX")</f>
        <v>https://docs.wto.org/imrd/directdoc.asp?DDFDocuments/u/G/TBTN25/BRA1597.DOCX</v>
      </c>
      <c r="R91" s="6" t="str">
        <f>HYPERLINK("https://docs.wto.org/imrd/directdoc.asp?DDFDocuments/v/G/TBTN25/BRA1597.DOCX", "https://docs.wto.org/imrd/directdoc.asp?DDFDocuments/v/G/TBTN25/BRA1597.DOCX")</f>
        <v>https://docs.wto.org/imrd/directdoc.asp?DDFDocuments/v/G/TBTN25/BRA1597.DOCX</v>
      </c>
    </row>
    <row r="92" spans="1:18" ht="60" x14ac:dyDescent="0.25">
      <c r="A92" s="8" t="s">
        <v>326</v>
      </c>
      <c r="B92" s="6" t="s">
        <v>323</v>
      </c>
      <c r="C92" s="7">
        <v>45877</v>
      </c>
      <c r="D92" s="9" t="str">
        <f>HYPERLINK("https://www.epingalert.org/en/Search?viewData= G/TBT/N/IND/393"," G/TBT/N/IND/393")</f>
        <v xml:space="preserve"> G/TBT/N/IND/393</v>
      </c>
      <c r="E92" s="8" t="s">
        <v>491</v>
      </c>
      <c r="F92" s="8" t="s">
        <v>492</v>
      </c>
      <c r="H92" s="8" t="s">
        <v>327</v>
      </c>
      <c r="I92" s="8" t="s">
        <v>21</v>
      </c>
      <c r="J92" s="8" t="s">
        <v>30</v>
      </c>
      <c r="K92" s="8" t="s">
        <v>493</v>
      </c>
      <c r="L92" s="6"/>
      <c r="M92" s="7">
        <v>45937</v>
      </c>
      <c r="N92" s="6" t="s">
        <v>25</v>
      </c>
      <c r="O92" s="8" t="s">
        <v>494</v>
      </c>
      <c r="P92" s="6" t="str">
        <f>HYPERLINK("https://docs.wto.org/imrd/directdoc.asp?DDFDocuments/t/G/TBTN25/IND393.DOCX", "https://docs.wto.org/imrd/directdoc.asp?DDFDocuments/t/G/TBTN25/IND393.DOCX")</f>
        <v>https://docs.wto.org/imrd/directdoc.asp?DDFDocuments/t/G/TBTN25/IND393.DOCX</v>
      </c>
      <c r="Q92" s="6" t="str">
        <f>HYPERLINK("https://docs.wto.org/imrd/directdoc.asp?DDFDocuments/u/G/TBTN25/IND393.DOCX", "https://docs.wto.org/imrd/directdoc.asp?DDFDocuments/u/G/TBTN25/IND393.DOCX")</f>
        <v>https://docs.wto.org/imrd/directdoc.asp?DDFDocuments/u/G/TBTN25/IND393.DOCX</v>
      </c>
      <c r="R92" s="6" t="str">
        <f>HYPERLINK("https://docs.wto.org/imrd/directdoc.asp?DDFDocuments/v/G/TBTN25/IND393.DOCX", "https://docs.wto.org/imrd/directdoc.asp?DDFDocuments/v/G/TBTN25/IND393.DOCX")</f>
        <v>https://docs.wto.org/imrd/directdoc.asp?DDFDocuments/v/G/TBTN25/IND393.DOCX</v>
      </c>
    </row>
    <row r="93" spans="1:18" ht="165" x14ac:dyDescent="0.25">
      <c r="A93" s="8" t="s">
        <v>497</v>
      </c>
      <c r="B93" s="6" t="s">
        <v>51</v>
      </c>
      <c r="C93" s="7">
        <v>45876</v>
      </c>
      <c r="D93" s="9" t="str">
        <f>HYPERLINK("https://www.epingalert.org/en/Search?viewData= G/TBT/N/USA/2230"," G/TBT/N/USA/2230")</f>
        <v xml:space="preserve"> G/TBT/N/USA/2230</v>
      </c>
      <c r="E93" s="8" t="s">
        <v>495</v>
      </c>
      <c r="F93" s="8" t="s">
        <v>496</v>
      </c>
      <c r="H93" s="8" t="s">
        <v>21</v>
      </c>
      <c r="I93" s="8" t="s">
        <v>498</v>
      </c>
      <c r="J93" s="8" t="s">
        <v>499</v>
      </c>
      <c r="K93" s="8" t="s">
        <v>21</v>
      </c>
      <c r="L93" s="6"/>
      <c r="M93" s="7">
        <v>45936</v>
      </c>
      <c r="N93" s="6" t="s">
        <v>25</v>
      </c>
      <c r="O93" s="8" t="s">
        <v>500</v>
      </c>
      <c r="P93" s="6" t="str">
        <f>HYPERLINK("https://docs.wto.org/imrd/directdoc.asp?DDFDocuments/t/G/TBTN25/USA2230.DOCX", "https://docs.wto.org/imrd/directdoc.asp?DDFDocuments/t/G/TBTN25/USA2230.DOCX")</f>
        <v>https://docs.wto.org/imrd/directdoc.asp?DDFDocuments/t/G/TBTN25/USA2230.DOCX</v>
      </c>
      <c r="Q93" s="6" t="str">
        <f>HYPERLINK("https://docs.wto.org/imrd/directdoc.asp?DDFDocuments/u/G/TBTN25/USA2230.DOCX", "https://docs.wto.org/imrd/directdoc.asp?DDFDocuments/u/G/TBTN25/USA2230.DOCX")</f>
        <v>https://docs.wto.org/imrd/directdoc.asp?DDFDocuments/u/G/TBTN25/USA2230.DOCX</v>
      </c>
      <c r="R93" s="6" t="str">
        <f>HYPERLINK("https://docs.wto.org/imrd/directdoc.asp?DDFDocuments/v/G/TBTN25/USA2230.DOCX", "https://docs.wto.org/imrd/directdoc.asp?DDFDocuments/v/G/TBTN25/USA2230.DOCX")</f>
        <v>https://docs.wto.org/imrd/directdoc.asp?DDFDocuments/v/G/TBTN25/USA2230.DOCX</v>
      </c>
    </row>
    <row r="94" spans="1:18" ht="30" x14ac:dyDescent="0.25">
      <c r="A94" s="8" t="s">
        <v>504</v>
      </c>
      <c r="B94" s="6" t="s">
        <v>501</v>
      </c>
      <c r="C94" s="7">
        <v>45876</v>
      </c>
      <c r="D94" s="9" t="str">
        <f>HYPERLINK("https://www.epingalert.org/en/Search?viewData= G/TBT/N/SWZ/41"," G/TBT/N/SWZ/41")</f>
        <v xml:space="preserve"> G/TBT/N/SWZ/41</v>
      </c>
      <c r="E94" s="8" t="s">
        <v>502</v>
      </c>
      <c r="F94" s="8" t="s">
        <v>503</v>
      </c>
      <c r="H94" s="8" t="s">
        <v>505</v>
      </c>
      <c r="I94" s="8" t="s">
        <v>21</v>
      </c>
      <c r="J94" s="8" t="s">
        <v>506</v>
      </c>
      <c r="K94" s="8" t="s">
        <v>21</v>
      </c>
      <c r="L94" s="6"/>
      <c r="M94" s="7">
        <v>45922</v>
      </c>
      <c r="N94" s="6" t="s">
        <v>25</v>
      </c>
      <c r="O94" s="8" t="s">
        <v>507</v>
      </c>
      <c r="P94" s="6" t="str">
        <f>HYPERLINK("https://docs.wto.org/imrd/directdoc.asp?DDFDocuments/t/G/TBTN25/SWZ41.DOCX", "https://docs.wto.org/imrd/directdoc.asp?DDFDocuments/t/G/TBTN25/SWZ41.DOCX")</f>
        <v>https://docs.wto.org/imrd/directdoc.asp?DDFDocuments/t/G/TBTN25/SWZ41.DOCX</v>
      </c>
      <c r="Q94" s="6" t="str">
        <f>HYPERLINK("https://docs.wto.org/imrd/directdoc.asp?DDFDocuments/u/G/TBTN25/SWZ41.DOCX", "https://docs.wto.org/imrd/directdoc.asp?DDFDocuments/u/G/TBTN25/SWZ41.DOCX")</f>
        <v>https://docs.wto.org/imrd/directdoc.asp?DDFDocuments/u/G/TBTN25/SWZ41.DOCX</v>
      </c>
      <c r="R94" s="6" t="str">
        <f>HYPERLINK("https://docs.wto.org/imrd/directdoc.asp?DDFDocuments/v/G/TBTN25/SWZ41.DOCX", "https://docs.wto.org/imrd/directdoc.asp?DDFDocuments/v/G/TBTN25/SWZ41.DOCX")</f>
        <v>https://docs.wto.org/imrd/directdoc.asp?DDFDocuments/v/G/TBTN25/SWZ41.DOCX</v>
      </c>
    </row>
    <row r="95" spans="1:18" ht="30" x14ac:dyDescent="0.25">
      <c r="A95" s="8" t="s">
        <v>508</v>
      </c>
      <c r="B95" s="6" t="s">
        <v>501</v>
      </c>
      <c r="C95" s="7">
        <v>45876</v>
      </c>
      <c r="D95" s="9" t="str">
        <f>HYPERLINK("https://www.epingalert.org/en/Search?viewData= G/TBT/N/SWZ/42"," G/TBT/N/SWZ/42")</f>
        <v xml:space="preserve"> G/TBT/N/SWZ/42</v>
      </c>
      <c r="E95" s="8" t="s">
        <v>508</v>
      </c>
      <c r="F95" s="8" t="s">
        <v>509</v>
      </c>
      <c r="H95" s="8" t="s">
        <v>505</v>
      </c>
      <c r="I95" s="8" t="s">
        <v>21</v>
      </c>
      <c r="J95" s="8" t="s">
        <v>510</v>
      </c>
      <c r="K95" s="8" t="s">
        <v>21</v>
      </c>
      <c r="L95" s="6"/>
      <c r="M95" s="7">
        <v>45922</v>
      </c>
      <c r="N95" s="6" t="s">
        <v>25</v>
      </c>
      <c r="O95" s="8" t="s">
        <v>511</v>
      </c>
      <c r="P95" s="6" t="str">
        <f>HYPERLINK("https://docs.wto.org/imrd/directdoc.asp?DDFDocuments/t/G/TBTN25/SWZ42.DOCX", "https://docs.wto.org/imrd/directdoc.asp?DDFDocuments/t/G/TBTN25/SWZ42.DOCX")</f>
        <v>https://docs.wto.org/imrd/directdoc.asp?DDFDocuments/t/G/TBTN25/SWZ42.DOCX</v>
      </c>
      <c r="Q95" s="6" t="str">
        <f>HYPERLINK("https://docs.wto.org/imrd/directdoc.asp?DDFDocuments/u/G/TBTN25/SWZ42.DOCX", "https://docs.wto.org/imrd/directdoc.asp?DDFDocuments/u/G/TBTN25/SWZ42.DOCX")</f>
        <v>https://docs.wto.org/imrd/directdoc.asp?DDFDocuments/u/G/TBTN25/SWZ42.DOCX</v>
      </c>
      <c r="R95" s="6" t="str">
        <f>HYPERLINK("https://docs.wto.org/imrd/directdoc.asp?DDFDocuments/v/G/TBTN25/SWZ42.DOCX", "https://docs.wto.org/imrd/directdoc.asp?DDFDocuments/v/G/TBTN25/SWZ42.DOCX")</f>
        <v>https://docs.wto.org/imrd/directdoc.asp?DDFDocuments/v/G/TBTN25/SWZ42.DOCX</v>
      </c>
    </row>
    <row r="96" spans="1:18" ht="150" x14ac:dyDescent="0.25">
      <c r="A96" s="8" t="s">
        <v>514</v>
      </c>
      <c r="B96" s="6" t="s">
        <v>115</v>
      </c>
      <c r="C96" s="7">
        <v>45876</v>
      </c>
      <c r="D96" s="9" t="str">
        <f>HYPERLINK("https://www.epingalert.org/en/Search?viewData= G/TBT/N/KOR/1302"," G/TBT/N/KOR/1302")</f>
        <v xml:space="preserve"> G/TBT/N/KOR/1302</v>
      </c>
      <c r="E96" s="8" t="s">
        <v>512</v>
      </c>
      <c r="F96" s="8" t="s">
        <v>513</v>
      </c>
      <c r="H96" s="8" t="s">
        <v>21</v>
      </c>
      <c r="I96" s="8" t="s">
        <v>21</v>
      </c>
      <c r="J96" s="8" t="s">
        <v>186</v>
      </c>
      <c r="K96" s="8" t="s">
        <v>24</v>
      </c>
      <c r="L96" s="6"/>
      <c r="M96" s="7">
        <v>45936</v>
      </c>
      <c r="N96" s="6" t="s">
        <v>25</v>
      </c>
      <c r="O96" s="8" t="s">
        <v>515</v>
      </c>
      <c r="P96" s="6" t="str">
        <f>HYPERLINK("https://docs.wto.org/imrd/directdoc.asp?DDFDocuments/t/G/TBTN25/KOR1302.DOCX", "https://docs.wto.org/imrd/directdoc.asp?DDFDocuments/t/G/TBTN25/KOR1302.DOCX")</f>
        <v>https://docs.wto.org/imrd/directdoc.asp?DDFDocuments/t/G/TBTN25/KOR1302.DOCX</v>
      </c>
      <c r="Q96" s="6" t="str">
        <f>HYPERLINK("https://docs.wto.org/imrd/directdoc.asp?DDFDocuments/u/G/TBTN25/KOR1302.DOCX", "https://docs.wto.org/imrd/directdoc.asp?DDFDocuments/u/G/TBTN25/KOR1302.DOCX")</f>
        <v>https://docs.wto.org/imrd/directdoc.asp?DDFDocuments/u/G/TBTN25/KOR1302.DOCX</v>
      </c>
      <c r="R96" s="6" t="str">
        <f>HYPERLINK("https://docs.wto.org/imrd/directdoc.asp?DDFDocuments/v/G/TBTN25/KOR1302.DOCX", "https://docs.wto.org/imrd/directdoc.asp?DDFDocuments/v/G/TBTN25/KOR1302.DOCX")</f>
        <v>https://docs.wto.org/imrd/directdoc.asp?DDFDocuments/v/G/TBTN25/KOR1302.DOCX</v>
      </c>
    </row>
    <row r="97" spans="1:18" ht="45" x14ac:dyDescent="0.25">
      <c r="A97" s="8" t="s">
        <v>516</v>
      </c>
      <c r="B97" s="6" t="s">
        <v>501</v>
      </c>
      <c r="C97" s="7">
        <v>45876</v>
      </c>
      <c r="D97" s="9" t="str">
        <f>HYPERLINK("https://www.epingalert.org/en/Search?viewData= G/TBT/N/SWZ/40"," G/TBT/N/SWZ/40")</f>
        <v xml:space="preserve"> G/TBT/N/SWZ/40</v>
      </c>
      <c r="E97" s="8" t="s">
        <v>516</v>
      </c>
      <c r="F97" s="8" t="s">
        <v>517</v>
      </c>
      <c r="H97" s="8" t="s">
        <v>505</v>
      </c>
      <c r="I97" s="8" t="s">
        <v>21</v>
      </c>
      <c r="J97" s="8" t="s">
        <v>510</v>
      </c>
      <c r="K97" s="8" t="s">
        <v>21</v>
      </c>
      <c r="L97" s="6"/>
      <c r="M97" s="7">
        <v>45922</v>
      </c>
      <c r="N97" s="6" t="s">
        <v>25</v>
      </c>
      <c r="O97" s="8" t="s">
        <v>518</v>
      </c>
      <c r="P97" s="6" t="str">
        <f>HYPERLINK("https://docs.wto.org/imrd/directdoc.asp?DDFDocuments/t/G/TBTN25/SWZ40.DOCX", "https://docs.wto.org/imrd/directdoc.asp?DDFDocuments/t/G/TBTN25/SWZ40.DOCX")</f>
        <v>https://docs.wto.org/imrd/directdoc.asp?DDFDocuments/t/G/TBTN25/SWZ40.DOCX</v>
      </c>
      <c r="Q97" s="6" t="str">
        <f>HYPERLINK("https://docs.wto.org/imrd/directdoc.asp?DDFDocuments/u/G/TBTN25/SWZ40.DOCX", "https://docs.wto.org/imrd/directdoc.asp?DDFDocuments/u/G/TBTN25/SWZ40.DOCX")</f>
        <v>https://docs.wto.org/imrd/directdoc.asp?DDFDocuments/u/G/TBTN25/SWZ40.DOCX</v>
      </c>
      <c r="R97" s="6" t="str">
        <f>HYPERLINK("https://docs.wto.org/imrd/directdoc.asp?DDFDocuments/v/G/TBTN25/SWZ40.DOCX", "https://docs.wto.org/imrd/directdoc.asp?DDFDocuments/v/G/TBTN25/SWZ40.DOCX")</f>
        <v>https://docs.wto.org/imrd/directdoc.asp?DDFDocuments/v/G/TBTN25/SWZ40.DOCX</v>
      </c>
    </row>
    <row r="98" spans="1:18" ht="30" x14ac:dyDescent="0.25">
      <c r="A98" s="8" t="s">
        <v>521</v>
      </c>
      <c r="B98" s="6" t="s">
        <v>501</v>
      </c>
      <c r="C98" s="7">
        <v>45876</v>
      </c>
      <c r="D98" s="9" t="str">
        <f>HYPERLINK("https://www.epingalert.org/en/Search?viewData= G/TBT/N/SWZ/43"," G/TBT/N/SWZ/43")</f>
        <v xml:space="preserve"> G/TBT/N/SWZ/43</v>
      </c>
      <c r="E98" s="8" t="s">
        <v>519</v>
      </c>
      <c r="F98" s="8" t="s">
        <v>520</v>
      </c>
      <c r="H98" s="8" t="s">
        <v>505</v>
      </c>
      <c r="I98" s="8" t="s">
        <v>21</v>
      </c>
      <c r="J98" s="8" t="s">
        <v>510</v>
      </c>
      <c r="K98" s="8" t="s">
        <v>21</v>
      </c>
      <c r="L98" s="6"/>
      <c r="M98" s="7">
        <v>45922</v>
      </c>
      <c r="N98" s="6" t="s">
        <v>25</v>
      </c>
      <c r="O98" s="8" t="s">
        <v>522</v>
      </c>
      <c r="P98" s="6" t="str">
        <f>HYPERLINK("https://docs.wto.org/imrd/directdoc.asp?DDFDocuments/t/G/TBTN25/SWZ43.DOCX", "https://docs.wto.org/imrd/directdoc.asp?DDFDocuments/t/G/TBTN25/SWZ43.DOCX")</f>
        <v>https://docs.wto.org/imrd/directdoc.asp?DDFDocuments/t/G/TBTN25/SWZ43.DOCX</v>
      </c>
      <c r="Q98" s="6" t="str">
        <f>HYPERLINK("https://docs.wto.org/imrd/directdoc.asp?DDFDocuments/u/G/TBTN25/SWZ43.DOCX", "https://docs.wto.org/imrd/directdoc.asp?DDFDocuments/u/G/TBTN25/SWZ43.DOCX")</f>
        <v>https://docs.wto.org/imrd/directdoc.asp?DDFDocuments/u/G/TBTN25/SWZ43.DOCX</v>
      </c>
      <c r="R98" s="6" t="str">
        <f>HYPERLINK("https://docs.wto.org/imrd/directdoc.asp?DDFDocuments/v/G/TBTN25/SWZ43.DOCX", "https://docs.wto.org/imrd/directdoc.asp?DDFDocuments/v/G/TBTN25/SWZ43.DOCX")</f>
        <v>https://docs.wto.org/imrd/directdoc.asp?DDFDocuments/v/G/TBTN25/SWZ43.DOCX</v>
      </c>
    </row>
    <row r="99" spans="1:18" ht="150" x14ac:dyDescent="0.25">
      <c r="A99" s="8" t="s">
        <v>525</v>
      </c>
      <c r="B99" s="6" t="s">
        <v>386</v>
      </c>
      <c r="C99" s="7">
        <v>45876</v>
      </c>
      <c r="D99" s="9" t="str">
        <f>HYPERLINK("https://www.epingalert.org/en/Search?viewData= G/TBT/N/UKR/355"," G/TBT/N/UKR/355")</f>
        <v xml:space="preserve"> G/TBT/N/UKR/355</v>
      </c>
      <c r="E99" s="8" t="s">
        <v>523</v>
      </c>
      <c r="F99" s="8" t="s">
        <v>524</v>
      </c>
      <c r="H99" s="8" t="s">
        <v>21</v>
      </c>
      <c r="I99" s="8" t="s">
        <v>21</v>
      </c>
      <c r="J99" s="8" t="s">
        <v>186</v>
      </c>
      <c r="K99" s="8" t="s">
        <v>21</v>
      </c>
      <c r="L99" s="6"/>
      <c r="M99" s="7">
        <v>45936</v>
      </c>
      <c r="N99" s="6" t="s">
        <v>25</v>
      </c>
      <c r="O99" s="8" t="s">
        <v>526</v>
      </c>
      <c r="P99" s="6" t="str">
        <f>HYPERLINK("https://docs.wto.org/imrd/directdoc.asp?DDFDocuments/t/G/TBTN25/UKR355.DOCX", "https://docs.wto.org/imrd/directdoc.asp?DDFDocuments/t/G/TBTN25/UKR355.DOCX")</f>
        <v>https://docs.wto.org/imrd/directdoc.asp?DDFDocuments/t/G/TBTN25/UKR355.DOCX</v>
      </c>
      <c r="Q99" s="6" t="str">
        <f>HYPERLINK("https://docs.wto.org/imrd/directdoc.asp?DDFDocuments/u/G/TBTN25/UKR355.DOCX", "https://docs.wto.org/imrd/directdoc.asp?DDFDocuments/u/G/TBTN25/UKR355.DOCX")</f>
        <v>https://docs.wto.org/imrd/directdoc.asp?DDFDocuments/u/G/TBTN25/UKR355.DOCX</v>
      </c>
      <c r="R99" s="6" t="str">
        <f>HYPERLINK("https://docs.wto.org/imrd/directdoc.asp?DDFDocuments/v/G/TBTN25/UKR355.DOCX", "https://docs.wto.org/imrd/directdoc.asp?DDFDocuments/v/G/TBTN25/UKR355.DOCX")</f>
        <v>https://docs.wto.org/imrd/directdoc.asp?DDFDocuments/v/G/TBTN25/UKR355.DOCX</v>
      </c>
    </row>
    <row r="100" spans="1:18" ht="135" x14ac:dyDescent="0.25">
      <c r="A100" s="8" t="s">
        <v>529</v>
      </c>
      <c r="B100" s="6" t="s">
        <v>51</v>
      </c>
      <c r="C100" s="7">
        <v>45876</v>
      </c>
      <c r="D100" s="9" t="str">
        <f>HYPERLINK("https://www.epingalert.org/en/Search?viewData= G/TBT/N/USA/2231"," G/TBT/N/USA/2231")</f>
        <v xml:space="preserve"> G/TBT/N/USA/2231</v>
      </c>
      <c r="E100" s="8" t="s">
        <v>527</v>
      </c>
      <c r="F100" s="8" t="s">
        <v>528</v>
      </c>
      <c r="H100" s="8" t="s">
        <v>21</v>
      </c>
      <c r="I100" s="8" t="s">
        <v>530</v>
      </c>
      <c r="J100" s="8" t="s">
        <v>531</v>
      </c>
      <c r="K100" s="8" t="s">
        <v>31</v>
      </c>
      <c r="L100" s="6"/>
      <c r="M100" s="7">
        <v>45965</v>
      </c>
      <c r="N100" s="6" t="s">
        <v>25</v>
      </c>
      <c r="O100" s="8" t="s">
        <v>532</v>
      </c>
      <c r="P100" s="6" t="str">
        <f>HYPERLINK("https://docs.wto.org/imrd/directdoc.asp?DDFDocuments/t/G/TBTN25/USA2231.DOCX", "https://docs.wto.org/imrd/directdoc.asp?DDFDocuments/t/G/TBTN25/USA2231.DOCX")</f>
        <v>https://docs.wto.org/imrd/directdoc.asp?DDFDocuments/t/G/TBTN25/USA2231.DOCX</v>
      </c>
      <c r="Q100" s="6" t="str">
        <f>HYPERLINK("https://docs.wto.org/imrd/directdoc.asp?DDFDocuments/u/G/TBTN25/USA2231.DOCX", "https://docs.wto.org/imrd/directdoc.asp?DDFDocuments/u/G/TBTN25/USA2231.DOCX")</f>
        <v>https://docs.wto.org/imrd/directdoc.asp?DDFDocuments/u/G/TBTN25/USA2231.DOCX</v>
      </c>
      <c r="R100" s="6" t="str">
        <f>HYPERLINK("https://docs.wto.org/imrd/directdoc.asp?DDFDocuments/v/G/TBTN25/USA2231.DOCX", "https://docs.wto.org/imrd/directdoc.asp?DDFDocuments/v/G/TBTN25/USA2231.DOCX")</f>
        <v>https://docs.wto.org/imrd/directdoc.asp?DDFDocuments/v/G/TBTN25/USA2231.DOCX</v>
      </c>
    </row>
    <row r="101" spans="1:18" ht="30" x14ac:dyDescent="0.25">
      <c r="A101" s="8" t="s">
        <v>533</v>
      </c>
      <c r="B101" s="6" t="s">
        <v>501</v>
      </c>
      <c r="C101" s="7">
        <v>45876</v>
      </c>
      <c r="D101" s="9" t="str">
        <f>HYPERLINK("https://www.epingalert.org/en/Search?viewData= G/TBT/N/SWZ/44"," G/TBT/N/SWZ/44")</f>
        <v xml:space="preserve"> G/TBT/N/SWZ/44</v>
      </c>
      <c r="E101" s="8" t="s">
        <v>533</v>
      </c>
      <c r="F101" s="8" t="s">
        <v>534</v>
      </c>
      <c r="H101" s="8" t="s">
        <v>505</v>
      </c>
      <c r="I101" s="8" t="s">
        <v>21</v>
      </c>
      <c r="J101" s="8" t="s">
        <v>510</v>
      </c>
      <c r="K101" s="8" t="s">
        <v>21</v>
      </c>
      <c r="L101" s="6"/>
      <c r="M101" s="7">
        <v>45922</v>
      </c>
      <c r="N101" s="6" t="s">
        <v>25</v>
      </c>
      <c r="O101" s="8" t="s">
        <v>535</v>
      </c>
      <c r="P101" s="6" t="str">
        <f>HYPERLINK("https://docs.wto.org/imrd/directdoc.asp?DDFDocuments/t/G/TBTN25/SWZ44.DOCX", "https://docs.wto.org/imrd/directdoc.asp?DDFDocuments/t/G/TBTN25/SWZ44.DOCX")</f>
        <v>https://docs.wto.org/imrd/directdoc.asp?DDFDocuments/t/G/TBTN25/SWZ44.DOCX</v>
      </c>
      <c r="Q101" s="6" t="str">
        <f>HYPERLINK("https://docs.wto.org/imrd/directdoc.asp?DDFDocuments/u/G/TBTN25/SWZ44.DOCX", "https://docs.wto.org/imrd/directdoc.asp?DDFDocuments/u/G/TBTN25/SWZ44.DOCX")</f>
        <v>https://docs.wto.org/imrd/directdoc.asp?DDFDocuments/u/G/TBTN25/SWZ44.DOCX</v>
      </c>
      <c r="R101" s="6" t="str">
        <f>HYPERLINK("https://docs.wto.org/imrd/directdoc.asp?DDFDocuments/v/G/TBTN25/SWZ44.DOCX", "https://docs.wto.org/imrd/directdoc.asp?DDFDocuments/v/G/TBTN25/SWZ44.DOCX")</f>
        <v>https://docs.wto.org/imrd/directdoc.asp?DDFDocuments/v/G/TBTN25/SWZ44.DOCX</v>
      </c>
    </row>
    <row r="102" spans="1:18" ht="409.5" x14ac:dyDescent="0.25">
      <c r="A102" s="8" t="s">
        <v>538</v>
      </c>
      <c r="B102" s="6" t="s">
        <v>137</v>
      </c>
      <c r="C102" s="7">
        <v>45874</v>
      </c>
      <c r="D102" s="9" t="str">
        <f>HYPERLINK("https://www.epingalert.org/en/Search?viewData= G/TBT/N/VNM/354"," G/TBT/N/VNM/354")</f>
        <v xml:space="preserve"> G/TBT/N/VNM/354</v>
      </c>
      <c r="E102" s="8" t="s">
        <v>536</v>
      </c>
      <c r="F102" s="8" t="s">
        <v>537</v>
      </c>
      <c r="H102" s="8" t="s">
        <v>21</v>
      </c>
      <c r="I102" s="8" t="s">
        <v>21</v>
      </c>
      <c r="J102" s="8" t="s">
        <v>23</v>
      </c>
      <c r="K102" s="8" t="s">
        <v>31</v>
      </c>
      <c r="L102" s="6"/>
      <c r="M102" s="7">
        <v>45934</v>
      </c>
      <c r="N102" s="6" t="s">
        <v>25</v>
      </c>
      <c r="O102" s="8" t="s">
        <v>539</v>
      </c>
      <c r="P102" s="6" t="str">
        <f>HYPERLINK("https://docs.wto.org/imrd/directdoc.asp?DDFDocuments/t/G/TBTN25/VNM354.DOCX", "https://docs.wto.org/imrd/directdoc.asp?DDFDocuments/t/G/TBTN25/VNM354.DOCX")</f>
        <v>https://docs.wto.org/imrd/directdoc.asp?DDFDocuments/t/G/TBTN25/VNM354.DOCX</v>
      </c>
      <c r="Q102" s="6" t="str">
        <f>HYPERLINK("https://docs.wto.org/imrd/directdoc.asp?DDFDocuments/u/G/TBTN25/VNM354.DOCX", "https://docs.wto.org/imrd/directdoc.asp?DDFDocuments/u/G/TBTN25/VNM354.DOCX")</f>
        <v>https://docs.wto.org/imrd/directdoc.asp?DDFDocuments/u/G/TBTN25/VNM354.DOCX</v>
      </c>
      <c r="R102" s="6" t="str">
        <f>HYPERLINK("https://docs.wto.org/imrd/directdoc.asp?DDFDocuments/v/G/TBTN25/VNM354.DOCX", "https://docs.wto.org/imrd/directdoc.asp?DDFDocuments/v/G/TBTN25/VNM354.DOCX")</f>
        <v>https://docs.wto.org/imrd/directdoc.asp?DDFDocuments/v/G/TBTN25/VNM354.DOCX</v>
      </c>
    </row>
    <row r="103" spans="1:18" ht="345" x14ac:dyDescent="0.25">
      <c r="A103" s="8" t="s">
        <v>542</v>
      </c>
      <c r="B103" s="6" t="s">
        <v>51</v>
      </c>
      <c r="C103" s="7">
        <v>45873</v>
      </c>
      <c r="D103" s="9" t="str">
        <f>HYPERLINK("https://www.epingalert.org/en/Search?viewData= G/TBT/N/USA/2229"," G/TBT/N/USA/2229")</f>
        <v xml:space="preserve"> G/TBT/N/USA/2229</v>
      </c>
      <c r="E103" s="8" t="s">
        <v>540</v>
      </c>
      <c r="F103" s="8" t="s">
        <v>541</v>
      </c>
      <c r="H103" s="8" t="s">
        <v>21</v>
      </c>
      <c r="I103" s="8" t="s">
        <v>543</v>
      </c>
      <c r="J103" s="8" t="s">
        <v>56</v>
      </c>
      <c r="K103" s="8" t="s">
        <v>21</v>
      </c>
      <c r="L103" s="6"/>
      <c r="M103" s="7">
        <v>45915</v>
      </c>
      <c r="N103" s="6" t="s">
        <v>25</v>
      </c>
      <c r="O103" s="8" t="s">
        <v>544</v>
      </c>
      <c r="P103" s="6" t="str">
        <f>HYPERLINK("https://docs.wto.org/imrd/directdoc.asp?DDFDocuments/t/G/TBTN25/USA2229.DOCX", "https://docs.wto.org/imrd/directdoc.asp?DDFDocuments/t/G/TBTN25/USA2229.DOCX")</f>
        <v>https://docs.wto.org/imrd/directdoc.asp?DDFDocuments/t/G/TBTN25/USA2229.DOCX</v>
      </c>
      <c r="Q103" s="6" t="str">
        <f>HYPERLINK("https://docs.wto.org/imrd/directdoc.asp?DDFDocuments/u/G/TBTN25/USA2229.DOCX", "https://docs.wto.org/imrd/directdoc.asp?DDFDocuments/u/G/TBTN25/USA2229.DOCX")</f>
        <v>https://docs.wto.org/imrd/directdoc.asp?DDFDocuments/u/G/TBTN25/USA2229.DOCX</v>
      </c>
      <c r="R103" s="6" t="str">
        <f>HYPERLINK("https://docs.wto.org/imrd/directdoc.asp?DDFDocuments/v/G/TBTN25/USA2229.DOCX", "https://docs.wto.org/imrd/directdoc.asp?DDFDocuments/v/G/TBTN25/USA2229.DOCX")</f>
        <v>https://docs.wto.org/imrd/directdoc.asp?DDFDocuments/v/G/TBTN25/USA2229.DOCX</v>
      </c>
    </row>
    <row r="104" spans="1:18" ht="180" x14ac:dyDescent="0.25">
      <c r="A104" s="8" t="s">
        <v>547</v>
      </c>
      <c r="B104" s="6" t="s">
        <v>174</v>
      </c>
      <c r="C104" s="7">
        <v>45873</v>
      </c>
      <c r="D104" s="9" t="str">
        <f>HYPERLINK("https://www.epingalert.org/en/Search?viewData= G/TBT/N/GBR/104"," G/TBT/N/GBR/104")</f>
        <v xml:space="preserve"> G/TBT/N/GBR/104</v>
      </c>
      <c r="E104" s="8" t="s">
        <v>545</v>
      </c>
      <c r="F104" s="8" t="s">
        <v>546</v>
      </c>
      <c r="H104" s="8" t="s">
        <v>21</v>
      </c>
      <c r="I104" s="8" t="s">
        <v>21</v>
      </c>
      <c r="J104" s="8" t="s">
        <v>23</v>
      </c>
      <c r="K104" s="8" t="s">
        <v>21</v>
      </c>
      <c r="L104" s="6"/>
      <c r="M104" s="7">
        <v>45933</v>
      </c>
      <c r="N104" s="6" t="s">
        <v>25</v>
      </c>
      <c r="O104" s="8" t="s">
        <v>548</v>
      </c>
      <c r="P104" s="6" t="str">
        <f>HYPERLINK("https://docs.wto.org/imrd/directdoc.asp?DDFDocuments/t/G/TBTN25/GBR104.DOCX", "https://docs.wto.org/imrd/directdoc.asp?DDFDocuments/t/G/TBTN25/GBR104.DOCX")</f>
        <v>https://docs.wto.org/imrd/directdoc.asp?DDFDocuments/t/G/TBTN25/GBR104.DOCX</v>
      </c>
      <c r="Q104" s="6" t="str">
        <f>HYPERLINK("https://docs.wto.org/imrd/directdoc.asp?DDFDocuments/u/G/TBTN25/GBR104.DOCX", "https://docs.wto.org/imrd/directdoc.asp?DDFDocuments/u/G/TBTN25/GBR104.DOCX")</f>
        <v>https://docs.wto.org/imrd/directdoc.asp?DDFDocuments/u/G/TBTN25/GBR104.DOCX</v>
      </c>
      <c r="R104" s="6" t="str">
        <f>HYPERLINK("https://docs.wto.org/imrd/directdoc.asp?DDFDocuments/v/G/TBTN25/GBR104.DOCX", "https://docs.wto.org/imrd/directdoc.asp?DDFDocuments/v/G/TBTN25/GBR104.DOCX")</f>
        <v>https://docs.wto.org/imrd/directdoc.asp?DDFDocuments/v/G/TBTN25/GBR104.DOCX</v>
      </c>
    </row>
    <row r="105" spans="1:18" ht="30" x14ac:dyDescent="0.25">
      <c r="A105" s="8" t="s">
        <v>551</v>
      </c>
      <c r="B105" s="6" t="s">
        <v>194</v>
      </c>
      <c r="C105" s="7">
        <v>45873</v>
      </c>
      <c r="D105" s="9" t="str">
        <f>HYPERLINK("https://www.epingalert.org/en/Search?viewData= G/TBT/N/KEN/1843"," G/TBT/N/KEN/1843")</f>
        <v xml:space="preserve"> G/TBT/N/KEN/1843</v>
      </c>
      <c r="E105" s="8" t="s">
        <v>549</v>
      </c>
      <c r="F105" s="8" t="s">
        <v>550</v>
      </c>
      <c r="H105" s="8" t="s">
        <v>552</v>
      </c>
      <c r="I105" s="8" t="s">
        <v>21</v>
      </c>
      <c r="J105" s="8" t="s">
        <v>553</v>
      </c>
      <c r="K105" s="8" t="s">
        <v>21</v>
      </c>
      <c r="L105" s="6"/>
      <c r="M105" s="7">
        <v>45927</v>
      </c>
      <c r="N105" s="6" t="s">
        <v>25</v>
      </c>
      <c r="O105" s="8" t="s">
        <v>554</v>
      </c>
      <c r="P105" s="6" t="str">
        <f>HYPERLINK("https://docs.wto.org/imrd/directdoc.asp?DDFDocuments/t/G/TBTN25/KEN1843.DOCX", "https://docs.wto.org/imrd/directdoc.asp?DDFDocuments/t/G/TBTN25/KEN1843.DOCX")</f>
        <v>https://docs.wto.org/imrd/directdoc.asp?DDFDocuments/t/G/TBTN25/KEN1843.DOCX</v>
      </c>
      <c r="Q105" s="6" t="str">
        <f>HYPERLINK("https://docs.wto.org/imrd/directdoc.asp?DDFDocuments/u/G/TBTN25/KEN1843.DOCX", "https://docs.wto.org/imrd/directdoc.asp?DDFDocuments/u/G/TBTN25/KEN1843.DOCX")</f>
        <v>https://docs.wto.org/imrd/directdoc.asp?DDFDocuments/u/G/TBTN25/KEN1843.DOCX</v>
      </c>
      <c r="R105" s="6" t="str">
        <f>HYPERLINK("https://docs.wto.org/imrd/directdoc.asp?DDFDocuments/v/G/TBTN25/KEN1843.DOCX", "https://docs.wto.org/imrd/directdoc.asp?DDFDocuments/v/G/TBTN25/KEN1843.DOCX")</f>
        <v>https://docs.wto.org/imrd/directdoc.asp?DDFDocuments/v/G/TBTN25/KEN1843.DOCX</v>
      </c>
    </row>
    <row r="106" spans="1:18" ht="75" x14ac:dyDescent="0.25">
      <c r="A106" s="8" t="s">
        <v>557</v>
      </c>
      <c r="B106" s="6" t="s">
        <v>194</v>
      </c>
      <c r="C106" s="7">
        <v>45873</v>
      </c>
      <c r="D106" s="9" t="str">
        <f>HYPERLINK("https://www.epingalert.org/en/Search?viewData= G/TBT/N/KEN/1839"," G/TBT/N/KEN/1839")</f>
        <v xml:space="preserve"> G/TBT/N/KEN/1839</v>
      </c>
      <c r="E106" s="8" t="s">
        <v>555</v>
      </c>
      <c r="F106" s="8" t="s">
        <v>556</v>
      </c>
      <c r="H106" s="8" t="s">
        <v>558</v>
      </c>
      <c r="I106" s="8" t="s">
        <v>559</v>
      </c>
      <c r="J106" s="8" t="s">
        <v>560</v>
      </c>
      <c r="K106" s="8" t="s">
        <v>21</v>
      </c>
      <c r="L106" s="6"/>
      <c r="M106" s="7">
        <v>46292</v>
      </c>
      <c r="N106" s="6" t="s">
        <v>25</v>
      </c>
      <c r="O106" s="8" t="s">
        <v>561</v>
      </c>
      <c r="P106" s="6" t="str">
        <f>HYPERLINK("https://docs.wto.org/imrd/directdoc.asp?DDFDocuments/t/G/TBTN25/KEN1839.DOCX", "https://docs.wto.org/imrd/directdoc.asp?DDFDocuments/t/G/TBTN25/KEN1839.DOCX")</f>
        <v>https://docs.wto.org/imrd/directdoc.asp?DDFDocuments/t/G/TBTN25/KEN1839.DOCX</v>
      </c>
      <c r="Q106" s="6" t="str">
        <f>HYPERLINK("https://docs.wto.org/imrd/directdoc.asp?DDFDocuments/u/G/TBTN25/KEN1839.DOCX", "https://docs.wto.org/imrd/directdoc.asp?DDFDocuments/u/G/TBTN25/KEN1839.DOCX")</f>
        <v>https://docs.wto.org/imrd/directdoc.asp?DDFDocuments/u/G/TBTN25/KEN1839.DOCX</v>
      </c>
      <c r="R106" s="6" t="str">
        <f>HYPERLINK("https://docs.wto.org/imrd/directdoc.asp?DDFDocuments/v/G/TBTN25/KEN1839.DOCX", "https://docs.wto.org/imrd/directdoc.asp?DDFDocuments/v/G/TBTN25/KEN1839.DOCX")</f>
        <v>https://docs.wto.org/imrd/directdoc.asp?DDFDocuments/v/G/TBTN25/KEN1839.DOCX</v>
      </c>
    </row>
    <row r="107" spans="1:18" ht="165" x14ac:dyDescent="0.25">
      <c r="A107" s="8" t="s">
        <v>564</v>
      </c>
      <c r="B107" s="6" t="s">
        <v>305</v>
      </c>
      <c r="C107" s="7">
        <v>45873</v>
      </c>
      <c r="D107" s="9" t="str">
        <f>HYPERLINK("https://www.epingalert.org/en/Search?viewData= G/TBT/N/EU/1150"," G/TBT/N/EU/1150")</f>
        <v xml:space="preserve"> G/TBT/N/EU/1150</v>
      </c>
      <c r="E107" s="8" t="s">
        <v>562</v>
      </c>
      <c r="F107" s="8" t="s">
        <v>563</v>
      </c>
      <c r="H107" s="8" t="s">
        <v>21</v>
      </c>
      <c r="I107" s="8" t="s">
        <v>21</v>
      </c>
      <c r="J107" s="8" t="s">
        <v>565</v>
      </c>
      <c r="K107" s="8" t="s">
        <v>21</v>
      </c>
      <c r="L107" s="6"/>
      <c r="M107" s="7">
        <v>45933</v>
      </c>
      <c r="N107" s="6" t="s">
        <v>25</v>
      </c>
      <c r="O107" s="8" t="s">
        <v>566</v>
      </c>
      <c r="P107" s="6" t="str">
        <f>HYPERLINK("https://docs.wto.org/imrd/directdoc.asp?DDFDocuments/t/G/TBTN25/EU1150.DOCX", "https://docs.wto.org/imrd/directdoc.asp?DDFDocuments/t/G/TBTN25/EU1150.DOCX")</f>
        <v>https://docs.wto.org/imrd/directdoc.asp?DDFDocuments/t/G/TBTN25/EU1150.DOCX</v>
      </c>
      <c r="Q107" s="6" t="str">
        <f>HYPERLINK("https://docs.wto.org/imrd/directdoc.asp?DDFDocuments/u/G/TBTN25/EU1150.DOCX", "https://docs.wto.org/imrd/directdoc.asp?DDFDocuments/u/G/TBTN25/EU1150.DOCX")</f>
        <v>https://docs.wto.org/imrd/directdoc.asp?DDFDocuments/u/G/TBTN25/EU1150.DOCX</v>
      </c>
      <c r="R107" s="6" t="str">
        <f>HYPERLINK("https://docs.wto.org/imrd/directdoc.asp?DDFDocuments/v/G/TBTN25/EU1150.DOCX", "https://docs.wto.org/imrd/directdoc.asp?DDFDocuments/v/G/TBTN25/EU1150.DOCX")</f>
        <v>https://docs.wto.org/imrd/directdoc.asp?DDFDocuments/v/G/TBTN25/EU1150.DOCX</v>
      </c>
    </row>
    <row r="108" spans="1:18" ht="30" x14ac:dyDescent="0.25">
      <c r="A108" s="8" t="s">
        <v>568</v>
      </c>
      <c r="B108" s="6" t="s">
        <v>194</v>
      </c>
      <c r="C108" s="7">
        <v>45873</v>
      </c>
      <c r="D108" s="9" t="str">
        <f>HYPERLINK("https://www.epingalert.org/en/Search?viewData= G/TBT/N/KEN/1842"," G/TBT/N/KEN/1842")</f>
        <v xml:space="preserve"> G/TBT/N/KEN/1842</v>
      </c>
      <c r="E108" s="8" t="s">
        <v>567</v>
      </c>
      <c r="F108" s="8" t="s">
        <v>534</v>
      </c>
      <c r="H108" s="8" t="s">
        <v>21</v>
      </c>
      <c r="I108" s="8" t="s">
        <v>559</v>
      </c>
      <c r="J108" s="8" t="s">
        <v>76</v>
      </c>
      <c r="K108" s="8" t="s">
        <v>21</v>
      </c>
      <c r="L108" s="6"/>
      <c r="M108" s="7">
        <v>45927</v>
      </c>
      <c r="N108" s="6" t="s">
        <v>25</v>
      </c>
      <c r="O108" s="8" t="s">
        <v>569</v>
      </c>
      <c r="P108" s="6" t="str">
        <f>HYPERLINK("https://docs.wto.org/imrd/directdoc.asp?DDFDocuments/t/G/TBTN25/KEN1842.DOCX", "https://docs.wto.org/imrd/directdoc.asp?DDFDocuments/t/G/TBTN25/KEN1842.DOCX")</f>
        <v>https://docs.wto.org/imrd/directdoc.asp?DDFDocuments/t/G/TBTN25/KEN1842.DOCX</v>
      </c>
      <c r="Q108" s="6" t="str">
        <f>HYPERLINK("https://docs.wto.org/imrd/directdoc.asp?DDFDocuments/u/G/TBTN25/KEN1842.DOCX", "https://docs.wto.org/imrd/directdoc.asp?DDFDocuments/u/G/TBTN25/KEN1842.DOCX")</f>
        <v>https://docs.wto.org/imrd/directdoc.asp?DDFDocuments/u/G/TBTN25/KEN1842.DOCX</v>
      </c>
      <c r="R108" s="6" t="str">
        <f>HYPERLINK("https://docs.wto.org/imrd/directdoc.asp?DDFDocuments/v/G/TBTN25/KEN1842.DOCX", "https://docs.wto.org/imrd/directdoc.asp?DDFDocuments/v/G/TBTN25/KEN1842.DOCX")</f>
        <v>https://docs.wto.org/imrd/directdoc.asp?DDFDocuments/v/G/TBTN25/KEN1842.DOCX</v>
      </c>
    </row>
    <row r="109" spans="1:18" ht="30" x14ac:dyDescent="0.25">
      <c r="A109" s="8" t="s">
        <v>571</v>
      </c>
      <c r="B109" s="6" t="s">
        <v>194</v>
      </c>
      <c r="C109" s="7">
        <v>45873</v>
      </c>
      <c r="D109" s="9" t="str">
        <f>HYPERLINK("https://www.epingalert.org/en/Search?viewData= G/TBT/N/KEN/1840"," G/TBT/N/KEN/1840")</f>
        <v xml:space="preserve"> G/TBT/N/KEN/1840</v>
      </c>
      <c r="E109" s="8" t="s">
        <v>570</v>
      </c>
      <c r="F109" s="8" t="s">
        <v>509</v>
      </c>
      <c r="H109" s="8" t="s">
        <v>572</v>
      </c>
      <c r="I109" s="8" t="s">
        <v>559</v>
      </c>
      <c r="J109" s="8" t="s">
        <v>553</v>
      </c>
      <c r="K109" s="8" t="s">
        <v>21</v>
      </c>
      <c r="L109" s="6"/>
      <c r="M109" s="7">
        <v>45927</v>
      </c>
      <c r="N109" s="6" t="s">
        <v>25</v>
      </c>
      <c r="O109" s="8" t="s">
        <v>573</v>
      </c>
      <c r="P109" s="6" t="str">
        <f>HYPERLINK("https://docs.wto.org/imrd/directdoc.asp?DDFDocuments/t/G/TBTN25/KEN1840.DOCX", "https://docs.wto.org/imrd/directdoc.asp?DDFDocuments/t/G/TBTN25/KEN1840.DOCX")</f>
        <v>https://docs.wto.org/imrd/directdoc.asp?DDFDocuments/t/G/TBTN25/KEN1840.DOCX</v>
      </c>
      <c r="Q109" s="6" t="str">
        <f>HYPERLINK("https://docs.wto.org/imrd/directdoc.asp?DDFDocuments/u/G/TBTN25/KEN1840.DOCX", "https://docs.wto.org/imrd/directdoc.asp?DDFDocuments/u/G/TBTN25/KEN1840.DOCX")</f>
        <v>https://docs.wto.org/imrd/directdoc.asp?DDFDocuments/u/G/TBTN25/KEN1840.DOCX</v>
      </c>
      <c r="R109" s="6" t="str">
        <f>HYPERLINK("https://docs.wto.org/imrd/directdoc.asp?DDFDocuments/v/G/TBTN25/KEN1840.DOCX", "https://docs.wto.org/imrd/directdoc.asp?DDFDocuments/v/G/TBTN25/KEN1840.DOCX")</f>
        <v>https://docs.wto.org/imrd/directdoc.asp?DDFDocuments/v/G/TBTN25/KEN1840.DOCX</v>
      </c>
    </row>
    <row r="110" spans="1:18" ht="30" x14ac:dyDescent="0.25">
      <c r="A110" s="8" t="s">
        <v>568</v>
      </c>
      <c r="B110" s="6" t="s">
        <v>194</v>
      </c>
      <c r="C110" s="7">
        <v>45873</v>
      </c>
      <c r="D110" s="9" t="str">
        <f>HYPERLINK("https://www.epingalert.org/en/Search?viewData= G/TBT/N/KEN/1841"," G/TBT/N/KEN/1841")</f>
        <v xml:space="preserve"> G/TBT/N/KEN/1841</v>
      </c>
      <c r="E110" s="8" t="s">
        <v>574</v>
      </c>
      <c r="F110" s="8" t="s">
        <v>575</v>
      </c>
      <c r="H110" s="8" t="s">
        <v>21</v>
      </c>
      <c r="I110" s="8" t="s">
        <v>559</v>
      </c>
      <c r="J110" s="8" t="s">
        <v>553</v>
      </c>
      <c r="K110" s="8" t="s">
        <v>21</v>
      </c>
      <c r="L110" s="6"/>
      <c r="M110" s="7">
        <v>45927</v>
      </c>
      <c r="N110" s="6" t="s">
        <v>25</v>
      </c>
      <c r="O110" s="8" t="s">
        <v>576</v>
      </c>
      <c r="P110" s="6" t="str">
        <f>HYPERLINK("https://docs.wto.org/imrd/directdoc.asp?DDFDocuments/t/G/TBTN25/KEN1841.DOCX", "https://docs.wto.org/imrd/directdoc.asp?DDFDocuments/t/G/TBTN25/KEN1841.DOCX")</f>
        <v>https://docs.wto.org/imrd/directdoc.asp?DDFDocuments/t/G/TBTN25/KEN1841.DOCX</v>
      </c>
      <c r="Q110" s="6" t="str">
        <f>HYPERLINK("https://docs.wto.org/imrd/directdoc.asp?DDFDocuments/u/G/TBTN25/KEN1841.DOCX", "https://docs.wto.org/imrd/directdoc.asp?DDFDocuments/u/G/TBTN25/KEN1841.DOCX")</f>
        <v>https://docs.wto.org/imrd/directdoc.asp?DDFDocuments/u/G/TBTN25/KEN1841.DOCX</v>
      </c>
      <c r="R110" s="6" t="str">
        <f>HYPERLINK("https://docs.wto.org/imrd/directdoc.asp?DDFDocuments/v/G/TBTN25/KEN1841.DOCX", "https://docs.wto.org/imrd/directdoc.asp?DDFDocuments/v/G/TBTN25/KEN1841.DOCX")</f>
        <v>https://docs.wto.org/imrd/directdoc.asp?DDFDocuments/v/G/TBTN25/KEN1841.DOCX</v>
      </c>
    </row>
    <row r="111" spans="1:18" ht="60" x14ac:dyDescent="0.25">
      <c r="A111" s="8" t="s">
        <v>580</v>
      </c>
      <c r="B111" s="6" t="s">
        <v>577</v>
      </c>
      <c r="C111" s="7">
        <v>45870</v>
      </c>
      <c r="D111" s="9" t="str">
        <f>HYPERLINK("https://www.epingalert.org/en/Search?viewData= G/TBT/N/ARE/665, G/TBT/N/BHR/744, G/TBT/N/KWT/729, G/TBT/N/OMN/567, G/TBT/N/QAT/720, G/TBT/N/SAU/1399, G/TBT/N/YEM/323"," G/TBT/N/ARE/665, G/TBT/N/BHR/744, G/TBT/N/KWT/729, G/TBT/N/OMN/567, G/TBT/N/QAT/720, G/TBT/N/SAU/1399, G/TBT/N/YEM/323")</f>
        <v xml:space="preserve"> G/TBT/N/ARE/665, G/TBT/N/BHR/744, G/TBT/N/KWT/729, G/TBT/N/OMN/567, G/TBT/N/QAT/720, G/TBT/N/SAU/1399, G/TBT/N/YEM/323</v>
      </c>
      <c r="E111" s="8" t="s">
        <v>578</v>
      </c>
      <c r="F111" s="8" t="s">
        <v>579</v>
      </c>
      <c r="H111" s="8" t="s">
        <v>21</v>
      </c>
      <c r="I111" s="8" t="s">
        <v>581</v>
      </c>
      <c r="J111" s="8" t="s">
        <v>23</v>
      </c>
      <c r="K111" s="8" t="s">
        <v>582</v>
      </c>
      <c r="L111" s="6"/>
      <c r="M111" s="7">
        <v>45930</v>
      </c>
      <c r="N111" s="6" t="s">
        <v>25</v>
      </c>
      <c r="O111" s="8" t="s">
        <v>583</v>
      </c>
      <c r="P111" s="6" t="str">
        <f>HYPERLINK("https://docs.wto.org/imrd/directdoc.asp?DDFDocuments/t/G/TBTN25/ARE665.DOCX", "https://docs.wto.org/imrd/directdoc.asp?DDFDocuments/t/G/TBTN25/ARE665.DOCX")</f>
        <v>https://docs.wto.org/imrd/directdoc.asp?DDFDocuments/t/G/TBTN25/ARE665.DOCX</v>
      </c>
      <c r="Q111" s="6" t="str">
        <f>HYPERLINK("https://docs.wto.org/imrd/directdoc.asp?DDFDocuments/u/G/TBTN25/ARE665.DOCX", "https://docs.wto.org/imrd/directdoc.asp?DDFDocuments/u/G/TBTN25/ARE665.DOCX")</f>
        <v>https://docs.wto.org/imrd/directdoc.asp?DDFDocuments/u/G/TBTN25/ARE665.DOCX</v>
      </c>
      <c r="R111" s="6" t="str">
        <f>HYPERLINK("https://docs.wto.org/imrd/directdoc.asp?DDFDocuments/v/G/TBTN25/ARE665.DOCX", "https://docs.wto.org/imrd/directdoc.asp?DDFDocuments/v/G/TBTN25/ARE665.DOCX")</f>
        <v>https://docs.wto.org/imrd/directdoc.asp?DDFDocuments/v/G/TBTN25/ARE665.DOCX</v>
      </c>
    </row>
    <row r="112" spans="1:18" ht="60" x14ac:dyDescent="0.25">
      <c r="A112" s="8" t="s">
        <v>580</v>
      </c>
      <c r="B112" s="6" t="s">
        <v>584</v>
      </c>
      <c r="C112" s="7">
        <v>45870</v>
      </c>
      <c r="D112" s="9" t="str">
        <f>HYPERLINK("https://www.epingalert.org/en/Search?viewData= G/TBT/N/ARE/665, G/TBT/N/BHR/744, G/TBT/N/KWT/729, G/TBT/N/OMN/567, G/TBT/N/QAT/720, G/TBT/N/SAU/1399, G/TBT/N/YEM/323"," G/TBT/N/ARE/665, G/TBT/N/BHR/744, G/TBT/N/KWT/729, G/TBT/N/OMN/567, G/TBT/N/QAT/720, G/TBT/N/SAU/1399, G/TBT/N/YEM/323")</f>
        <v xml:space="preserve"> G/TBT/N/ARE/665, G/TBT/N/BHR/744, G/TBT/N/KWT/729, G/TBT/N/OMN/567, G/TBT/N/QAT/720, G/TBT/N/SAU/1399, G/TBT/N/YEM/323</v>
      </c>
      <c r="E112" s="8" t="s">
        <v>578</v>
      </c>
      <c r="F112" s="8" t="s">
        <v>579</v>
      </c>
      <c r="H112" s="8" t="s">
        <v>21</v>
      </c>
      <c r="I112" s="8" t="s">
        <v>581</v>
      </c>
      <c r="J112" s="8" t="s">
        <v>23</v>
      </c>
      <c r="K112" s="8" t="s">
        <v>582</v>
      </c>
      <c r="L112" s="6"/>
      <c r="M112" s="7">
        <v>45930</v>
      </c>
      <c r="N112" s="6" t="s">
        <v>25</v>
      </c>
      <c r="O112" s="8" t="s">
        <v>583</v>
      </c>
      <c r="P112" s="6" t="str">
        <f>HYPERLINK("https://docs.wto.org/imrd/directdoc.asp?DDFDocuments/t/G/TBTN25/ARE665.DOCX", "https://docs.wto.org/imrd/directdoc.asp?DDFDocuments/t/G/TBTN25/ARE665.DOCX")</f>
        <v>https://docs.wto.org/imrd/directdoc.asp?DDFDocuments/t/G/TBTN25/ARE665.DOCX</v>
      </c>
      <c r="Q112" s="6" t="str">
        <f>HYPERLINK("https://docs.wto.org/imrd/directdoc.asp?DDFDocuments/u/G/TBTN25/ARE665.DOCX", "https://docs.wto.org/imrd/directdoc.asp?DDFDocuments/u/G/TBTN25/ARE665.DOCX")</f>
        <v>https://docs.wto.org/imrd/directdoc.asp?DDFDocuments/u/G/TBTN25/ARE665.DOCX</v>
      </c>
      <c r="R112" s="6" t="str">
        <f>HYPERLINK("https://docs.wto.org/imrd/directdoc.asp?DDFDocuments/v/G/TBTN25/ARE665.DOCX", "https://docs.wto.org/imrd/directdoc.asp?DDFDocuments/v/G/TBTN25/ARE665.DOCX")</f>
        <v>https://docs.wto.org/imrd/directdoc.asp?DDFDocuments/v/G/TBTN25/ARE665.DOCX</v>
      </c>
    </row>
    <row r="113" spans="1:18" ht="60" x14ac:dyDescent="0.25">
      <c r="A113" s="8" t="s">
        <v>580</v>
      </c>
      <c r="B113" s="6" t="s">
        <v>371</v>
      </c>
      <c r="C113" s="7">
        <v>45870</v>
      </c>
      <c r="D113" s="9" t="str">
        <f>HYPERLINK("https://www.epingalert.org/en/Search?viewData= G/TBT/N/ARE/665, G/TBT/N/BHR/744, G/TBT/N/KWT/729, G/TBT/N/OMN/567, G/TBT/N/QAT/720, G/TBT/N/SAU/1399, G/TBT/N/YEM/323"," G/TBT/N/ARE/665, G/TBT/N/BHR/744, G/TBT/N/KWT/729, G/TBT/N/OMN/567, G/TBT/N/QAT/720, G/TBT/N/SAU/1399, G/TBT/N/YEM/323")</f>
        <v xml:space="preserve"> G/TBT/N/ARE/665, G/TBT/N/BHR/744, G/TBT/N/KWT/729, G/TBT/N/OMN/567, G/TBT/N/QAT/720, G/TBT/N/SAU/1399, G/TBT/N/YEM/323</v>
      </c>
      <c r="E113" s="8" t="s">
        <v>578</v>
      </c>
      <c r="F113" s="8" t="s">
        <v>579</v>
      </c>
      <c r="H113" s="8" t="s">
        <v>21</v>
      </c>
      <c r="I113" s="8" t="s">
        <v>581</v>
      </c>
      <c r="J113" s="8" t="s">
        <v>23</v>
      </c>
      <c r="K113" s="8" t="s">
        <v>585</v>
      </c>
      <c r="L113" s="6"/>
      <c r="M113" s="7">
        <v>45930</v>
      </c>
      <c r="N113" s="6" t="s">
        <v>25</v>
      </c>
      <c r="O113" s="8" t="s">
        <v>583</v>
      </c>
      <c r="P113" s="6" t="str">
        <f>HYPERLINK("https://docs.wto.org/imrd/directdoc.asp?DDFDocuments/t/G/TBTN25/ARE665.DOCX", "https://docs.wto.org/imrd/directdoc.asp?DDFDocuments/t/G/TBTN25/ARE665.DOCX")</f>
        <v>https://docs.wto.org/imrd/directdoc.asp?DDFDocuments/t/G/TBTN25/ARE665.DOCX</v>
      </c>
      <c r="Q113" s="6" t="str">
        <f>HYPERLINK("https://docs.wto.org/imrd/directdoc.asp?DDFDocuments/u/G/TBTN25/ARE665.DOCX", "https://docs.wto.org/imrd/directdoc.asp?DDFDocuments/u/G/TBTN25/ARE665.DOCX")</f>
        <v>https://docs.wto.org/imrd/directdoc.asp?DDFDocuments/u/G/TBTN25/ARE665.DOCX</v>
      </c>
      <c r="R113" s="6" t="str">
        <f>HYPERLINK("https://docs.wto.org/imrd/directdoc.asp?DDFDocuments/v/G/TBTN25/ARE665.DOCX", "https://docs.wto.org/imrd/directdoc.asp?DDFDocuments/v/G/TBTN25/ARE665.DOCX")</f>
        <v>https://docs.wto.org/imrd/directdoc.asp?DDFDocuments/v/G/TBTN25/ARE665.DOCX</v>
      </c>
    </row>
    <row r="114" spans="1:18" ht="60" x14ac:dyDescent="0.25">
      <c r="A114" s="8" t="s">
        <v>580</v>
      </c>
      <c r="B114" s="6" t="s">
        <v>586</v>
      </c>
      <c r="C114" s="7">
        <v>45870</v>
      </c>
      <c r="D114" s="9" t="str">
        <f>HYPERLINK("https://www.epingalert.org/en/Search?viewData= G/TBT/N/ARE/665, G/TBT/N/BHR/744, G/TBT/N/KWT/729, G/TBT/N/OMN/567, G/TBT/N/QAT/720, G/TBT/N/SAU/1399, G/TBT/N/YEM/323"," G/TBT/N/ARE/665, G/TBT/N/BHR/744, G/TBT/N/KWT/729, G/TBT/N/OMN/567, G/TBT/N/QAT/720, G/TBT/N/SAU/1399, G/TBT/N/YEM/323")</f>
        <v xml:space="preserve"> G/TBT/N/ARE/665, G/TBT/N/BHR/744, G/TBT/N/KWT/729, G/TBT/N/OMN/567, G/TBT/N/QAT/720, G/TBT/N/SAU/1399, G/TBT/N/YEM/323</v>
      </c>
      <c r="E114" s="8" t="s">
        <v>578</v>
      </c>
      <c r="F114" s="8" t="s">
        <v>579</v>
      </c>
      <c r="H114" s="8" t="s">
        <v>21</v>
      </c>
      <c r="I114" s="8" t="s">
        <v>581</v>
      </c>
      <c r="J114" s="8" t="s">
        <v>23</v>
      </c>
      <c r="K114" s="8" t="s">
        <v>585</v>
      </c>
      <c r="L114" s="6"/>
      <c r="M114" s="7">
        <v>45930</v>
      </c>
      <c r="N114" s="6" t="s">
        <v>25</v>
      </c>
      <c r="O114" s="8" t="s">
        <v>583</v>
      </c>
      <c r="P114" s="6" t="str">
        <f>HYPERLINK("https://docs.wto.org/imrd/directdoc.asp?DDFDocuments/t/G/TBTN25/ARE665.DOCX", "https://docs.wto.org/imrd/directdoc.asp?DDFDocuments/t/G/TBTN25/ARE665.DOCX")</f>
        <v>https://docs.wto.org/imrd/directdoc.asp?DDFDocuments/t/G/TBTN25/ARE665.DOCX</v>
      </c>
      <c r="Q114" s="6" t="str">
        <f>HYPERLINK("https://docs.wto.org/imrd/directdoc.asp?DDFDocuments/u/G/TBTN25/ARE665.DOCX", "https://docs.wto.org/imrd/directdoc.asp?DDFDocuments/u/G/TBTN25/ARE665.DOCX")</f>
        <v>https://docs.wto.org/imrd/directdoc.asp?DDFDocuments/u/G/TBTN25/ARE665.DOCX</v>
      </c>
      <c r="R114" s="6" t="str">
        <f>HYPERLINK("https://docs.wto.org/imrd/directdoc.asp?DDFDocuments/v/G/TBTN25/ARE665.DOCX", "https://docs.wto.org/imrd/directdoc.asp?DDFDocuments/v/G/TBTN25/ARE665.DOCX")</f>
        <v>https://docs.wto.org/imrd/directdoc.asp?DDFDocuments/v/G/TBTN25/ARE665.DOCX</v>
      </c>
    </row>
    <row r="115" spans="1:18" ht="30" x14ac:dyDescent="0.25">
      <c r="A115" s="8" t="s">
        <v>589</v>
      </c>
      <c r="B115" s="6" t="s">
        <v>87</v>
      </c>
      <c r="C115" s="7">
        <v>45870</v>
      </c>
      <c r="D115" s="9" t="str">
        <f>HYPERLINK("https://www.epingalert.org/en/Search?viewData= G/TBT/N/JPN/874"," G/TBT/N/JPN/874")</f>
        <v xml:space="preserve"> G/TBT/N/JPN/874</v>
      </c>
      <c r="E115" s="8" t="s">
        <v>587</v>
      </c>
      <c r="F115" s="8" t="s">
        <v>588</v>
      </c>
      <c r="H115" s="8" t="s">
        <v>590</v>
      </c>
      <c r="I115" s="8" t="s">
        <v>358</v>
      </c>
      <c r="J115" s="8" t="s">
        <v>30</v>
      </c>
      <c r="K115" s="8" t="s">
        <v>24</v>
      </c>
      <c r="L115" s="6"/>
      <c r="M115" s="7">
        <v>45930</v>
      </c>
      <c r="N115" s="6" t="s">
        <v>25</v>
      </c>
      <c r="O115" s="8" t="s">
        <v>591</v>
      </c>
      <c r="P115" s="6" t="str">
        <f>HYPERLINK("https://docs.wto.org/imrd/directdoc.asp?DDFDocuments/t/G/TBTN25/JPN874.DOCX", "https://docs.wto.org/imrd/directdoc.asp?DDFDocuments/t/G/TBTN25/JPN874.DOCX")</f>
        <v>https://docs.wto.org/imrd/directdoc.asp?DDFDocuments/t/G/TBTN25/JPN874.DOCX</v>
      </c>
      <c r="Q115" s="6" t="str">
        <f>HYPERLINK("https://docs.wto.org/imrd/directdoc.asp?DDFDocuments/u/G/TBTN25/JPN874.DOCX", "https://docs.wto.org/imrd/directdoc.asp?DDFDocuments/u/G/TBTN25/JPN874.DOCX")</f>
        <v>https://docs.wto.org/imrd/directdoc.asp?DDFDocuments/u/G/TBTN25/JPN874.DOCX</v>
      </c>
      <c r="R115" s="6" t="str">
        <f>HYPERLINK("https://docs.wto.org/imrd/directdoc.asp?DDFDocuments/v/G/TBTN25/JPN874.DOCX", "https://docs.wto.org/imrd/directdoc.asp?DDFDocuments/v/G/TBTN25/JPN874.DOCX")</f>
        <v>https://docs.wto.org/imrd/directdoc.asp?DDFDocuments/v/G/TBTN25/JPN874.DOCX</v>
      </c>
    </row>
    <row r="116" spans="1:18" ht="30" x14ac:dyDescent="0.25">
      <c r="A116" s="8" t="s">
        <v>594</v>
      </c>
      <c r="B116" s="6" t="s">
        <v>87</v>
      </c>
      <c r="C116" s="7">
        <v>45870</v>
      </c>
      <c r="D116" s="9" t="str">
        <f>HYPERLINK("https://www.epingalert.org/en/Search?viewData= G/TBT/N/JPN/873"," G/TBT/N/JPN/873")</f>
        <v xml:space="preserve"> G/TBT/N/JPN/873</v>
      </c>
      <c r="E116" s="8" t="s">
        <v>592</v>
      </c>
      <c r="F116" s="8" t="s">
        <v>593</v>
      </c>
      <c r="H116" s="8" t="s">
        <v>21</v>
      </c>
      <c r="I116" s="8" t="s">
        <v>21</v>
      </c>
      <c r="J116" s="8" t="s">
        <v>30</v>
      </c>
      <c r="K116" s="8" t="s">
        <v>21</v>
      </c>
      <c r="L116" s="6"/>
      <c r="M116" s="7">
        <v>45930</v>
      </c>
      <c r="N116" s="6" t="s">
        <v>25</v>
      </c>
      <c r="O116" s="8" t="s">
        <v>595</v>
      </c>
      <c r="P116" s="6" t="str">
        <f>HYPERLINK("https://docs.wto.org/imrd/directdoc.asp?DDFDocuments/t/G/TBTN25/JPN873.DOCX", "https://docs.wto.org/imrd/directdoc.asp?DDFDocuments/t/G/TBTN25/JPN873.DOCX")</f>
        <v>https://docs.wto.org/imrd/directdoc.asp?DDFDocuments/t/G/TBTN25/JPN873.DOCX</v>
      </c>
      <c r="Q116" s="6" t="str">
        <f>HYPERLINK("https://docs.wto.org/imrd/directdoc.asp?DDFDocuments/u/G/TBTN25/JPN873.DOCX", "https://docs.wto.org/imrd/directdoc.asp?DDFDocuments/u/G/TBTN25/JPN873.DOCX")</f>
        <v>https://docs.wto.org/imrd/directdoc.asp?DDFDocuments/u/G/TBTN25/JPN873.DOCX</v>
      </c>
      <c r="R116" s="6" t="str">
        <f>HYPERLINK("https://docs.wto.org/imrd/directdoc.asp?DDFDocuments/v/G/TBTN25/JPN873.DOCX", "https://docs.wto.org/imrd/directdoc.asp?DDFDocuments/v/G/TBTN25/JPN873.DOCX")</f>
        <v>https://docs.wto.org/imrd/directdoc.asp?DDFDocuments/v/G/TBTN25/JPN873.DOCX</v>
      </c>
    </row>
    <row r="117" spans="1:18" ht="60" x14ac:dyDescent="0.25">
      <c r="A117" s="8" t="s">
        <v>580</v>
      </c>
      <c r="B117" s="6" t="s">
        <v>596</v>
      </c>
      <c r="C117" s="7">
        <v>45870</v>
      </c>
      <c r="D117" s="9" t="str">
        <f>HYPERLINK("https://www.epingalert.org/en/Search?viewData= G/TBT/N/ARE/665, G/TBT/N/BHR/744, G/TBT/N/KWT/729, G/TBT/N/OMN/567, G/TBT/N/QAT/720, G/TBT/N/SAU/1399, G/TBT/N/YEM/323"," G/TBT/N/ARE/665, G/TBT/N/BHR/744, G/TBT/N/KWT/729, G/TBT/N/OMN/567, G/TBT/N/QAT/720, G/TBT/N/SAU/1399, G/TBT/N/YEM/323")</f>
        <v xml:space="preserve"> G/TBT/N/ARE/665, G/TBT/N/BHR/744, G/TBT/N/KWT/729, G/TBT/N/OMN/567, G/TBT/N/QAT/720, G/TBT/N/SAU/1399, G/TBT/N/YEM/323</v>
      </c>
      <c r="E117" s="8" t="s">
        <v>578</v>
      </c>
      <c r="F117" s="8" t="s">
        <v>579</v>
      </c>
      <c r="H117" s="8" t="s">
        <v>21</v>
      </c>
      <c r="I117" s="8" t="s">
        <v>581</v>
      </c>
      <c r="J117" s="8" t="s">
        <v>23</v>
      </c>
      <c r="K117" s="8" t="s">
        <v>585</v>
      </c>
      <c r="L117" s="6"/>
      <c r="M117" s="7">
        <v>45930</v>
      </c>
      <c r="N117" s="6" t="s">
        <v>25</v>
      </c>
      <c r="O117" s="8" t="s">
        <v>583</v>
      </c>
      <c r="P117" s="6" t="str">
        <f>HYPERLINK("https://docs.wto.org/imrd/directdoc.asp?DDFDocuments/t/G/TBTN25/ARE665.DOCX", "https://docs.wto.org/imrd/directdoc.asp?DDFDocuments/t/G/TBTN25/ARE665.DOCX")</f>
        <v>https://docs.wto.org/imrd/directdoc.asp?DDFDocuments/t/G/TBTN25/ARE665.DOCX</v>
      </c>
      <c r="Q117" s="6" t="str">
        <f>HYPERLINK("https://docs.wto.org/imrd/directdoc.asp?DDFDocuments/u/G/TBTN25/ARE665.DOCX", "https://docs.wto.org/imrd/directdoc.asp?DDFDocuments/u/G/TBTN25/ARE665.DOCX")</f>
        <v>https://docs.wto.org/imrd/directdoc.asp?DDFDocuments/u/G/TBTN25/ARE665.DOCX</v>
      </c>
      <c r="R117" s="6" t="str">
        <f>HYPERLINK("https://docs.wto.org/imrd/directdoc.asp?DDFDocuments/v/G/TBTN25/ARE665.DOCX", "https://docs.wto.org/imrd/directdoc.asp?DDFDocuments/v/G/TBTN25/ARE665.DOCX")</f>
        <v>https://docs.wto.org/imrd/directdoc.asp?DDFDocuments/v/G/TBTN25/ARE665.DOCX</v>
      </c>
    </row>
    <row r="118" spans="1:18" ht="60" x14ac:dyDescent="0.25">
      <c r="A118" s="8" t="s">
        <v>580</v>
      </c>
      <c r="B118" s="6" t="s">
        <v>597</v>
      </c>
      <c r="C118" s="7">
        <v>45870</v>
      </c>
      <c r="D118" s="9" t="str">
        <f>HYPERLINK("https://www.epingalert.org/en/Search?viewData= G/TBT/N/ARE/665, G/TBT/N/BHR/744, G/TBT/N/KWT/729, G/TBT/N/OMN/567, G/TBT/N/QAT/720, G/TBT/N/SAU/1399, G/TBT/N/YEM/323"," G/TBT/N/ARE/665, G/TBT/N/BHR/744, G/TBT/N/KWT/729, G/TBT/N/OMN/567, G/TBT/N/QAT/720, G/TBT/N/SAU/1399, G/TBT/N/YEM/323")</f>
        <v xml:space="preserve"> G/TBT/N/ARE/665, G/TBT/N/BHR/744, G/TBT/N/KWT/729, G/TBT/N/OMN/567, G/TBT/N/QAT/720, G/TBT/N/SAU/1399, G/TBT/N/YEM/323</v>
      </c>
      <c r="E118" s="8" t="s">
        <v>578</v>
      </c>
      <c r="F118" s="8" t="s">
        <v>579</v>
      </c>
      <c r="H118" s="8" t="s">
        <v>21</v>
      </c>
      <c r="I118" s="8" t="s">
        <v>581</v>
      </c>
      <c r="J118" s="8" t="s">
        <v>23</v>
      </c>
      <c r="K118" s="8" t="s">
        <v>585</v>
      </c>
      <c r="L118" s="6"/>
      <c r="M118" s="7">
        <v>45930</v>
      </c>
      <c r="N118" s="6" t="s">
        <v>25</v>
      </c>
      <c r="O118" s="8" t="s">
        <v>583</v>
      </c>
      <c r="P118" s="6" t="str">
        <f>HYPERLINK("https://docs.wto.org/imrd/directdoc.asp?DDFDocuments/t/G/TBTN25/ARE665.DOCX", "https://docs.wto.org/imrd/directdoc.asp?DDFDocuments/t/G/TBTN25/ARE665.DOCX")</f>
        <v>https://docs.wto.org/imrd/directdoc.asp?DDFDocuments/t/G/TBTN25/ARE665.DOCX</v>
      </c>
      <c r="Q118" s="6" t="str">
        <f>HYPERLINK("https://docs.wto.org/imrd/directdoc.asp?DDFDocuments/u/G/TBTN25/ARE665.DOCX", "https://docs.wto.org/imrd/directdoc.asp?DDFDocuments/u/G/TBTN25/ARE665.DOCX")</f>
        <v>https://docs.wto.org/imrd/directdoc.asp?DDFDocuments/u/G/TBTN25/ARE665.DOCX</v>
      </c>
      <c r="R118" s="6" t="str">
        <f>HYPERLINK("https://docs.wto.org/imrd/directdoc.asp?DDFDocuments/v/G/TBTN25/ARE665.DOCX", "https://docs.wto.org/imrd/directdoc.asp?DDFDocuments/v/G/TBTN25/ARE665.DOCX")</f>
        <v>https://docs.wto.org/imrd/directdoc.asp?DDFDocuments/v/G/TBTN25/ARE665.DOCX</v>
      </c>
    </row>
    <row r="119" spans="1:18" ht="60" x14ac:dyDescent="0.25">
      <c r="A119" s="8" t="s">
        <v>580</v>
      </c>
      <c r="B119" s="6" t="s">
        <v>598</v>
      </c>
      <c r="C119" s="7">
        <v>45870</v>
      </c>
      <c r="D119" s="9" t="str">
        <f>HYPERLINK("https://www.epingalert.org/en/Search?viewData= G/TBT/N/ARE/665, G/TBT/N/BHR/744, G/TBT/N/KWT/729, G/TBT/N/OMN/567, G/TBT/N/QAT/720, G/TBT/N/SAU/1399, G/TBT/N/YEM/323"," G/TBT/N/ARE/665, G/TBT/N/BHR/744, G/TBT/N/KWT/729, G/TBT/N/OMN/567, G/TBT/N/QAT/720, G/TBT/N/SAU/1399, G/TBT/N/YEM/323")</f>
        <v xml:space="preserve"> G/TBT/N/ARE/665, G/TBT/N/BHR/744, G/TBT/N/KWT/729, G/TBT/N/OMN/567, G/TBT/N/QAT/720, G/TBT/N/SAU/1399, G/TBT/N/YEM/323</v>
      </c>
      <c r="E119" s="8" t="s">
        <v>578</v>
      </c>
      <c r="F119" s="8" t="s">
        <v>579</v>
      </c>
      <c r="H119" s="8" t="s">
        <v>21</v>
      </c>
      <c r="I119" s="8" t="s">
        <v>581</v>
      </c>
      <c r="J119" s="8" t="s">
        <v>23</v>
      </c>
      <c r="K119" s="8" t="s">
        <v>585</v>
      </c>
      <c r="L119" s="6"/>
      <c r="M119" s="7">
        <v>45930</v>
      </c>
      <c r="N119" s="6" t="s">
        <v>25</v>
      </c>
      <c r="O119" s="8" t="s">
        <v>583</v>
      </c>
      <c r="P119" s="6" t="str">
        <f>HYPERLINK("https://docs.wto.org/imrd/directdoc.asp?DDFDocuments/t/G/TBTN25/ARE665.DOCX", "https://docs.wto.org/imrd/directdoc.asp?DDFDocuments/t/G/TBTN25/ARE665.DOCX")</f>
        <v>https://docs.wto.org/imrd/directdoc.asp?DDFDocuments/t/G/TBTN25/ARE665.DOCX</v>
      </c>
      <c r="Q119" s="6" t="str">
        <f>HYPERLINK("https://docs.wto.org/imrd/directdoc.asp?DDFDocuments/u/G/TBTN25/ARE665.DOCX", "https://docs.wto.org/imrd/directdoc.asp?DDFDocuments/u/G/TBTN25/ARE665.DOCX")</f>
        <v>https://docs.wto.org/imrd/directdoc.asp?DDFDocuments/u/G/TBTN25/ARE665.DOCX</v>
      </c>
      <c r="R119" s="6" t="str">
        <f>HYPERLINK("https://docs.wto.org/imrd/directdoc.asp?DDFDocuments/v/G/TBTN25/ARE665.DOCX", "https://docs.wto.org/imrd/directdoc.asp?DDFDocuments/v/G/TBTN25/ARE665.DOCX")</f>
        <v>https://docs.wto.org/imrd/directdoc.asp?DDFDocuments/v/G/TBTN25/ARE665.DOCX</v>
      </c>
    </row>
    <row r="120" spans="1:18" ht="45" x14ac:dyDescent="0.25">
      <c r="A120" s="8" t="s">
        <v>602</v>
      </c>
      <c r="B120" s="6" t="s">
        <v>599</v>
      </c>
      <c r="C120" s="7">
        <v>45870</v>
      </c>
      <c r="D120" s="9" t="str">
        <f>HYPERLINK("https://www.epingalert.org/en/Search?viewData= G/TBT/N/TUR/226"," G/TBT/N/TUR/226")</f>
        <v xml:space="preserve"> G/TBT/N/TUR/226</v>
      </c>
      <c r="E120" s="8" t="s">
        <v>600</v>
      </c>
      <c r="F120" s="8" t="s">
        <v>601</v>
      </c>
      <c r="H120" s="8" t="s">
        <v>21</v>
      </c>
      <c r="I120" s="8" t="s">
        <v>21</v>
      </c>
      <c r="J120" s="8" t="s">
        <v>23</v>
      </c>
      <c r="K120" s="8" t="s">
        <v>21</v>
      </c>
      <c r="L120" s="6"/>
      <c r="M120" s="7">
        <v>45930</v>
      </c>
      <c r="N120" s="6" t="s">
        <v>25</v>
      </c>
      <c r="O120" s="8" t="s">
        <v>603</v>
      </c>
      <c r="P120" s="6" t="str">
        <f>HYPERLINK("https://docs.wto.org/imrd/directdoc.asp?DDFDocuments/t/G/TBTN25/TUR226.DOCX", "https://docs.wto.org/imrd/directdoc.asp?DDFDocuments/t/G/TBTN25/TUR226.DOCX")</f>
        <v>https://docs.wto.org/imrd/directdoc.asp?DDFDocuments/t/G/TBTN25/TUR226.DOCX</v>
      </c>
      <c r="Q120" s="6" t="str">
        <f>HYPERLINK("https://docs.wto.org/imrd/directdoc.asp?DDFDocuments/u/G/TBTN25/TUR226.DOCX", "https://docs.wto.org/imrd/directdoc.asp?DDFDocuments/u/G/TBTN25/TUR226.DOCX")</f>
        <v>https://docs.wto.org/imrd/directdoc.asp?DDFDocuments/u/G/TBTN25/TUR226.DOCX</v>
      </c>
      <c r="R120" s="6" t="str">
        <f>HYPERLINK("https://docs.wto.org/imrd/directdoc.asp?DDFDocuments/v/G/TBTN25/TUR226.DOCX", "https://docs.wto.org/imrd/directdoc.asp?DDFDocuments/v/G/TBTN25/TUR226.DOCX")</f>
        <v>https://docs.wto.org/imrd/directdoc.asp?DDFDocuments/v/G/TBTN25/TUR226.DOCX</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2025-09-04T07:51:00Z</dcterms:created>
  <dcterms:modified xsi:type="dcterms:W3CDTF">2025-09-04T07:51:21Z</dcterms:modified>
</cp:coreProperties>
</file>