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4\"/>
    </mc:Choice>
  </mc:AlternateContent>
  <xr:revisionPtr revIDLastSave="0" documentId="13_ncr:1_{C5C636F4-BCC3-47D8-B7C8-CFECD2E43F77}"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6" i="1" l="1"/>
  <c r="Q86" i="1"/>
  <c r="P86" i="1"/>
  <c r="C86" i="1"/>
  <c r="R49" i="1"/>
  <c r="Q49" i="1"/>
  <c r="P49" i="1"/>
  <c r="C49" i="1"/>
  <c r="R123" i="1"/>
  <c r="Q123" i="1"/>
  <c r="P123" i="1"/>
  <c r="C123" i="1"/>
  <c r="R113" i="1"/>
  <c r="Q113" i="1"/>
  <c r="P113" i="1"/>
  <c r="C113" i="1"/>
  <c r="R100" i="1"/>
  <c r="Q100" i="1"/>
  <c r="P100" i="1"/>
  <c r="C100" i="1"/>
  <c r="R141" i="1"/>
  <c r="Q141" i="1"/>
  <c r="P141" i="1"/>
  <c r="C141" i="1"/>
  <c r="R114" i="1"/>
  <c r="Q114" i="1"/>
  <c r="P114" i="1"/>
  <c r="C114" i="1"/>
  <c r="R140" i="1"/>
  <c r="Q140" i="1"/>
  <c r="P140" i="1"/>
  <c r="C140" i="1"/>
  <c r="R139" i="1"/>
  <c r="Q139" i="1"/>
  <c r="P139" i="1"/>
  <c r="C139" i="1"/>
  <c r="R138" i="1"/>
  <c r="Q138" i="1"/>
  <c r="P138" i="1"/>
  <c r="C138" i="1"/>
  <c r="R137" i="1"/>
  <c r="Q137" i="1"/>
  <c r="P137" i="1"/>
  <c r="C137" i="1"/>
  <c r="R136" i="1"/>
  <c r="Q136" i="1"/>
  <c r="P136" i="1"/>
  <c r="C136" i="1"/>
  <c r="R135" i="1"/>
  <c r="Q135" i="1"/>
  <c r="P135" i="1"/>
  <c r="C135" i="1"/>
  <c r="R97" i="1"/>
  <c r="Q97" i="1"/>
  <c r="P97" i="1"/>
  <c r="C97" i="1"/>
  <c r="R11" i="1"/>
  <c r="Q11" i="1"/>
  <c r="P11" i="1"/>
  <c r="C11" i="1"/>
  <c r="R99" i="1"/>
  <c r="Q99" i="1"/>
  <c r="P99" i="1"/>
  <c r="C99" i="1"/>
  <c r="R58" i="1"/>
  <c r="Q58" i="1"/>
  <c r="P58" i="1"/>
  <c r="C58" i="1"/>
  <c r="R128" i="1"/>
  <c r="Q128" i="1"/>
  <c r="P128" i="1"/>
  <c r="C128" i="1"/>
  <c r="R12" i="1"/>
  <c r="Q12" i="1"/>
  <c r="P12" i="1"/>
  <c r="C12" i="1"/>
  <c r="R50" i="1"/>
  <c r="Q50" i="1"/>
  <c r="P50" i="1"/>
  <c r="C50" i="1"/>
  <c r="R130" i="1"/>
  <c r="Q130" i="1"/>
  <c r="P130" i="1"/>
  <c r="C130" i="1"/>
  <c r="R22" i="1"/>
  <c r="Q22" i="1"/>
  <c r="P22" i="1"/>
  <c r="C22" i="1"/>
  <c r="R93" i="1"/>
  <c r="Q93" i="1"/>
  <c r="P93" i="1"/>
  <c r="C93" i="1"/>
  <c r="R146" i="1"/>
  <c r="Q146" i="1"/>
  <c r="P146" i="1"/>
  <c r="C146" i="1"/>
  <c r="R120" i="1"/>
  <c r="Q120" i="1"/>
  <c r="P120" i="1"/>
  <c r="C120" i="1"/>
  <c r="R29" i="1"/>
  <c r="Q29" i="1"/>
  <c r="P29" i="1"/>
  <c r="C29" i="1"/>
  <c r="R23" i="1"/>
  <c r="Q23" i="1"/>
  <c r="P23" i="1"/>
  <c r="C23" i="1"/>
  <c r="R127" i="1"/>
  <c r="Q127" i="1"/>
  <c r="P127" i="1"/>
  <c r="C127" i="1"/>
  <c r="R131" i="1"/>
  <c r="Q131" i="1"/>
  <c r="P131" i="1"/>
  <c r="C131" i="1"/>
  <c r="R21" i="1"/>
  <c r="Q21" i="1"/>
  <c r="P21" i="1"/>
  <c r="C21" i="1"/>
  <c r="R33" i="1"/>
  <c r="Q33" i="1"/>
  <c r="P33" i="1"/>
  <c r="C33" i="1"/>
  <c r="R142" i="1"/>
  <c r="Q142" i="1"/>
  <c r="P142" i="1"/>
  <c r="C142" i="1"/>
  <c r="R36" i="1"/>
  <c r="Q36" i="1"/>
  <c r="P36" i="1"/>
  <c r="C36" i="1"/>
  <c r="R157" i="1"/>
  <c r="Q157" i="1"/>
  <c r="P157" i="1"/>
  <c r="C157" i="1"/>
  <c r="R156" i="1"/>
  <c r="Q156" i="1"/>
  <c r="P156" i="1"/>
  <c r="C156" i="1"/>
  <c r="R155" i="1"/>
  <c r="Q155" i="1"/>
  <c r="P155" i="1"/>
  <c r="C155" i="1"/>
  <c r="R154" i="1"/>
  <c r="Q154" i="1"/>
  <c r="P154" i="1"/>
  <c r="C154" i="1"/>
  <c r="R106" i="1"/>
  <c r="Q106" i="1"/>
  <c r="P106" i="1"/>
  <c r="C106" i="1"/>
  <c r="R129" i="1"/>
  <c r="Q129" i="1"/>
  <c r="P129" i="1"/>
  <c r="C129" i="1"/>
  <c r="R153" i="1"/>
  <c r="Q153" i="1"/>
  <c r="P153" i="1"/>
  <c r="C153" i="1"/>
  <c r="R64" i="1"/>
  <c r="Q64" i="1"/>
  <c r="P64" i="1"/>
  <c r="C64" i="1"/>
  <c r="R152" i="1"/>
  <c r="Q152" i="1"/>
  <c r="P152" i="1"/>
  <c r="C152" i="1"/>
  <c r="R151" i="1"/>
  <c r="Q151" i="1"/>
  <c r="P151" i="1"/>
  <c r="C151" i="1"/>
  <c r="R55" i="1"/>
  <c r="Q55" i="1"/>
  <c r="P55" i="1"/>
  <c r="C55" i="1"/>
  <c r="R54" i="1"/>
  <c r="Q54" i="1"/>
  <c r="P54" i="1"/>
  <c r="C54" i="1"/>
  <c r="R124" i="1"/>
  <c r="Q124" i="1"/>
  <c r="P124" i="1"/>
  <c r="C124" i="1"/>
  <c r="R150" i="1"/>
  <c r="Q150" i="1"/>
  <c r="P150" i="1"/>
  <c r="C150" i="1"/>
  <c r="R149" i="1"/>
  <c r="Q149" i="1"/>
  <c r="P149" i="1"/>
  <c r="C149" i="1"/>
  <c r="R53" i="1"/>
  <c r="Q53" i="1"/>
  <c r="P53" i="1"/>
  <c r="C53" i="1"/>
  <c r="R148" i="1"/>
  <c r="Q148" i="1"/>
  <c r="P148" i="1"/>
  <c r="C148" i="1"/>
  <c r="R52" i="1"/>
  <c r="Q52" i="1"/>
  <c r="P52" i="1"/>
  <c r="C52" i="1"/>
  <c r="R20" i="1"/>
  <c r="Q20" i="1"/>
  <c r="P20" i="1"/>
  <c r="C20" i="1"/>
  <c r="R78" i="1"/>
  <c r="Q78" i="1"/>
  <c r="P78" i="1"/>
  <c r="C78" i="1"/>
  <c r="R90" i="1"/>
  <c r="Q90" i="1"/>
  <c r="P90" i="1"/>
  <c r="C90" i="1"/>
  <c r="R112" i="1"/>
  <c r="Q112" i="1"/>
  <c r="P112" i="1"/>
  <c r="C112" i="1"/>
  <c r="R31" i="1"/>
  <c r="Q31" i="1"/>
  <c r="P31" i="1"/>
  <c r="C31" i="1"/>
  <c r="R75" i="1"/>
  <c r="Q75" i="1"/>
  <c r="P75" i="1"/>
  <c r="C75" i="1"/>
  <c r="R44" i="1"/>
  <c r="Q44" i="1"/>
  <c r="P44" i="1"/>
  <c r="C44" i="1"/>
  <c r="R10" i="1"/>
  <c r="Q10" i="1"/>
  <c r="P10" i="1"/>
  <c r="C10" i="1"/>
  <c r="R84" i="1"/>
  <c r="Q84" i="1"/>
  <c r="P84" i="1"/>
  <c r="C84" i="1"/>
  <c r="R102" i="1"/>
  <c r="Q102" i="1"/>
  <c r="P102" i="1"/>
  <c r="C102" i="1"/>
  <c r="R144" i="1"/>
  <c r="Q144" i="1"/>
  <c r="P144" i="1"/>
  <c r="C144" i="1"/>
  <c r="R105" i="1"/>
  <c r="Q105" i="1"/>
  <c r="P105" i="1"/>
  <c r="C105" i="1"/>
  <c r="R121" i="1"/>
  <c r="Q121" i="1"/>
  <c r="P121" i="1"/>
  <c r="C121" i="1"/>
  <c r="R126" i="1"/>
  <c r="Q126" i="1"/>
  <c r="P126" i="1"/>
  <c r="C126" i="1"/>
  <c r="R108" i="1"/>
  <c r="Q108" i="1"/>
  <c r="P108" i="1"/>
  <c r="C108" i="1"/>
  <c r="R85" i="1"/>
  <c r="Q85" i="1"/>
  <c r="P85" i="1"/>
  <c r="C85" i="1"/>
  <c r="R65" i="1"/>
  <c r="Q65" i="1"/>
  <c r="P65" i="1"/>
  <c r="C65" i="1"/>
  <c r="R17" i="1"/>
  <c r="Q17" i="1"/>
  <c r="P17" i="1"/>
  <c r="C17" i="1"/>
  <c r="R96" i="1"/>
  <c r="Q96" i="1"/>
  <c r="P96" i="1"/>
  <c r="C96" i="1"/>
  <c r="R116" i="1"/>
  <c r="Q116" i="1"/>
  <c r="P116" i="1"/>
  <c r="C116" i="1"/>
  <c r="R62" i="1"/>
  <c r="Q62" i="1"/>
  <c r="P62" i="1"/>
  <c r="C62" i="1"/>
  <c r="R104" i="1"/>
  <c r="Q104" i="1"/>
  <c r="P104" i="1"/>
  <c r="C104" i="1"/>
  <c r="R47" i="1"/>
  <c r="Q47" i="1"/>
  <c r="P47" i="1"/>
  <c r="C47" i="1"/>
  <c r="R4" i="1"/>
  <c r="Q4" i="1"/>
  <c r="P4" i="1"/>
  <c r="C4" i="1"/>
  <c r="R79" i="1"/>
  <c r="Q79" i="1"/>
  <c r="P79" i="1"/>
  <c r="C79" i="1"/>
  <c r="R18" i="1"/>
  <c r="Q18" i="1"/>
  <c r="P18" i="1"/>
  <c r="C18" i="1"/>
  <c r="R74" i="1"/>
  <c r="Q74" i="1"/>
  <c r="P74" i="1"/>
  <c r="C74" i="1"/>
  <c r="R80" i="1"/>
  <c r="Q80" i="1"/>
  <c r="P80" i="1"/>
  <c r="C80" i="1"/>
  <c r="R147" i="1"/>
  <c r="Q147" i="1"/>
  <c r="P147" i="1"/>
  <c r="C147" i="1"/>
  <c r="R63" i="1"/>
  <c r="Q63" i="1"/>
  <c r="P63" i="1"/>
  <c r="C63" i="1"/>
  <c r="R134" i="1"/>
  <c r="Q134" i="1"/>
  <c r="P134" i="1"/>
  <c r="C134" i="1"/>
  <c r="R133" i="1"/>
  <c r="Q133" i="1"/>
  <c r="P133" i="1"/>
  <c r="C133" i="1"/>
  <c r="R103" i="1"/>
  <c r="Q103" i="1"/>
  <c r="P103" i="1"/>
  <c r="C103" i="1"/>
  <c r="R16" i="1"/>
  <c r="Q16" i="1"/>
  <c r="P16" i="1"/>
  <c r="C16" i="1"/>
  <c r="R76" i="1"/>
  <c r="Q76" i="1"/>
  <c r="P76" i="1"/>
  <c r="C76" i="1"/>
  <c r="R15" i="1"/>
  <c r="Q15" i="1"/>
  <c r="P15" i="1"/>
  <c r="C15" i="1"/>
  <c r="R24" i="1"/>
  <c r="Q24" i="1"/>
  <c r="P24" i="1"/>
  <c r="C24" i="1"/>
  <c r="R9" i="1"/>
  <c r="Q9" i="1"/>
  <c r="P9" i="1"/>
  <c r="C9" i="1"/>
  <c r="R115" i="1"/>
  <c r="Q115" i="1"/>
  <c r="P115" i="1"/>
  <c r="C115" i="1"/>
  <c r="R5" i="1"/>
  <c r="Q5" i="1"/>
  <c r="P5" i="1"/>
  <c r="C5" i="1"/>
  <c r="R57" i="1"/>
  <c r="Q57" i="1"/>
  <c r="P57" i="1"/>
  <c r="C57" i="1"/>
  <c r="R56" i="1"/>
  <c r="Q56" i="1"/>
  <c r="P56" i="1"/>
  <c r="C56" i="1"/>
  <c r="R14" i="1"/>
  <c r="Q14" i="1"/>
  <c r="P14" i="1"/>
  <c r="C14" i="1"/>
  <c r="R45" i="1"/>
  <c r="Q45" i="1"/>
  <c r="P45" i="1"/>
  <c r="C45" i="1"/>
  <c r="R46" i="1"/>
  <c r="Q46" i="1"/>
  <c r="P46" i="1"/>
  <c r="C46" i="1"/>
  <c r="R111" i="1"/>
  <c r="Q111" i="1"/>
  <c r="P111" i="1"/>
  <c r="C111" i="1"/>
  <c r="R145" i="1"/>
  <c r="Q145" i="1"/>
  <c r="P145" i="1"/>
  <c r="C145" i="1"/>
  <c r="R7" i="1"/>
  <c r="Q7" i="1"/>
  <c r="P7" i="1"/>
  <c r="C7" i="1"/>
  <c r="R61" i="1"/>
  <c r="Q61" i="1"/>
  <c r="P61" i="1"/>
  <c r="C61" i="1"/>
  <c r="R110" i="1"/>
  <c r="Q110" i="1"/>
  <c r="P110" i="1"/>
  <c r="C110" i="1"/>
  <c r="R87" i="1"/>
  <c r="Q87" i="1"/>
  <c r="P87" i="1"/>
  <c r="C87" i="1"/>
  <c r="R28" i="1"/>
  <c r="Q28" i="1"/>
  <c r="P28" i="1"/>
  <c r="C28" i="1"/>
  <c r="R89" i="1"/>
  <c r="Q89" i="1"/>
  <c r="P89" i="1"/>
  <c r="C89" i="1"/>
  <c r="R119" i="1"/>
  <c r="Q119" i="1"/>
  <c r="P119" i="1"/>
  <c r="C119" i="1"/>
  <c r="R125" i="1"/>
  <c r="Q125" i="1"/>
  <c r="P125" i="1"/>
  <c r="C125" i="1"/>
  <c r="R107" i="1"/>
  <c r="Q107" i="1"/>
  <c r="P107" i="1"/>
  <c r="C107" i="1"/>
  <c r="R117" i="1"/>
  <c r="Q117" i="1"/>
  <c r="P117" i="1"/>
  <c r="C117" i="1"/>
  <c r="R91" i="1"/>
  <c r="Q91" i="1"/>
  <c r="P91" i="1"/>
  <c r="C91" i="1"/>
  <c r="R88" i="1"/>
  <c r="Q88" i="1"/>
  <c r="P88" i="1"/>
  <c r="C88" i="1"/>
  <c r="R83" i="1"/>
  <c r="Q83" i="1"/>
  <c r="P83" i="1"/>
  <c r="C83" i="1"/>
  <c r="R132" i="1"/>
  <c r="Q132" i="1"/>
  <c r="P132" i="1"/>
  <c r="C132" i="1"/>
  <c r="R122" i="1"/>
  <c r="Q122" i="1"/>
  <c r="P122" i="1"/>
  <c r="C122" i="1"/>
  <c r="R77" i="1"/>
  <c r="Q77" i="1"/>
  <c r="P77" i="1"/>
  <c r="C77" i="1"/>
  <c r="R59" i="1"/>
  <c r="Q59" i="1"/>
  <c r="P59" i="1"/>
  <c r="C59" i="1"/>
  <c r="R19" i="1"/>
  <c r="Q19" i="1"/>
  <c r="P19" i="1"/>
  <c r="C19" i="1"/>
  <c r="Q3" i="1"/>
  <c r="P3" i="1"/>
  <c r="C3" i="1"/>
  <c r="R73" i="1"/>
  <c r="Q73" i="1"/>
  <c r="P73" i="1"/>
  <c r="C73" i="1"/>
  <c r="Q27" i="1"/>
  <c r="P27" i="1"/>
  <c r="C27" i="1"/>
  <c r="Q98" i="1"/>
  <c r="P98" i="1"/>
  <c r="C98" i="1"/>
  <c r="R43" i="1"/>
  <c r="Q43" i="1"/>
  <c r="P43" i="1"/>
  <c r="C43" i="1"/>
  <c r="R72" i="1"/>
  <c r="Q72" i="1"/>
  <c r="P72" i="1"/>
  <c r="C72" i="1"/>
  <c r="R71" i="1"/>
  <c r="Q71" i="1"/>
  <c r="P71" i="1"/>
  <c r="C71" i="1"/>
  <c r="R42" i="1"/>
  <c r="Q42" i="1"/>
  <c r="P42" i="1"/>
  <c r="C42" i="1"/>
  <c r="R70" i="1"/>
  <c r="Q70" i="1"/>
  <c r="P70" i="1"/>
  <c r="C70" i="1"/>
  <c r="R69" i="1"/>
  <c r="Q69" i="1"/>
  <c r="P69" i="1"/>
  <c r="C69" i="1"/>
  <c r="R41" i="1"/>
  <c r="Q41" i="1"/>
  <c r="P41" i="1"/>
  <c r="C41" i="1"/>
  <c r="R51" i="1"/>
  <c r="Q51" i="1"/>
  <c r="P51" i="1"/>
  <c r="C51" i="1"/>
  <c r="R40" i="1"/>
  <c r="Q40" i="1"/>
  <c r="P40" i="1"/>
  <c r="C40" i="1"/>
  <c r="R68" i="1"/>
  <c r="Q68" i="1"/>
  <c r="P68" i="1"/>
  <c r="C68" i="1"/>
  <c r="R39" i="1"/>
  <c r="Q39" i="1"/>
  <c r="P39" i="1"/>
  <c r="C39" i="1"/>
  <c r="R38" i="1"/>
  <c r="Q38" i="1"/>
  <c r="P38" i="1"/>
  <c r="C38" i="1"/>
  <c r="R67" i="1"/>
  <c r="Q67" i="1"/>
  <c r="P67" i="1"/>
  <c r="C67" i="1"/>
  <c r="R37" i="1"/>
  <c r="Q37" i="1"/>
  <c r="P37" i="1"/>
  <c r="C37" i="1"/>
  <c r="P95" i="1"/>
  <c r="C95" i="1"/>
  <c r="P82" i="1"/>
  <c r="C82" i="1"/>
  <c r="R109" i="1"/>
  <c r="C109" i="1"/>
  <c r="Q34" i="1"/>
  <c r="P34" i="1"/>
  <c r="C34" i="1"/>
  <c r="P94" i="1"/>
  <c r="C94" i="1"/>
  <c r="Q92" i="1"/>
  <c r="P92" i="1"/>
  <c r="C92" i="1"/>
  <c r="Q26" i="1"/>
  <c r="P26" i="1"/>
  <c r="C26" i="1"/>
  <c r="P13" i="1"/>
  <c r="C13" i="1"/>
  <c r="P48" i="1"/>
  <c r="C48" i="1"/>
  <c r="P81" i="1"/>
  <c r="C81" i="1"/>
  <c r="P60" i="1"/>
  <c r="C60" i="1"/>
  <c r="P101" i="1"/>
  <c r="C101" i="1"/>
  <c r="P32" i="1"/>
  <c r="C32" i="1"/>
  <c r="P25" i="1"/>
  <c r="C25" i="1"/>
  <c r="P30" i="1"/>
  <c r="C30" i="1"/>
  <c r="R6" i="1"/>
  <c r="C6" i="1"/>
  <c r="P66" i="1"/>
  <c r="C66" i="1"/>
  <c r="P35" i="1"/>
  <c r="C35" i="1"/>
  <c r="P2" i="1"/>
  <c r="C2" i="1"/>
  <c r="P118" i="1"/>
  <c r="C118" i="1"/>
  <c r="P8" i="1"/>
  <c r="C8" i="1"/>
  <c r="P143" i="1"/>
  <c r="C143" i="1"/>
</calcChain>
</file>

<file path=xl/sharedStrings.xml><?xml version="1.0" encoding="utf-8"?>
<sst xmlns="http://schemas.openxmlformats.org/spreadsheetml/2006/main" count="1880" uniqueCount="849">
  <si>
    <t>Notifying Member</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</si>
  <si>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</si>
  <si>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</si>
  <si>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</si>
  <si>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</si>
  <si>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</si>
  <si>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</si>
  <si>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</si>
  <si>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</si>
  <si>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</si>
  <si>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</si>
  <si>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</si>
  <si>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</si>
  <si>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</si>
  <si>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</si>
  <si>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</si>
  <si>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Korea, Republic of</t>
  </si>
  <si>
    <t xml:space="preserve">Draft amendment of notification on Conformity Assessment of Broadcasting and Communication Equipment_x000D_
</t>
  </si>
  <si>
    <t>Establishment of detailed procedures and reclassification of target equipment following the introduction of a self-conformity confirmation system_x000D_
 (new Article 11, 12 / Article 18, new paragraph 4·5 / Article 27, new paragraph 3 / new Annex Form No.21 / revision Attached Table 1)New procedures and methods for writing, disclosure, document storage, change, and termination of self-conformity confirmation equipment and reclassification of target equipment Establishment of detailed procedures for reporting and correcting nonconforming equipment (new Article 25 / new Annex Form No.22~24)In cases where major defects in equipment that have undergone a conformity assessment are recognized, new procedures and methods for reporting nonconformity, submitting action plans and results such as correction and collection, and disclosing information on nonconforming equipment, etc. Designation of a domestic agent for an overseas manufacturer and clarification of agency matters, etc. (revision Article 30)Clarify the basis for designation of a domestic agent for conformity assessment and agency matters, and establish a new procedure to change the designated domestic agent.Revision of conformity assessment marking method (complete revision Attached Table 5)When indicating that a conformity assessment has been received, it had to be indicated on both the equipment and packaging, but the marking method has been simplified so that it can be indicated on the equipment or packaging.Currentization of related provisions and reorganization of attached forms in accordance with revision of radio wave laws, etc. (revision Article 1, 3, 5, 8, 10, 13~24, 26~32 / revision Attached Table 4, 6, 7 / revision Annex Form No.1, 4, 5, 6, 8~10~13, 17~20)Currentization of article numbers and related forms according to revision of radio waves laws and new notice provisions, etc.</t>
  </si>
  <si>
    <t>Equipments subject to Conformity Assessment of Broadcasting and Communication Equipments</t>
  </si>
  <si>
    <t/>
  </si>
  <si>
    <t>Other (TBT)</t>
  </si>
  <si>
    <t>Regular notification</t>
  </si>
  <si>
    <r>
      <rPr>
        <sz val="11"/>
        <rFont val="Calibri"/>
      </rPr>
      <t>https://members.wto.org/crnattachments/2024/TBT/KOR/24_02882_00_x.pdf
https://members.wto.org/crnattachments/2024/TBT/KOR/24_02882_01_x.pdf
Full texts are available on the Internet at URLs:
http://www.rra.go.kr (available in Korean)</t>
    </r>
  </si>
  <si>
    <t>European Union</t>
  </si>
  <si>
    <t>Draft Commission Implementing Decision repealing Implementing Decision (EU) 2023/2101 postponing the expiry date of the approval of sulfuryl fluoride for use in biocidal products of product types 8 and 18 </t>
  </si>
  <si>
    <t>This draft Commission Implementing Decision repeals the postponement of the expiry date of the approval of sulfuryl fluoride as an active substance for use in biocidal products of product types 8 and 18.On 28 June 2017, applications were submitted in accordance with Article 13(1) of the Regulation (EU) No 528/2012 of the European Parliament and of the Council (BPR) for the renewal of the approval of sulfuryl fluoride for PT8 and PT18. On 13 September 2023 the Agency adopted its opinions on sulfuryl fluoride for PT8 and PT18, having regard to the conclusions of the evaluating competent authority.Given the opinions of the Agency, taking into account that the applicant did not provide the requisite information and data prescribed by the evaluating competent authority, it was not possible to determine whether sulfuryl fluoride meets the criteria referred to in Article 5(1), points (c) and (d), of the BPR with regard to reproductive toxicity and endocrine-disrupting properties on human health, and it has not been demonstrated whether sulfuryl fluoride has no unacceptable effects to human health and the environment under Article 4 of the BPR. It is therefore appropriate not to renew the approval of sulfuryl fluoride for PT 8 and 18. Consequently, a draft Decision is being prepared to not renew the approval of sulfuryl fluoride for PT8 and 18 (examination procedure under Regulation (EU) No 182/2011).Further to that Decision, it is necessary to repeal the postponement of the expiry date of the approval of sulfuryl fluoride. The present draft Decision therefore intends to repeal Decision (EU) 2023/2101 postponing the expiry date of the approval of sulfuryl fluoride for PT8 and 18.</t>
  </si>
  <si>
    <t>Biocidal products</t>
  </si>
  <si>
    <t>71.100 - Products of the chemical industry</t>
  </si>
  <si>
    <t>Protection of human health or safety (TBT); Protection of the environment (TBT); Harmonization (TBT)</t>
  </si>
  <si>
    <r>
      <rPr>
        <sz val="11"/>
        <rFont val="Calibri"/>
      </rPr>
      <t>https://members.wto.org/crnattachments/2024/TBT/EEC/24_02880_00_e.pdf</t>
    </r>
  </si>
  <si>
    <t>Israel</t>
  </si>
  <si>
    <t>SI 4466 Part 3 - Steel for the reinforcement of concrete: Ribbed bars</t>
  </si>
  <si>
    <t>Revision of the Mandatory Standard SI 4466 part 3, dealing with ribbed steel bars for concrete reinforcement. This proposed standard revision adopts the International Standard ISO 6935-2 - Fourth edition: 2019-10, with a few changes that appear in the standard’s Hebrew section. The major differences between the old version and this new revised draft standard are as follows:Adds new terms to Section 3 - Terms and definitions;Adds new Table 3.1 to Section 6  dealing with the requirements for ribs, titled “The characteristic relative area of the rib”;Replaces Section 8, including Table 6, dealing with the tensile properties;Adds new sub-section 9.2, dealing with the conditions of testing.Both the old standard and this new revised standard will apply from entry into force of this revision for a transition period of 6 months. During this time, products may be tested according to the old or the new revised standard.</t>
  </si>
  <si>
    <t>Ribbed steel bars for concrete reinforcement (HS code(s): 7214; 7227; 7228); (ICS code(s): 77.140.15; 91.080.40)</t>
  </si>
  <si>
    <t>7214 - Bars and rods, of iron or non-alloy steel, not further worked than forged, hot-rolled, hot-drawn or hot-extruded, but incl. those twisted after rolling (excl. in irregularly wound coils); 7227 - Bars and rods of alloy steel other than stainless, hot-rolled, in irregularly wound coils; 7228 - Other bars and rods of alloy steel other than stainless, angles, shapes and sections of alloy steel other than stainless, n.e.s.; hollow drill bars and rods, of alloy or non-alloy steel</t>
  </si>
  <si>
    <t>77.140.15 - Steels for reinforcement of concrete; 91.080.40 - Concrete structures</t>
  </si>
  <si>
    <t>Prevention of deceptive practices and consumer protection (TBT); Consumer information, labelling (TBT); Protection of human health or safety (TBT)</t>
  </si>
  <si>
    <r>
      <rPr>
        <sz val="11"/>
        <rFont val="Calibri"/>
      </rPr>
      <t>https://members.wto.org/crnattachments/2024/TBT/ISR/24_02885_00_x.pdf</t>
    </r>
  </si>
  <si>
    <t>United States of America</t>
  </si>
  <si>
    <t>Modernizing and Expanding Access to the 70/80/90 GHz Bands; 
Further Notice of Proposed Rulemaking</t>
  </si>
  <si>
    <t>Proposed rule; solicitation of comment - In this document, the Federal Communications Commission (Commission) seeks comment on the potential inclusion of ship-to- aerostat transmissions as part of maritime operations otherwise authorized in a Report and Order, and of Fixed Satellite Service (FSS) earth stations in the third-party database registration system used for terrestrial links in certain bands.</t>
  </si>
  <si>
    <t>70/80/90 GHz bands; Radiocommunications (ICS code(s): 33.060); Satellite (ICS code(s): 33.070.40)</t>
  </si>
  <si>
    <t>33.060 - Radiocommunications; 33.070.40 - Satellite</t>
  </si>
  <si>
    <t>Harmonization (TBT); Protection of human health or safety (TBT)</t>
  </si>
  <si>
    <r>
      <rPr>
        <sz val="11"/>
        <rFont val="Calibri"/>
      </rPr>
      <t>https://members.wto.org/crnattachments/2024/TBT/USA/24_02881_00_e.pdf
https://members.wto.org/crnattachments/2024/TBT/USA/24_02881_01_e.pdf</t>
    </r>
  </si>
  <si>
    <t>China</t>
  </si>
  <si>
    <t>National Standard of the P.R.C., Safety requirements for optical radiation of consumer laser pointers</t>
  </si>
  <si>
    <t>This document specifies the optical radiation safety requirements for consumer laser pointer products, mainly including safety requirements, measurement and evaluation, marking and description._x000D_
This document applies to the production, detection, sales and use of consumer laser pointer products with a nominal wavelength in the visible range of 400 nm ~ 700 nm (including but not limited to laser products with indication, entertainment, office and other functions such as laser whip, laser shooting simulator, laser sight, etc.).</t>
  </si>
  <si>
    <t>consumer laser pointers (HS code(s): 851310); (ICS code(s): 31.260)</t>
  </si>
  <si>
    <t>851310 - Portable electrical lamps designed to function by their own source of energy</t>
  </si>
  <si>
    <t>31.260 - Optoelectronics. Laser equipment</t>
  </si>
  <si>
    <t>Protection of human health or safety (TBT); Consumer information, labelling (TBT)</t>
  </si>
  <si>
    <r>
      <rPr>
        <sz val="11"/>
        <rFont val="Calibri"/>
      </rPr>
      <t>https://members.wto.org/crnattachments/2024/TBT/CHN/24_02855_00_x.pdf</t>
    </r>
  </si>
  <si>
    <t>National Standard of the P.R.C., Feed additive—Part3: Minerals and their complexes (or chelates)—Copper chloride hydroxide</t>
  </si>
  <si>
    <t>This document defines the chemical name, molecular formula and relative molecular weight of Copper chloride hydroxide, specifies the technical requirements, sampling, inspection rules, labeling, packaging, transportation, storage and shelf life of Copper chloride hydroxide as a feed additive, and describes test methods.This document applies to the feed additive Copper chloride hydroxide produced by chemical synthesis from copper-containing raw materials.</t>
  </si>
  <si>
    <t>copper chloride hydroxide (HS code(s): 230990); (ICS code(s): 65.120)</t>
  </si>
  <si>
    <t>230990 - Preparations of a kind used in animal feeding (excl. dog or cat food put up for retail sale)</t>
  </si>
  <si>
    <t>65.120 - Animal feeding stuffs</t>
  </si>
  <si>
    <t>Quality requirements (TBT)</t>
  </si>
  <si>
    <r>
      <rPr>
        <sz val="11"/>
        <rFont val="Calibri"/>
      </rPr>
      <t>https://members.wto.org/crnattachments/2024/TBT/CHN/24_02854_00_x.pdf</t>
    </r>
  </si>
  <si>
    <t>Uruguay</t>
  </si>
  <si>
    <t>Proyecto de Decreto por el que se incorpora la Resolución GMC N° 18/21 - Modificación de la Resolución GMC N° 12/11 “Reglamento Técnico MERCOSUR sobre Límites Máximos de Contaminantes Inorgánicos en Alimentos”</t>
  </si>
  <si>
    <t>Se propone incorporar al ordenamiento jurídico nacional la Resolución GMC Nº 18/21, por la que se modifica la categoría “Arroz y sus derivados excepto aceite” y su correspondiente límite máximo de contaminantes inorgánicos establecidos en la tabla “Arsénico” de la parte II del Anexo de la Resolución GMC N° 12/11, incorporada al Reglamento Bromatológico Nacional.La actualización responde a la necesidad de ajustar el límite de arsénico en arroz a lo establecido en el Codex Alimentarius, y fijarlo en valores de arsénico inorgánico.</t>
  </si>
  <si>
    <t>Arroz (Código(s) del SA: 1006)</t>
  </si>
  <si>
    <t>1006 - Rice</t>
  </si>
  <si>
    <t>67.040 - Food products in general</t>
  </si>
  <si>
    <t>Protection of human health or safety (TBT); Harmonization (TBT)</t>
  </si>
  <si>
    <t>Human health</t>
  </si>
  <si>
    <r>
      <rPr>
        <sz val="11"/>
        <rFont val="Calibri"/>
      </rPr>
      <t>https://members.wto.org/crnattachments/2024/TBT/URY/24_02846_00_s.pdf</t>
    </r>
  </si>
  <si>
    <t>National Standard of the P.R.C., Feed additives—Part 4：Enzymes—β-Mannanase</t>
  </si>
  <si>
    <t>This document defines the terms and definitions, describes test methods, and specifies technical requirements, rules for sampling, inspection and labeling, packaging, transportation and storage of feed additive-β-mannanase. _x000D_
This document applies to the feed additive-β-mannanase prepared by fermentation of strains in the Catalog of Feed Additive Varieties, which is processed by separation, addition or no addition of carriers and other processes.</t>
  </si>
  <si>
    <t>enzymes—β-mannanase (HS code(s): 230990); (ICS code(s): 65.120)</t>
  </si>
  <si>
    <t>Prevention of deceptive practices and consumer protection (TBT); Quality requirements (TBT); Protection of human health or safety (TBT)</t>
  </si>
  <si>
    <r>
      <rPr>
        <sz val="11"/>
        <rFont val="Calibri"/>
      </rPr>
      <t>https://members.wto.org/crnattachments/2024/TBT/CHN/24_02851_00_x.pdf</t>
    </r>
  </si>
  <si>
    <t>Brazil</t>
  </si>
  <si>
    <t>Act No. 5,322, 18 April 2024</t>
  </si>
  <si>
    <t>Authorize the pilot project of an experimental regulatory environment, through the granting conference for Temporary Use of Radio Frequencies for satellite systems in direct-to-device applications, for a period longer than that established in current regulations, in accordance with the Annex to this Act.</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</si>
  <si>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</si>
  <si>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</si>
  <si>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</si>
  <si>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https://sei.anatel.gov.br/sei/modulos/pesquisa/md_pesq_documento_consulta_externa.php?8-74Kn1tDR89f1Q7RjX8EYU46IzCFD26Q9Xx5QNDbqallurz43Lb9wWQ8pfWkchmi65TwmE5Zcy0fmiUVhIt3lcC9xI76THvFN35-9AM6u5qIuwgnzVQ13Nd-YMHOVmP</t>
    </r>
  </si>
  <si>
    <t>National Standard of the P.R.C., Feed additive—Part3:Minerals and their complexes(or Chelates)—Ferric glycine complex</t>
  </si>
  <si>
    <t>This document defines the chemical name, molecular formula, relative molecular mass and structural formula of Ferric glycine complex, specifies the technical requirements, sampling, inspection rules, labeling, packaging, transportation, storage and shelf life of Ferric glycine complex as a feed additive, and describes  test methods.This document applies to the chemical synthesis of feed additive Ferric glycine complex with glycine and ferrous sulfate as main raw materials.</t>
  </si>
  <si>
    <t>ferric glycine complex (HS code(s): 230990); (ICS code(s): 65.120)</t>
  </si>
  <si>
    <r>
      <rPr>
        <sz val="11"/>
        <rFont val="Calibri"/>
      </rPr>
      <t>https://members.wto.org/crnattachments/2024/TBT/CHN/24_02850_00_x.pdf</t>
    </r>
  </si>
  <si>
    <t>National Standard of the P.R.C., Feed additives—Part 10: Seasoning and inducing substances—Neohesperidin dihydrochalcone</t>
  </si>
  <si>
    <t>This document defines the chemical name, molecular formula and relative molecular weight and structural formula of Neohesperidin dihydrochalcone, specifies the technical requirements, sampling, inspection rules, labeling, packaging, transportation, storage and shelf life of Neohesperidin dihydrochalcone as a feed additive, and describes test methods._x000D_
This document applies to the feed additive Neohesperidin dihydrochalone, which is obtained by catalytic hydrogenation, crystallization, centrifugation, washing, drying and crushing after dissolving in sodium hydroxide solution, using neohesperidin as raw material.</t>
  </si>
  <si>
    <t>neohesperidin dihydrochalcone (HS code(s): 293890); (ICS code(s): 65.120)</t>
  </si>
  <si>
    <t>293890 - Glycosides, natural or reproduced by synthesis, and their salts, ethers, esters and other derivatives (excl. rutoside "rutin" and its derivatives)</t>
  </si>
  <si>
    <r>
      <rPr>
        <sz val="11"/>
        <rFont val="Calibri"/>
      </rPr>
      <t>https://members.wto.org/crnattachments/2024/TBT/CHN/24_02852_00_x.pdf</t>
    </r>
  </si>
  <si>
    <t>National Standard of the P.R.C., Non-traditional machines—Safety technical requirements</t>
  </si>
  <si>
    <t>This document specifies the general safety requirements for non-traditional machines, and  the safety requirements for electro-discharge machines, electrochemical machines, additive manufacturing machines, laser processing machines._x000D_
This document applies to the design and manufacture of electro-discharge machines, electrochemical machines, additive manufacturing machines and laser processing machines.</t>
  </si>
  <si>
    <t>non-traditional machines (HS code(s): 8456); (ICS code(s): 25.080.99)</t>
  </si>
  <si>
    <t>8456 - Machine tools for working any material by removal of material, by laser or other light or photon beam, ultrasonic, electro-discharge, electro-chemical, electron beam, ionic-beam or plasma arc processes; water-jet cutting machines (excl. cleaning apparatus operated by ultrasonic processes, soldering and welding machines, incl. those which can be used for cutting, and material testing machines)</t>
  </si>
  <si>
    <t>25.080.99 - Other machine tools</t>
  </si>
  <si>
    <t>Protection of human health or safety (TBT)</t>
  </si>
  <si>
    <r>
      <rPr>
        <sz val="11"/>
        <rFont val="Calibri"/>
      </rPr>
      <t>https://members.wto.org/crnattachments/2024/TBT/CHN/24_02856_00_x.pdf</t>
    </r>
  </si>
  <si>
    <t>National Standard of the P.R.C., The protection of the occupants in the event of a lateral collision</t>
  </si>
  <si>
    <t>This document specifies the technical requirements and test methods for occupant protection in the event of automobile lateral collision._x000D_
This document applies to vehicles of category M1 and vehicles of category N1 with a maximum mass of not more than 2500 kg, as well as multipurpose goods vehicle.</t>
  </si>
  <si>
    <t>vehicles  (HS code(s): 87); (ICS code(s): 43.020)</t>
  </si>
  <si>
    <t>87 - VEHICLES OTHER THAN RAILWAY OR TRAMWAY ROLLING STOCK, AND PARTS AND ACCESSORIES THEREOF</t>
  </si>
  <si>
    <t>43.020 - Road vehicles in general</t>
  </si>
  <si>
    <t>Protection of human health or safety (TBT); Other (TBT)</t>
  </si>
  <si>
    <r>
      <rPr>
        <sz val="11"/>
        <rFont val="Calibri"/>
      </rPr>
      <t>https://members.wto.org/crnattachments/2024/TBT/CHN/24_02862_00_x.pdf</t>
    </r>
  </si>
  <si>
    <t>National Standard of the P.R.C., Gas fire extinguishing systems and components</t>
  </si>
  <si>
    <t>This document specifies the requirement of cylinder assemblies, nozzles, selector valves, check valves, manifolds, connection hoses, safety relief devices, actuation devices, control system, signal feedback devices, pressure reducing devices, actuation line vent valves, pipes and fittings, hook and bracket, room vents, flow calculation method and test, test methods, inspection rules, operation instructions, fire extinguishing agent filling and marking, packing, storage and transport to gas fire extinguishing systems and components._x000D_
This document applies to system design, manufacture and test for chemical extinguishing system, like HFC227ea, and inert gas extinguishing systems, including IG-01(Argon), IG-100(Nitrogen), IG-55(Nitrogen, Argon), and IG-541 (Nitrogen, Argon, Carbon dioxygen)._x000D_
This document doesn’t apply to system design, manufacture and test for carbon dioxide extinguishing systems and halon extinguishing systems.</t>
  </si>
  <si>
    <t>gas fire extinguishing system and components(HS code(s): 842410); (ICS code(s): 13.220.10)</t>
  </si>
  <si>
    <t>842410 - Fire extinguishers, whether or not charged</t>
  </si>
  <si>
    <t>13.220.10 - Fire-fighting</t>
  </si>
  <si>
    <r>
      <rPr>
        <sz val="11"/>
        <rFont val="Calibri"/>
      </rPr>
      <t>https://members.wto.org/crnattachments/2024/TBT/CHN/24_02866_00_x.pdf</t>
    </r>
  </si>
  <si>
    <t>National Standard of the P.R.C., Fire resistant windows</t>
  </si>
  <si>
    <t>This document specifies product naming, classification and code, specifications and models, technical requirements, test methods, inspection rules, marking, packaging, transportation and storage of fire resistant windows._x000D_
This document applies to fire resistant windows.</t>
  </si>
  <si>
    <t>fire resistant windows (HS code(s): 8481); (ICS code(s): 13.220.50)</t>
  </si>
  <si>
    <t>8481 - Taps, cocks, valves and similar appliances for pipes, boiler shells, tanks, vats or the like, incl. pressure-reducing valves and thermostatically controlled valves; parts thereof</t>
  </si>
  <si>
    <t>13.220.50 - Fire-resistance of building materials and elements</t>
  </si>
  <si>
    <t>Prevention of deceptive practices and consumer protection (TBT); Protection of human health or safety (TBT); Protection of the environment (TBT); Quality requirements (TBT)</t>
  </si>
  <si>
    <r>
      <rPr>
        <sz val="11"/>
        <rFont val="Calibri"/>
      </rPr>
      <t>https://members.wto.org/crnattachments/2024/TBT/CHN/24_02867_00_x.pdf</t>
    </r>
  </si>
  <si>
    <t>National Standard of the P.R.C., Maximum allowable values of the energy efficiency and energy efficiency grades for household and similar kitchen appliances</t>
  </si>
  <si>
    <t>This document specifies the energy efficiency levels, minimum allowable values of energy efficiency, and test methods for household and similar kitchen appliances._x000D_
This document applies to the following types of household and similar kitchen appliances:_x000D_
——Electric rice cookers that operate under normal pressure and are heated by electric heating elements or electromagnetic induction, with a rated power not exceeding 2000W;_x000D_
——Electric pressure cookers with the ability to automatically control working pressure, heated by electric heating elements or electromagnetic induction methods, with a rated power not exceeding 2000W, a rated volume not exceeding 10L, and a rated cooking pressure of 40kPa-140kPa (gauge pressure);_x000D_
——Electric stewing pots and similar appliances operating under normal pressure, with a rated voltage not exceeding 250V, a rated power not exceeding 2000W, and a rated volume not exceeding 10L;_x000D_
——Electric kettles with a rated voltage not exceeding 250V AC and capable of pouring water from the spout by holding the handle and tilting the kettle body;_x000D_
——Induction cookers with one or more heating units, each with a rated power of 700W to 3500W;_x000D_
——Microwave ovens with a maximum rated input power of 2500W and below, utilizing electromagnetic energy in the ISM frequency band of 2450MHz, and heating items and food inside the oven by resistive electric heating elements, including combination type microwave ovens._x000D_
This document does not apply to the following types of kitchen appliances:_x000D_
——Commercial induction cookers, power frequency induction cookers, and concave stoves;_x000D_
——Commercial microwave ovens, industrial microwave ovens, and microwave ovens with range hoods.</t>
  </si>
  <si>
    <t>electric rice cookers, electric pressure cookers, electric stewing pots and similar appliances, electric kettles, induction cookers, microwave ovens (HS code(s): 8418); (ICS code(s): 27.010)</t>
  </si>
  <si>
    <t>8418 - Refrigerators, freezers and other refrigerating or freezing equipment, electric or other; heat pumps; parts thereof (excl. air conditioning machines of heading 8415)</t>
  </si>
  <si>
    <t>27.010 - Energy and heat transfer engineering in general</t>
  </si>
  <si>
    <t>Other (TBT); Protection of the environment (TBT)</t>
  </si>
  <si>
    <r>
      <rPr>
        <sz val="11"/>
        <rFont val="Calibri"/>
      </rPr>
      <t>https://members.wto.org/crnattachments/2024/TBT/CHN/24_02849_00_x.pdf</t>
    </r>
  </si>
  <si>
    <t>National Standard of the P.R.C., Metalforming machinery—Safety technical code</t>
  </si>
  <si>
    <t>This document specifies the safety requirements for metalforming machinery.This document applies to the all types of metalforming machinery.</t>
  </si>
  <si>
    <t>metalforming machinery (HS code(s): 8465); (ICS code(s): 25.120.10; 25.120.20)</t>
  </si>
  <si>
    <t>8465 - Machine tools, incl. machines for nailing, stapling, glueing or otherwise assembling, for working wood, cork, bone, hard rubber, hard plastics or similar hard materials (excl. machines for working in the hand and machines for additive manufacturing)</t>
  </si>
  <si>
    <t>25.120.10 - Forging equipment. Presses. Shears; 25.120.20 - Rolling, extruding and drawing equipment</t>
  </si>
  <si>
    <r>
      <rPr>
        <sz val="11"/>
        <rFont val="Calibri"/>
      </rPr>
      <t>https://members.wto.org/crnattachments/2024/TBT/CHN/24_02848_00_x.pdf</t>
    </r>
  </si>
  <si>
    <t>National Standard of the P.R.C., Symbols for controls, indicators and tell-tale for motorcycles and mopeds</t>
  </si>
  <si>
    <t>This document specifies the graphic symbols of controls, indicators, tell-tales and the colour of tell-tales for motorcycle and mopeds_x000D_
This document applies to indicators,  tell-tales mounted on dashboards, and controls near motorcycle and moped drivers. This does not mean that every control listed in this document must be used. _x000D_
This document applies to motorcycles and mopeds.</t>
  </si>
  <si>
    <t>motorcycle (HS code(s): 8711); (ICS code(s): 43.140)</t>
  </si>
  <si>
    <t>8711 - Motorcycles, incl. mopeds, and cycles fitted with an auxiliary motor, with or without side-cars; side-cars</t>
  </si>
  <si>
    <t>43.140 - Motorcycles and mopeds</t>
  </si>
  <si>
    <r>
      <rPr>
        <sz val="11"/>
        <rFont val="Calibri"/>
      </rPr>
      <t>https://members.wto.org/crnattachments/2024/TBT/CHN/24_02864_00_x.pdf</t>
    </r>
  </si>
  <si>
    <t>National Standard of the P.R.C., Minimum allowable values of energy efficiency and energy efficiency grades for commercial refrigerating appliances</t>
  </si>
  <si>
    <t>This document specifies the implementation requirements of the minimum allowable values of energy efficiency, energy efficiency grades and test methods for commercial refrigeration appliances._x000D_
This document applies to remote refrigerating display cabinets, self-contained refrigerating display cabinets, closed ice cream refrigerating cabinets and self-contained beverage refrigerating display cabinets, solid door commercial refrigerating cabinets, refrigerated beverage vending machines, commercial ice machines, soft-serve ice cream maker, built-in front mechanically refrigerating and heated container, mechanically refrigerated (heated) vehicle container, mechanically refrigerated mobile cold storage (container).</t>
  </si>
  <si>
    <t>Remote refrigerating display cabinets, self-contained refrigerating display cabinets, closed ice cream refrigerating cabinets and self-contained beverage refrigerating display cabinets, solid door commercial refrigerating cabinets, refrigerated beverage vending machines, commercial ice machines, soft-serve ice cream maker, built-in front mechanically refrigerating and heated container, mechanically refrigerated (heated) vehicle container, mechanically refrigerated mobile cold storage (container) (HS code(s): 8418); (ICS code(s): 27.010)</t>
  </si>
  <si>
    <r>
      <rPr>
        <sz val="11"/>
        <rFont val="Calibri"/>
      </rPr>
      <t>https://members.wto.org/crnattachments/2024/TBT/CHN/24_02847_00_x.pdf</t>
    </r>
  </si>
  <si>
    <t>Proyecto de Decreto por el que se incorpora la Resolución GMC N° 27/22 - Modificación de las Resoluciones GMC N° 50/97, 08/06, 09/06, 02/08 y 63/18 sobre Aditivos Alimentarios</t>
  </si>
  <si>
    <t>Se propone incorporar al ordenamiento jurídico nacional la Resolución GMC N° 27/22 sobre aditivos alimentarios, a través de la cual se actualizan los aditivos alimentarios y sus concentraciones máximas en las Resoluciones GMC N° 50/97. 08/06, 09/06, 02/08 y 63/18 para determinados alimentos incluidos en las siguientes categorías: productos de panificación y galletería, salsas y condimentos,  bebidas no alcohólicas, productos para copetín, carnes y productos cárnicos.</t>
  </si>
  <si>
    <t>Productos de panificación y galletería, salsas y condimentos,  bebidas no alcohólicas, productos para copetín, carnes y productos cárnicos.</t>
  </si>
  <si>
    <t>21 - MISCELLANEOUS EDIBLE PREPARATIONS</t>
  </si>
  <si>
    <t>Food standards</t>
  </si>
  <si>
    <r>
      <rPr>
        <sz val="11"/>
        <rFont val="Calibri"/>
      </rPr>
      <t>https://members.wto.org/crnattachments/2024/TBT/URY/24_02845_00_s.pdf</t>
    </r>
  </si>
  <si>
    <t>National Standard of the P.R.C., The requirements of safety in the event of rear-end collision for passenger car</t>
  </si>
  <si>
    <t>This document specifies the safety requirements and test methods in the event of rear-end collision for passenger car._x000D_
This document applies to vehicles of category M1.</t>
  </si>
  <si>
    <r>
      <rPr>
        <sz val="11"/>
        <rFont val="Calibri"/>
      </rPr>
      <t>https://members.wto.org/crnattachments/2024/TBT/CHN/24_02857_00_x.pdf</t>
    </r>
  </si>
  <si>
    <t>National Standard of the P.R.C., Safety property requirements and test method for fuel tanks of motorcycles and mopeds</t>
  </si>
  <si>
    <t>This document specifies the safety performance requirements and test methods for the fuel tanks of motorcycles and mopeds. _x000D_
This document applies to metal and non-metal fuel tanks for motorcycles and mopeds.</t>
  </si>
  <si>
    <r>
      <rPr>
        <sz val="11"/>
        <rFont val="Calibri"/>
      </rPr>
      <t>https://members.wto.org/crnattachments/2024/TBT/CHN/24_02865_00_x.pdf</t>
    </r>
  </si>
  <si>
    <t>Bahrain, Kingdom of</t>
  </si>
  <si>
    <t>UAE GCC Technical Regulation for Dried Figs</t>
  </si>
  <si>
    <t>  This Technical regulation concerned with  the requirements that must be provided in dried figs from the mature and direct fruits designated for direct consumption.</t>
  </si>
  <si>
    <t>Fruits. Vegetables (ICS code(s): 67.080)</t>
  </si>
  <si>
    <t>67.080 - Fruits. Vegetables</t>
  </si>
  <si>
    <t>Consumer information, labelling (TBT); Prevention of deceptive practices and consumer protection (TBT); Protection of human health or safety (TBT); Quality requirements (TBT)</t>
  </si>
  <si>
    <r>
      <rPr>
        <sz val="11"/>
        <rFont val="Calibri"/>
      </rPr>
      <t>https://members.wto.org/crnattachments/2024/TBT/ARE/24_02809_00_x.pdf</t>
    </r>
  </si>
  <si>
    <t>Saudi Arabia, Kingdom of</t>
  </si>
  <si>
    <t>UAE GCC Technical Regulation for Cloves, Whole and Ground (Powdered)</t>
  </si>
  <si>
    <t>  This Technical regulation concerned with  the requirements that must be fulfill in the full and crushed cloves (ground), which is dedicated to direct consumption or as a component of food as a type of spice.</t>
  </si>
  <si>
    <t>Cereals, pulses and derived products (ICS code(s): 67.060)</t>
  </si>
  <si>
    <t>67.060 - Cereals, pulses and derived products</t>
  </si>
  <si>
    <t>Quality requirements (TBT); Protection of human health or safety (TBT); Prevention of deceptive practices and consumer protection (TBT); Consumer information, labelling (TBT)</t>
  </si>
  <si>
    <r>
      <rPr>
        <sz val="11"/>
        <rFont val="Calibri"/>
      </rPr>
      <t>https://members.wto.org/crnattachments/2024/TBT/ARE/24_02816_00_x.pdf</t>
    </r>
  </si>
  <si>
    <t>Oman</t>
  </si>
  <si>
    <t>Qatar</t>
  </si>
  <si>
    <t>United Kingdom</t>
  </si>
  <si>
    <t>The Human Medicines (Amendments Relating to the Windsor Framework) Regulations 2024 </t>
  </si>
  <si>
    <t>The Regulations provide that a “UK marketing authorisation” comprises the following different types of authorisation: UKMA(UK)(Category 1) and UKMA(Category 2), which permit marketing of a medicinal product in all the territories of the UK; UKMA(GB) which does not permit marketing of a medicinal product in Northern Ireland; and UKMA(NI) which does not permit marketing of a medicinal product in Great Britain. These Regulations make amendments to the 2012 Regulations ensure that the correct type of authorisation is referred to. The Regulations make provision to transition existing marketing authorisations with an authorisation with a territorial limit of Great Britain to be converted to authorisations valid across the UK.The Regulations also make provision for a new requirement, for each of the above categories of authorisation, for products to be labelled “UK only”; and provision to disapply the product identification and anti-tampering device rules contained in Commission Delegated Regulation (EU) 2016/161.The changes made by the Regulations mean that the same products, in the same packs with the same labels, will be available across the whole of the UK</t>
  </si>
  <si>
    <t>Human Medicinal Products</t>
  </si>
  <si>
    <t>11.120 - Pharmaceutics</t>
  </si>
  <si>
    <t>Consumer information, labelling (TBT)</t>
  </si>
  <si>
    <t>Yemen</t>
  </si>
  <si>
    <t>Kuwait, the State of</t>
  </si>
  <si>
    <t>United Arab Emirates</t>
  </si>
  <si>
    <t>Malaysia</t>
  </si>
  <si>
    <t>Amendments to regulations related to milk and milk products involving regulations 82 and 117(7), and insertion of a new subregulation 117(1B) to the Food Regulations 1985 [P.U.(A) 437/1985</t>
  </si>
  <si>
    <t>The proposed amendments to the Food Regulations 1985 [P.U.(A) 437/1985] involve the following:1. Amendments to regulation 82 on the definition and specifications for milk or raw milk. Milk or raw milk shall not contain any drug residue or added nutrient.2. Insertion of a new subregulation 117(1B) which stipulates that the term "fresh" shall not be used on the label on any package of recombined milk and reconstituted milk.3. Inclusion of reference to regulation 91B and 97A in subregulation 117(7). </t>
  </si>
  <si>
    <t>HS Code 04.01: Milk and cream, not concentrated nor containing added sugar or other sweetening matter.</t>
  </si>
  <si>
    <t>0401 - Milk and cream, not concentrated nor containing added sugar or other sweetening matter</t>
  </si>
  <si>
    <t>Consumer information, labelling (TBT); Protection of human health or safety (TBT)</t>
  </si>
  <si>
    <t>Thailand</t>
  </si>
  <si>
    <t>Draft Ministerial Regulation Prescribing Industrial Products for Electronic Controlgear Operating on Direct Current or Alternating Current for LED Module to Conform to the Standard BE</t>
  </si>
  <si>
    <t>The draft Ministerial Regulation mandates electronic controlgear for LED modules to conform to the Thai Industrial Standard TIS 3002-2562 (2019) Lamp Controlgear - Part 2-13: Particular Requirements for D.C. or A.C. Supplied Electronic Controlgear for LED Modules.The draft Ministerial Regulation applies to electronic controlgear for use on direct current (d.c.) or alternating current (a.c.) supplies with a rated voltage not exceeding 1,000 V (a.c. with rated frequencies of 50 Hz or 60 Hz), associated with LED modules.This Regulation covers electronic controlgear for LED Modules: independent type, built-in type, integral type. This Regulation does not cover electronic controlgear incorporated with luminaire.TIS 3002-2562 (2019) is identical to IEC 61347-2-13 (2014-09) Lamp controlgear - Part 2-13: Particular Requirements for D.C. or A.C. Supplied Electronic Controlgear for LED Modules, and its amendment 1 (2016-07).</t>
  </si>
  <si>
    <t>Electronic controlgear for LED Modules: independent type, built-in type, integral type (ICS 29.140.99)</t>
  </si>
  <si>
    <t>29.140.99 - Other standards related to lamps</t>
  </si>
  <si>
    <t>Protection of human health or safety (TBT); Quality requirements (TBT)</t>
  </si>
  <si>
    <r>
      <rPr>
        <sz val="11"/>
        <rFont val="Calibri"/>
      </rPr>
      <t>https://members.wto.org/crnattachments/2024/TBT/THA/24_02826_00_x.pdf</t>
    </r>
  </si>
  <si>
    <t>Draft Ministerial Regulation Prescribing Industrial Products for Switches for Household and Similar Fixed Electrical Installations: General Requirements to Conform to the Standard BE</t>
  </si>
  <si>
    <t>The draft Ministerial Regulation mandates switches for household and similar fixed electrical installations to conform to the Thai Industrial Standard TIS 824 Part 1-2562 (2019) Switches for Household and Similar Fixed Electrical Installations Part 1: General Requirements.This draft Ministerial Regulation applies to manually operated functional switches for general purposes, with alternating current having a rated voltage not exceeding 440 V and a rated current not exceeding 63 A, intended for household and similar fixed electrical installations, either indoors or outdoors as follows:1) Switches for a circuit for a tungsten filament lamp load2) Switches for a circuit for an externally ballasted lamp load (for example LED, CFL, _x000D_
      fluorescent lamp load)3) Switches for a circuit for a self-ballasted lamp load (for example LEDi or CFLi)4) Switches for a circuit for motor load with a rated current not exceeding 3 A at 250 V and 4.5 A at 120 V5) Switches incorporating pilot light6) Electronic switchesTIS 824 Part 1-2562 (2019) is identical to IEC 60669-1 Edition 4.0:2017 Switches for household and similar electrical installations - Part 1: General requirements.  </t>
  </si>
  <si>
    <t>Switches for household and similar fixed electrical installations (ICS 29.120.40)</t>
  </si>
  <si>
    <t>29.120.40 - Switches</t>
  </si>
  <si>
    <r>
      <rPr>
        <sz val="11"/>
        <rFont val="Calibri"/>
      </rPr>
      <t>https://members.wto.org/crnattachments/2024/TBT/THA/24_02827_00_x.pdf</t>
    </r>
  </si>
  <si>
    <t>The Deposit Scheme for Drinks Containers (England and Northern Ireland) Regulations 2024</t>
  </si>
  <si>
    <t>This legislation will set out to establish a Deposit Return Scheme (DRS) for drinks containers where consumers are charged a deposit up-front when they buy a drink in a container that is in-scope of the scheme. The deposit can then be redeemed when the empty container is returned to a designated return point. The deposit provides a financial incentive for consumers to return drinks containers for recycling. Our Statutory instrument (SI) covers England and Northern Ireland and will include all single-use drinks containers from 150ml up to 3 litres in polyethylene terephthalate (PET) bottles, steel and aluminium cans. The key sections of our SI are:The scope and key definitions associated with a DRSObligations for producers and suppliersObligations for retailers and return pointsObligations and responsibilities of the Deposit Management OrganisationScheme enforcement and penalties</t>
  </si>
  <si>
    <t>7310211900 (cans for drinks) and 392330 (plastic drinks bottles)</t>
  </si>
  <si>
    <t>731021 - Cans of iron or steel, of a capacity of &lt; 50 l, which are to be closed by soldering or crimping (excl. containers for compressed or liquefied gas); 392330 - Carboys, bottles, flasks and similar articles for the conveyance or packaging of goods, of plastics</t>
  </si>
  <si>
    <t>Protection of the environment (TBT)</t>
  </si>
  <si>
    <r>
      <rPr>
        <sz val="11"/>
        <rFont val="Calibri"/>
      </rPr>
      <t>https://members.wto.org/crnattachments/2024/TBT/GBR/24_02786_00_e.pdf</t>
    </r>
  </si>
  <si>
    <t>Control of Non-Volatile Particulate Matter From Aircraft Engines: 
Emission Standards and Test Procedures</t>
  </si>
  <si>
    <t>Final rule; request for comments by 24 June 2024 - This action adopts standards for measuring non-volatile particulate matter (nvPM) exhaust emissions from aircraft engines. With this rulemaking, the FAA implements the nvPM emissions standards adopted by the Environmental Protection Agency (EPA), allowing manufacturers to certificate engines to the new nvPM emissions standards in the United States, and fulfilling the statutory obligations of the FAA under the Clean Air Act (CAAThe emission standards adopted by the EPA in 40 CFR part 1031 represent the results of widely coordinated international efforts and public notice and comment rulemaking. The FAA, EPA, industry representatives, and foreign certification authorities all participated in a multi-year process that resulted in the nvPM standards adopted by the International Civil Aviation Organization (ICAO), which the EPA thereafter prescribed in 40 CFR part 1031. Because the FAA has no authority to change any of the standards adopted by the EPA, a solicitation of comments will not result in any substantive changes to the standards and would unnecessarily delay their implementation. Accordingly, the FAA finds that notice and comment on the standards and procedures adopted in this rulemaking is unnecessary because the FAA does not have authority to make changes to the standards or procedures adopted by theEPA and the EPA issuedits proposed rule for notice and sought public comment on these standards and test procedures prior to promulgating them on 23 November 2022; G/TBT/N/USA/1831 and Add.1 - Control of Air Pollution From Aircraft Engines: Emission Standards and Test Procedures, EPA-HQ-OAR-2019-0660</t>
  </si>
  <si>
    <t>Non-volatile particulate matter from aircraft engines; Quality (ICS code(s): 03.120); Environmental protection (ICS code(s): 13.020); Air quality (ICS code(s): 13.040); Test conditions and procedures in general (ICS code(s): 19.020); Aircraft and space vehicles in general (ICS code(s): 49.020)</t>
  </si>
  <si>
    <t>03.120 - Quality; 13.020 - Environmental protection; 13.040 - Air quality; 19.020 - Test conditions and procedures in general; 49.020 - Aircraft and space vehicles in general</t>
  </si>
  <si>
    <t>Protection of the environment (TBT); Quality requirements (TBT)</t>
  </si>
  <si>
    <r>
      <rPr>
        <sz val="11"/>
        <rFont val="Calibri"/>
      </rPr>
      <t>https://members.wto.org/crnattachments/2024/TBT/USA/24_02798_00_e.pdf</t>
    </r>
  </si>
  <si>
    <t>MAPA Ordinance No. 676, 18 April 2024</t>
  </si>
  <si>
    <t>MAPA Ordinance No. 676, 18 April 2024, approves the procedures for requesting, evaluating, granting and revoking exceptional authorization for the slaughter and processing of products of animal origin from butchery species in accordance with religious precepts.</t>
  </si>
  <si>
    <t>Meat of bovine animals, frozen (HS code(s): 0202); Meat, meat products and other animal produce (ICS code(s): 67.120)</t>
  </si>
  <si>
    <t>0202 - Meat of bovine animals, frozen</t>
  </si>
  <si>
    <t>67.120 - Meat, meat products and other animal produce</t>
  </si>
  <si>
    <r>
      <rPr>
        <sz val="11"/>
        <rFont val="Calibri"/>
      </rPr>
      <t>https://www.in.gov.br/web/dou/-/portaria-mapa-n-676-de-18-de-abril-de-2024-555171863</t>
    </r>
  </si>
  <si>
    <t>The Environmental Protection (Wet Wipes Containing Plastic) (England) Regulations 2024</t>
  </si>
  <si>
    <t>These regulations introduce a ban on the supply and sale of wet wipes containing plastic. The draft legislation defines a wet wipe as ‘a piece of pre-moistened or pre-wetted non-woven material which is conceived, designed and placed on the market for single-use (disposable) and intended for personal care e.g., personal hygiene or domestic use e.g., household cleaning purposes. Prewetted wipes typically contain an impregnation liquid which has been added to the wipe before it is placed on the market.’These regulations will apply to all businesses in England. These restrictions will not apply to:The manufacture or import of wet wipes containing plastic.Supply and sale of wet wipes containing plastic, for the purpose of some business-to-business sale, as specified in the regulations.The supply and sale of wet wipes containing plastic by a retail pharmacy business, subject to conditions.The supply of wet wipes containing plastic for use for medical purposes by or under the direction of a healthcare professional or by a healthcare professional for medical purposes.Breach of these prohibitions will be an offence under the regulations. The regulations confer powers on enforcement authorities to impose civil sanctions, including monetary penalties and stop notices, in addition to criminal prosecution.The draft legislation provides a transition period of 18 months for businesses.</t>
  </si>
  <si>
    <t>Beauty or make-up preparations and preparations for the care of the skin (other than medicaments), including sunscreen or suntan preparations; manicure or pedicure products. (CCCN 3304990000)Organic surface-active agents (other than soap); surface-active preparations, washing preparations (including auxiliary washing preparations) and cleaning preparations, whether or not containing soap, other than those of heading 3401. (HS 3402)Insecticides, rodenticides, fungicides, herbicides, anti-sprouting products and plant-growth regulators, disinfectants and similar products, put up in forms or packings for retail sale or as preparations or articles (for example, sulphur-treated bands, wicks and candles, and fly-papers) HS 3808)</t>
  </si>
  <si>
    <t>3808 - Insecticides, rodenticides, fungicides, herbicides, anti-sprouting products and plant-growth regulators, disinfectants and similar products, put up for retail sale or as preparations or articles, e.g. sulphur-treated bands, wicks and candles, and fly-papers; 3402 - Organic surface-active agents (excl. soap); surface-active preparations, washing preparations, incl. auxiliary washing preparations, and cleaning preparations, whether or not containing soap (excl. those of heading 3401); 3304 - Beauty or make-up preparations and preparations for the care of the skin, incl. sunscreen or suntan preparations (excl. medicaments); manicure or pedicure preparations</t>
  </si>
  <si>
    <t>Protection of animal or plant life or health (TBT); Protection of the environment (TBT); Protection of human health or safety (TBT)</t>
  </si>
  <si>
    <r>
      <rPr>
        <sz val="11"/>
        <rFont val="Calibri"/>
      </rPr>
      <t>https://members.wto.org/crnattachments/2024/TBT/GBR/24_02762_00_e.pdf</t>
    </r>
  </si>
  <si>
    <t>Ukraine</t>
  </si>
  <si>
    <t>Draft Order of the Ministry of Economy of Ukraine “On Amendments to the Orders of the Ministry of Economic Development and Trade of Ukraine No. 358 of 06 March 2019 and the Ministry for Development of Economy, Trade and Agriculture of Ukraine No. 1408 of 28 July 2020”</t>
  </si>
  <si>
    <t>The draft Order provides for editorial amendments to the Technical Regulation on Labelling the Materials Used to Manufacture the Main Components of Footwear for Sale to the Consumer, approved by the Order of the Ministry of Economic Development and Trade of Ukraine No. 358 of 06 March 2019 and to the Technical Regulation on Textile Fibres Names and Appropriate  Labelling and Marking of the Content of Raw Materials Components of Textile Products, approved by the Order of the Ministry for Development of Economy, Trade and Agriculture of Ukraine No. 1408 of 28 July 2020 in order to bring them into compliance with EU legislation. </t>
  </si>
  <si>
    <t>Textile products; footwear</t>
  </si>
  <si>
    <t>Consumer information, labelling (TBT); Harmonization (TBT)</t>
  </si>
  <si>
    <t>Labelling</t>
  </si>
  <si>
    <r>
      <rPr>
        <sz val="11"/>
        <rFont val="Calibri"/>
      </rPr>
      <t>https://members.wto.org/crnattachments/2024/TBT/UKR/24_02758_00_x.pdf
https://me.gov.ua/Documents/Detail?lang=uk-UA&amp;id=fd325789-825c-4c12-89c3-7c455d0d3f65&amp;title=ProektNakazuMinisterstvaEkonomikiUkrainiproVnesenniaZminDoNakazivMinisterstvaEkonomichnogoRozvitkuITorgivliUkrainiVid06-Bereznia2019-Roku358-TaMinisterstvaRozvitkuEkonomiki-TorgivliTaSilskogoGospodarstvaUkrainiVid28-Lipnia2020-Roku1408-#docAddCommentBox</t>
    </r>
  </si>
  <si>
    <t>Proposal for a Regulation of the European Parliament and of the Council on circularity requirements for vehicle design and on management of end-of-life vehicles, amending Regulations (EU) 2018/858 and 2019/1020 and repealing Directives 2000/53/EC and 2005/64/EC (COM/2023/451 final</t>
  </si>
  <si>
    <t>The proposed Regulation lays down the circularity requirements on vehicle design and production related to reusability, recyclability and recoverability and the use of recycled content, which are to be verified at type-approval of vehicles, and on information and labelling requirements on parts, components and materials in vehicles. It also sets out the requirements on extended producer responsibility, collection and treatment of end-of-life vehicles, as well as on the export of used vehicles from the Union to third countries.The proposal for an ELV Regulation builds on and replaces two existing Directives:  Directive 2000/53/EC on end-of-life vehicles and Directive 2005/64/EC on the type-approval of motor vehicles with regard to their reusability, recyclability and recoverability.In order to ensure to improve the design of the vehicles, the new requirements are proposed:Circular design: 6 years after entry into force of the Regulation, the new type-approved vehicles will have to comply with the requirements on reusability, recyclability and recoverability (Article 4) and substances (Article 5). New type-approved vehicles will have to contain at least 25% of plastic recycled from post-consumer plastic waste, with 25% of such material coming from recycled end-of-life vehicles (Article 6). New type-approved vehicles will have to be designed in a way which ensures an easy removal of batteries and electric motors from ELVs and does not hinder the removal and replacement of the most valuable parts for re-use and recycling (Article 7). Additionally, Article 9 sets out the obligations for the manufacturers of new vehicles to draw-up the circularity strategy, Article 10 requires to declare the recycled content present in the vehicle and to provide the information on removal and replacement of parts, components and materials present in vehicles (Article 11). These requirements shall apply 3 years after entry into force of the Regulation. The Regulation also foresees a new element – each vehicle placed on the market within 6 years after entry into Regulation, shall have a circularity vehicle passport in a digital form (Article 13). The above-mentioned design related requirements shall apply to the vehicles belonging to M1 and N1 categories, with the exception of Article 11 which shall also apply to categories L3e-L7e, M2, M3, N2, N3 and O.Export of used vehicles. In order to improve the quality of vehicles that are exported from the EU to third countries, only those vehicles which are not end-of-life vehicles based on the criteria listed in Annex I to the COM/2023/451 and are roadworthy in accordance with Directive 2014/45/EU, would be authorised to be exported outside the EU. This requirement shall apply 3 years after entry into force of the Regulation.</t>
  </si>
  <si>
    <t>vehicles of categories M1 and N1 as set out in Article 4(1), point (a)(i) and (b)(i), of Regulation (EU) 2018/858 (relevant for Chapter II and Section II of the Chapter IV); vehicles of categories M2, M3, N2, N3 and O as set out in Article 4(1) of Regulation (EU) 2018/858 (relevant for Article 11 and Section II of the Chapter IV);vehicles categories L3e, L4e, L5e, L6e and L7e as set out in Article 4(2), points (c) to (g), of Regulation (EU) 168/2013 (relevant only for Article 11).</t>
  </si>
  <si>
    <r>
      <rPr>
        <sz val="11"/>
        <rFont val="Calibri"/>
      </rPr>
      <t>https://members.wto.org/crnattachments/2024/TBT/EEC/24_02764_00_e.pdf
https://members.wto.org/crnattachments/2024/TBT/EEC/24_02764_01_e.pdf
EUR-Lex - 52023PC0451 - EN - EUR-Lex (europa.eu)</t>
    </r>
  </si>
  <si>
    <t>Draft Order of the Ministry of Health of Ukraine "On Approval of Amendments to the Procedure for Confirmation of Compliance of Medicinal Products Manufacturing Conditions with the Requirements of Good Manufacturing Practice"</t>
  </si>
  <si>
    <t>The draft Order provides for the approval of amendments to the Procedure for Confirmation of Compliance of Medicinal Products Manufacturing Conditions with the Requirements of Good Manufacturing Practice, approved by the Order of the Ministry of Health of Ukraine No. 1130 of 27 December 2012. _x000D_
The amendments to the Procedure will provide legislative regulation of the mechanism for extending the validity of the GMP Conclusion, as well as the possibility of extending the validity of the GMP certificate until the end of 2024 issued by the authorized body of an EU member state, the United Kingdom or a state that has a mutual recognition agreement with the EU or Ukraine._x000D_
Approval of the amendments to the Procedure will align it with EU requirements.</t>
  </si>
  <si>
    <t>Medicinal products </t>
  </si>
  <si>
    <t>Reducing trade barriers and facilitating trade (TBT); Harmonization (TBT); Protection of human health or safety (TBT)</t>
  </si>
  <si>
    <r>
      <rPr>
        <sz val="11"/>
        <rFont val="Calibri"/>
      </rPr>
      <t>https://members.wto.org/crnattachments/2024/TBT/UKR/24_02779_00_x.pdf
https://members.wto.org/crnattachments/2024/TBT/UKR/24_02779_01_x.pdf
https://moz.gov.ua/article/public-discussions/povidomlennja-pro-opriljudnennja--proektu-nakazu-ministerstva-ohoroni-zdorov%e2%80%99ja-ukraini-pro-zatverdzhennja-zmini-do-porjadku-provedennja-pidtverdzhennja-vidpovidnosti-umov-virobnictva-likarskih-zasobiv-vimogam-nalezhnoi-virobnichoi-praktiki</t>
    </r>
  </si>
  <si>
    <t>Albania</t>
  </si>
  <si>
    <t>DRAFT law “For organic production, labelling of organic products and their control”</t>
  </si>
  <si>
    <t>This law is partially aligned with Regulation (EC) 2018/848 of the European Parliament and of the Council of May 30, 2018 on organic production and labeling of organic products and the repeal of Council Regulation (EC) no. 834/2007. CELEX number: 32018R0848, Official Journal of the European Union, Series L 150, Date 14.6.2018, page. 1–92 and aims to define the principles and rules for organic production, related to certification and the use of indicators that refer to organic production in labelling and advertising.</t>
  </si>
  <si>
    <t>DAIRY PRODUCE; BIRDS' EGGS; NATURAL HONEY; EDIBLE PRODUCTS OF ANIMAL ORIGIN, NOT ELSEWHERE SPECIFIED OR INCLUDED (HS code(s): 04); Environment. Health protection. Safety (ICS code(s): 13)</t>
  </si>
  <si>
    <t>04 - DAIRY PRODUCE; BIRDS' EGGS; NATURAL HONEY; EDIBLE PRODUCTS OF ANIMAL ORIGIN, NOT ELSEWHERE SPECIFIED OR INCLUDED</t>
  </si>
  <si>
    <t>13 - Environment. Health protection. Safety</t>
  </si>
  <si>
    <t>Protection of human health or safety (TBT); Quality requirements (TBT); Harmonization (TBT); Consumer information, labelling (TBT)</t>
  </si>
  <si>
    <r>
      <rPr>
        <sz val="11"/>
        <rFont val="Calibri"/>
      </rPr>
      <t>https://members.wto.org/crnattachments/2024/TBT/ALB/24_02690_00_x.pdf</t>
    </r>
  </si>
  <si>
    <t>Canada</t>
  </si>
  <si>
    <t>ConsultationonRSS-216, Issue 3 (23 pages, available in English and French)</t>
  </si>
  <si>
    <t>Notice is hereby given by the Ministry of Innovation, Science and Economic Development Canada has amended the following standard:RSS-216 (Issue 3)Wireless Power transfer devices, sets out the requirements applicable to wireless power transfer devices, including sources (transmitters) and clients (receivers). Changes from issue 2 include: increased maximum separation distance; included limits in RSS-216 instead of referring to ICES-001, plus limits above 1 GHz; adoption of ANSI C63.30-2021; other clarifications and general editorial updates. </t>
  </si>
  <si>
    <t>Radiocommunications (ICS 33.060)</t>
  </si>
  <si>
    <t>33.060 - Radiocommunications</t>
  </si>
  <si>
    <t>Proyecto de Resolución N° 14/23 - Modificación de la Resolución GMC Nº 39/19 “Reglamento Técnico MERCOSUR sobre Lista Positiva de Aditivos para la Elaboración de Materiales Plásticos y Revestimientos Poliméricos Destinados a entrar en Contacto con Alimentos”</t>
  </si>
  <si>
    <t>Se añaden dos sustancias a la lista positiva de aditivos con restricciones de uso y especificaciones para la elaboración de materiales plásticos y revestimientos destinados a entrar en contacto con alimentos.</t>
  </si>
  <si>
    <t>Materiales plásticos y revestimientos poliméricos destinados a entrar en contacto con alimentos</t>
  </si>
  <si>
    <t>67.250 - Materials and articles in contact with foodstuffs</t>
  </si>
  <si>
    <r>
      <rPr>
        <sz val="11"/>
        <rFont val="Calibri"/>
      </rPr>
      <t>https://members.wto.org/crnattachments/2024/TBT/URY/24_02755_00_s.pdf
https://plataformaparticipacionciudadana.gub.uy/processes/materiales-alimentos</t>
    </r>
  </si>
  <si>
    <t>Proyecto de Resolución N° 13/23 - Modificación de las Resoluciones GMC N° 50/97, 53/98, 54/98, 16/00, 51/00, 07/06, 08/06, 09/06, 09/07 y 02/08 sobre Aditivos Alimentarios</t>
  </si>
  <si>
    <t>Se modifican varios Reglamentos Técnicos sobre Asignación de Aditivos y sus Concentraciones Máximas para determinadas categorías de alimentos.</t>
  </si>
  <si>
    <t>Helados comestibles, configuras, cereales y productos de/a base de cereales, productos de panificación y galletería, sopas y caldos, salsas y condimentos, bebidas no alcohólicas, productos para copetín, postres, preparaciones culinarias industriales.</t>
  </si>
  <si>
    <t>2105 - Ice cream and other edible ice, whether or not containing cocoa.; 1704 - Sugar confectionery not containing cocoa, incl. white chocolate; 1806 - Chocolate and other food preparations containing cocoa; 1904 - Prepared foods obtained by the swelling or roasting of cereals or cereal products, e.g. corn flakes; cereals (other than maize "corn") in grain form or in the form of flakes or other worked grains (except flour, groats and meal), pre-cooked or otherwise prepared, n.e.s.; 1905 - Bread, pastry, cakes, biscuits and other bakers' wares, whether or not containing cocoa; communion wafers, empty cachets of a kind suitable for pharmaceutical use, sealing wafers, rice paper and similar products; 2104 - Soups and broths and preparations therefor; food preparations consisting of finely homogenised mixtures of two or more basic ingredients such as meat, fish, vegetables or fruit, put up for retail sale as infant food or for dietetic purposes, in containers of &lt;= 250 g; 2103 - Sauce and preparations therefor; mixed condiments and mixed seasonings; mustard flour and meal, whether or not prepared, and mustard; 2202 - Waters, incl. mineral waters and aerated waters, containing added sugar or other sweetening matter or flavoured, and other non-alcoholic beverages (excl. fruit, nut or vegetable juices and milk); 2106 - Food preparations, n.e.s.</t>
  </si>
  <si>
    <r>
      <rPr>
        <sz val="11"/>
        <rFont val="Calibri"/>
      </rPr>
      <t>https://members.wto.org/crnattachments/2024/TBT/URY/24_02757_00_s.pdf
https://plataformaparticipacionciudadana.gub.uy/processes/aditivos-alimentarios</t>
    </r>
  </si>
  <si>
    <t>Chile</t>
  </si>
  <si>
    <t>Establece medidas de control para autorizar el arribo a territorio nacional de productos procedentes del extranjero destinados al aprovisionamiento de naves que zarparán desde puertos nacionales.</t>
  </si>
  <si>
    <t>Se establecen las medidas de control para autorizar el arribo a territorio nacional de productos de competencia del SAG que no son de libre ingreso al país provenientes del extranjero. Lo anterior, con el único objetivo de constituir aprovisionamiento para el rancho de naves que zarparán desde puertos nacionales, los que no realizarán el trámite regular de importaciones ante el SAG.Mayores detalles pueden ser revisados en el documento adjunto a esta notificación.</t>
  </si>
  <si>
    <t>Productos de competencia del SAG procedentes del extranjero destinados al aprovisionamiento de naves que zarparán desde puertos nacionales.</t>
  </si>
  <si>
    <t>Protection of animal or plant life or health (TBT)</t>
  </si>
  <si>
    <t>Animal health</t>
  </si>
  <si>
    <r>
      <rPr>
        <sz val="11"/>
        <rFont val="Calibri"/>
      </rPr>
      <t>https://members.wto.org/crnattachments/2024/TBT/CHL/24_02737_00_s.pdf</t>
    </r>
  </si>
  <si>
    <t>Proyecto de Resolución N° 10/23 - Modificación de la Resolución GMC N° 02/12 “Reglamento Técnico MERCOSUR sobre Lista Positiva de Monómeros, otras Sustancias de Partida y Polímeros Autorizados para la Elaboración de Envases y Equipamientos Plásticos en Contacto con Alimentos”</t>
  </si>
  <si>
    <t>Se modifica la Resolución GMC Nº 02/12 que aprobó el Reglamento Técnico MERCOSUR sobre lista positiva de monómeros y otras sustancias utilizadas en la elaboración de envases  y equipamientos plásticos en contacto con alimentos.</t>
  </si>
  <si>
    <t>Materiales y artículos en contacto con alimentos (Código(s) de la ICS: 67.250) - Envases y equipamientos plásticos en contacto con alimentos</t>
  </si>
  <si>
    <r>
      <rPr>
        <sz val="11"/>
        <rFont val="Calibri"/>
      </rPr>
      <t>https://members.wto.org/crnattachments/2024/TBT/URY/24_02756_00_s.pdf
https://plataformaparticipacionciudadana.gub.uy/processes/plasticos-alimentarios</t>
    </r>
  </si>
  <si>
    <t>The Emergency Alert System and Wireless Emergency Alerts</t>
  </si>
  <si>
    <t>Proposed rule - In this document, the Federal Communications Commission 
(Commission) seeks comment on a proposal to adopt a new Emergency Alert 
System (EAS) event code for the delivery of critical messages to the 
public over television and radio about missing and endangered persons.</t>
  </si>
  <si>
    <t>Emergency Alert System and Wireless Emergency Alerts; Product and company certification. Conformity assessment (ICS code(s): 03.120.20); Alarm and warning systems (ICS code(s): 13.320); Radiocommunications (ICS code(s): 33.060); Mobile services (ICS code(s): 33.070)</t>
  </si>
  <si>
    <t>03.120.20 - Product and company certification. Conformity assessment; 13.320 - Alarm and warning systems; 33.060 - Radiocommunications; 33.070 - Mobile services</t>
  </si>
  <si>
    <r>
      <rPr>
        <sz val="11"/>
        <rFont val="Calibri"/>
      </rPr>
      <t>https://members.wto.org/crnattachments/2024/TBT/USA/24_02698_00_e.pdf
https://members.wto.org/crnattachments/2024/TBT/USA/24_02698_01_e.pdf</t>
    </r>
  </si>
  <si>
    <t>Denmark</t>
  </si>
  <si>
    <t>Draft order on the amendment of order on the protection of animals during  transport</t>
  </si>
  <si>
    <t>A new § 9a is added to the existing national legislation on protection of animals during transport in order to set additional minimum requirements to the internal height of lorries/vehicles transporting live swine/pigs below 40 kg. So far, such requirements have only concerned the transportation of live swine/pigs above 40 kg. The provision introduces minimum internal floor height requirements. This means that a new table is added to Annex 1 to the Transport Order, which currently only lays down internal height requirements for pigs over 40 kg. Internal height requirements for pigs over 40 kg, which currently appear in Annex 1 to the Transport Order, have previously been validated by both the European Court of Justice (Case C-491/06 and Case C-316/10) and the Danish Supreme Court. Both the European Court of Justice and the Supreme Court have ruled that national numerical standards may be set for internal height. At the same time, the Court of Justice of the European Union mentions that legal certainty is enhanced and the predictability is increased by setting minimum internal height standards. The extension of the height requirements for pigs under 40 kg in Table 1 of the Order is based on new research results regarding minimum values for internal height requirements and the development of a new height/weight preparation model published by Aarhus University in July 2022. The legal basis for the establishment of internal height requirements follows from Council Regulation (EC) No 1/2005 of 22 December 2004 on the protection of animals during transport and related operations, Article 3(g) and Annex 1, Chapter II, point 1.2, respectively on appropriate heights for animals and ensuring free movement and adequate ventilation during transport. The draft Order is expected to enter into force on 1th of July 2024 and will apply after the end of a six-year and nine-month transitional period, i.e. 1 April 2031.</t>
  </si>
  <si>
    <t>LIVE ANIMALS (HS code(s): 01); Agriculture (ICS code(s): 65)The draft legislation concerns technical specifications/requirements regarding the internal height of lorries/vehicles transporting live swines/pigs to/in Denmark.CCCN 1010 (0103) live swine (and CCCN 8704 motor vehicles for transport of goods).</t>
  </si>
  <si>
    <t>01 - LIVE ANIMALS; 0103 - Live swine</t>
  </si>
  <si>
    <t>65 - Agriculture</t>
  </si>
  <si>
    <t>Protection of animal or plant life or health (TBT); Other (TBT)</t>
  </si>
  <si>
    <r>
      <rPr>
        <sz val="11"/>
        <rFont val="Calibri"/>
      </rPr>
      <t>https://members.wto.org/crnattachments/2024/TBT/DNK/24_02694_00_e.pdf
https://members.wto.org/crnattachments/2024/TBT/DNK/24_02694_00_x.pdf
https://members.wto.org/crnattachments/2024/TBT/DNK/24_02694_01_x.pdf
https://members.wto.org/crnattachments/2024/TBT/DNK/24_02694_02_x.pdf</t>
    </r>
  </si>
  <si>
    <t>Kenya</t>
  </si>
  <si>
    <t>DKS 1142: 2024 Specification for polyolefin agricultural twines</t>
  </si>
  <si>
    <t>This Kenya Standard specifies the requirements, test methods and sampling for polyolefin agricultural twines.</t>
  </si>
  <si>
    <t>Products of the textile industry (ICS code(s): 59.080)</t>
  </si>
  <si>
    <t>59.080 - Products of the textile industry</t>
  </si>
  <si>
    <t>Consumer information, labelling (TBT); Prevention of deceptive practices and consumer protection (TBT); Quality requirements (TBT); Reducing trade barriers and facilitating trade (TBT)</t>
  </si>
  <si>
    <r>
      <rPr>
        <sz val="11"/>
        <rFont val="Calibri"/>
      </rPr>
      <t>https://members.wto.org/crnattachments/2024/TBT/KEN/24_02704_00_e.pdf</t>
    </r>
  </si>
  <si>
    <t>DKS 3007:2024 Information technology — Artificial Intelligence — Code of Practice for AI Applications</t>
  </si>
  <si>
    <t>This document provides a set of recommendations intended to help the organization develop, provide, or use AI systems responsibly in pursuing its objectives and meet applicable requirements, obligations related to interested parties and expectations from them. It includes the following:— approaches to establish trust in AI systems through transparency, explainability, controllability, etc.— engineering pitfalls and typical associated threats and risks to AI systems, along with possible mitigation techniques and methods; and— approaches to assess and achieve availability, resiliency, reliability, accuracy, safety, security and privacy of AI systemsThis document is applicable to any organization, regardless of size, type and nature, that provides or uses products or services that utilize AI systems.</t>
  </si>
  <si>
    <t>Information technology (Vocabularies) (ICS code(s): 01.040.35); Information technology (IT) in general (ICS code(s): 35.020)</t>
  </si>
  <si>
    <t>01.040.35 - Information technology (Vocabularies); 35.020 - Information technology (IT) in general</t>
  </si>
  <si>
    <r>
      <rPr>
        <sz val="11"/>
        <rFont val="Calibri"/>
      </rPr>
      <t>https://members.wto.org/crnattachments/2024/TBT/KEN/24_02705_00_e.pdf</t>
    </r>
  </si>
  <si>
    <t>DARS 1599:2024 Textiles - Code of Practice for Garment Manufacturing</t>
  </si>
  <si>
    <t>This Committee Draft African Standard specifies the general principles for production in the garment industry. It sets out the necessary guidelines for garment manufacturing industries</t>
  </si>
  <si>
    <t>Clothing industry (Vocabularies) (ICS code(s): 01.040.61)</t>
  </si>
  <si>
    <t>01.040.61 - Clothing industry (Vocabularies)</t>
  </si>
  <si>
    <t>Quality requirements (TBT); Harmonization (TBT)</t>
  </si>
  <si>
    <r>
      <rPr>
        <sz val="11"/>
        <rFont val="Calibri"/>
      </rPr>
      <t>https://members.wto.org/crnattachments/2024/TBT/KEN/24_02707_00_e.pdf</t>
    </r>
  </si>
  <si>
    <t>India</t>
  </si>
  <si>
    <t>Steel and Steel Products (Quality Control) Order, 2024 </t>
  </si>
  <si>
    <t>This Order seeks to ensure conformity to Steel &amp; Steel Products listed in the Table-1 to the specified Indian Standards. The Order makes it mandatory for all manufacturers in India and all the manufacturers abroad who intend to export to India, of Steel and Steel Products as given in the Table-1 of the Order, to obtain valid license from the Bureau of Indian Standards, for use of Standard Mark, before commencement of regular production of such items. Further, no person shall manufacture, import, distribute, sell, hire, lease, store or exhibit for sale any steel &amp; steel products given in the said Table-1, which do not conform to the specified standards and do not bear standard mark of the Bureau.</t>
  </si>
  <si>
    <t>S No.Indian StandardTitle of the standard1.IS 18316: 2023Hot Rolled and Cold Rolled Steel Strips Intended for Processing Of Semi/Fully Processed Non-Grain Oriented Electrical Steel Or Fully Processed Grain Oriented Electrical Steel2.IS 18384: 2023Hot-Rolled Steel Strip, Sheet and Plates for Welded Steel Pipe for Pipeline Transportation Systems3.IS 18385: 2023Hot- Dip galvanized/ galvannealed Steel Sheet and strips for Automotive Applications4.IS 18513: 2023Hot-Dip Zinc - Aluminium - Magnesium Alloy Coated Steel Sheets, Plates and Strips5.IS 1469: 1993Ferromolybdenum - Specification6.IS 1466: 1985Specification for Ferro Vanadium</t>
  </si>
  <si>
    <r>
      <rPr>
        <sz val="11"/>
        <rFont val="Calibri"/>
      </rPr>
      <t>https://members.wto.org/crnattachments/2024/TBT/IND/24_02712_00_e.pdf</t>
    </r>
  </si>
  <si>
    <t>DARS 1601:2024: Long Lasting Insecticide Treated Mosquito Nets — Specification</t>
  </si>
  <si>
    <t>This committee Draft African Standard specifies requirements, sampling, and test methods for treated Long Lasting Insecticide Nets (LLIN)</t>
  </si>
  <si>
    <t>Consumer information, labelling (TBT); Protection of human health or safety (TBT); Quality requirements (TBT); Harmonization (TBT)</t>
  </si>
  <si>
    <r>
      <rPr>
        <sz val="11"/>
        <rFont val="Calibri"/>
      </rPr>
      <t>https://members.wto.org/crnattachments/2024/TBT/KEN/24_02706_00_e.pdf</t>
    </r>
  </si>
  <si>
    <t>Australia</t>
  </si>
  <si>
    <t>Proposed chemical management standards for Persistent Organic Pollutants </t>
  </si>
  <si>
    <t>The Industrial Chemicals Environmental Management Standard (IChEMS) has been developed by all Australian governments to efficiently and effectively manage the risks of industrial chemicals to the environment while providing consistent requirements for businesses across Australia. The IChEMS Register records standards for the environmental management of chemicals, including risk management measures for specific industrial uses. In turn, the Australian federal government and each Australian state and territory government will enact legislation to implement the standards in their jurisdictions.The proposed decisions will assign the following chemicals, and mixtures and articles containing the chemicals to Schedule 6 of the IChEMS Register. This will prohibit their import, manufacture, use and export in Australia, with limited exceptions for unintentional trace contamination, research, environmentally sound disposal, and for articles in use prior to the date of effect of the decision. Some uses considered to be essential are also excepted from the decisions. These essential uses are outlined below.Dechlorane Plus® and its two constituent isomers, syn-Dechlorane Plus and anti-Dechlorane Plus (DP®, syn DP and anti-DP), except when used for the following essential uses:aerospace and space applications (until 1 July - 2031); ordefence applications (to be reviewed by the department after 1 July 2031); orreplacement parts, where the chemical was originally used in the manufacture of those parts, for: aerospace and space applications (until the end of the service life of the articles or 1 July 2044, whichever comes earlier); or defence applications (until the end of the service life of the articles, subject to review by the department after 1 July 2044); ormotor vehicles (until the end of the service life of the articles or 1 July 2044, whichever comes earlier); or stationary industrial machines for use in agriculture, forestry and construction (until the end of the service life of the articles or 1 July 2044, whichever comes earlier); ormarine, garden, forestry and outdoor power equipment (until the end of the service life of the articles or 1 July 2044, whichever comes earlier); or in-vitro diagnostic devices (until the end of the service life of the articles, subject to review by the department after 1 July 2041); orinstruments for analysis, measurements, control, monitoring, testing, production and inspection (until the end of the service life of the articles or 1 July 2044, whichever comes earlier).Phenol,2-(2H-benzotriazol-2-yl)-4,6-bis(1,1-dimethylpropyl)- (UV-328), except when used for the following essential uses:motor vehicles (until 1 July 2031); orindustrial coating applications for automotive coating, engineering machine coating, rail transit coating, and heavy-duty coating for large steel structures (until 1 July 2031); ortri-acetyl cellulose (TAC) film in polarisers (until 1 July 2031); orphotographic paper (until 1 July 2031); orreplacement parts, where the chemical was originally used in the manufacture of those parts, for:motor vehicles (until the end of the service life of the articles or 1 July 2044, whichever comes earlier); orstationary industrial machines for use in agriculture, forestry and construction (until 1 July 2044); orliquid crystal displays in in-vitro diagnostic devices (to be reviewed by the department after 1 July 2041); orliquid crystal displays in instruments for analysis, measurements, control, monitoring, testing, production and inspection (until 1 July 2044).</t>
  </si>
  <si>
    <t>The following chemicals, and chemical mixtures or articles (finished goods) containing the following chemicals, when used for an industrial purpose (excluding agricultural, veterinary or therapeutic purposes):Dechlorane Plus® and its two constituent isomers, syn-Dechlorane Plus and anti-Dechlorane Plus (DP®, syn DP and anti-DP)Phenol, 2-(2H-benzotriazol-2-yl)-4,6-bis(1,1-dimethylpropyl)-(UV-328)</t>
  </si>
  <si>
    <t>DKS 3005:2024 Arrow root Flour — Specification</t>
  </si>
  <si>
    <t>This Draft Kenya standard prescribes the requirements and methods of sampling and test for arrowroot flour, which is derived from the rhizomes (rootstocks) of the tropical plant Maranta arundinacea.</t>
  </si>
  <si>
    <t>Food products in general (ICS code(s): 67.040)</t>
  </si>
  <si>
    <t>Consumer information, labelling (TBT); Protection of human health or safety (TBT); Quality requirements (TBT); Reducing trade barriers and facilitating trade (TBT)</t>
  </si>
  <si>
    <r>
      <rPr>
        <sz val="11"/>
        <rFont val="Calibri"/>
      </rPr>
      <t>https://members.wto.org/crnattachments/2024/TBT/KEN/24_02708_00_e.pdf</t>
    </r>
  </si>
  <si>
    <t>Federal Motor Vehicle Safety Standards; Fuel System Integrity of 
Hydrogen Vehicles; Compressed Hydrogen Storage System Integrity; 
Incorporation by Reference</t>
  </si>
  <si>
    <t>Notice of proposed rulemaking (NPRM) - This notice proposes to establish two new Federal Motor Vehicle Safety Standards (FMVSS) specifying performance requirements for all motor vehicles that use hydrogen as a fuel source. The proposed standards are based on Global Technical Regulation (GTR) No. 13. FMVSS No. 307, "Fuel system integrity of hydrogen vehicles," which would specify requirements for the integrity of the fuel system in hydrogen vehicles during normal vehicle operations and after crashes. FMVSS No. 308, "Compressed hydrogen storage system integrity," would specify requirements for the compressed hydrogen storage system to ensure the safe storage of hydrogen onboard vehicles. The two proposed standards would reduce deaths and injuries that could occur as a result of fires due to hydrogen fuel leakages and/or explosion of the hydrogen storage system.</t>
  </si>
  <si>
    <t>Hydrogen vehicles; Product and company certification. Conformity assessment (ICS code(s): 03.120.20); Protection against dangerous goods (ICS code(s): 13.300); Hydrogen technologies (ICS code(s): 27.075); Fuel systems (ICS code(s): 43.060.40); Natural gas (ICS code(s): 75.060); Petroleum products and natural gas handling equipment (ICS code(s): 75.200)</t>
  </si>
  <si>
    <t>03.120.20 - Product and company certification. Conformity assessment; 13.300 - Protection against dangerous goods; 27.075 - Hydrogen technologies; 43.060.40 - Fuel systems; 75.060 - Natural gas; 75.200 - Petroleum products and natural gas handling equipment</t>
  </si>
  <si>
    <t>Consumer information, labelling (TBT); Prevention of deceptive practices and consumer protection (TBT); Protection of human health or safety (TBT)</t>
  </si>
  <si>
    <r>
      <rPr>
        <sz val="11"/>
        <rFont val="Calibri"/>
      </rPr>
      <t>https://members.wto.org/crnattachments/2024/TBT/USA/24_02679_00_e.pdf</t>
    </r>
  </si>
  <si>
    <t>Proposed amendments to the “Enforcement Decree of the Cleansing and Hygiene Products Control Act”; </t>
  </si>
  <si>
    <t>The Korean Ministry of Food and Drug Safety is proposing to amend the “Enforcement Decree of the Cleansing and Hygiene Products Control Act” to specify the scope of the tattoo inks, delegated by the Act.</t>
  </si>
  <si>
    <t>Hygiene products</t>
  </si>
  <si>
    <r>
      <rPr>
        <sz val="11"/>
        <rFont val="Calibri"/>
      </rPr>
      <t>https://members.wto.org/crnattachments/2024/TBT/KOR/24_02681_00_x.pdf</t>
    </r>
  </si>
  <si>
    <t>Proposed amendments to the “Enforcement Rules of the Cleansing and Hygiene Products Control Act”</t>
  </si>
  <si>
    <t>The Proposed amendments to the “Enforcement Rules of the Cleansing and Hygiene Products Control Act” are as follows: _x000D_
A. to prescribe requirements for recognition of hygiene products (including the requirement to submit a special reagent for raw materials or testing necessary for temporary recognition of criteria·standards) and to authorize the Minister of MFDS to set and notify other detailed review criteria if necessary;_x000D_
B. to add new criteria for  “natural” or “non-addition” in the category of false ·exaggerated·slandering label or advertisement. _x000D_
        - the label or advertisement likely to mislead the public into believing that the whole product is natural although it is made with chemical synthetics._x000D_
        - the label or advertisement of “none,” “non-addition” or “0%,” meaning that any raw material·ingredient·standard prohibited by criteria·standards is not contained or used.</t>
  </si>
  <si>
    <r>
      <rPr>
        <sz val="11"/>
        <rFont val="Calibri"/>
      </rPr>
      <t>https://members.wto.org/crnattachments/2024/TBT/KOR/24_02682_00_x.pdf</t>
    </r>
  </si>
  <si>
    <t>Protocolo de Análisis y Ensayos de Contaminación Lumínica de Luminarias y/o Proyectores de Alumbrado de Exteriores PCL N°1:2024</t>
  </si>
  <si>
    <t>El presente protocolo establece los requerimientos del procedimiento de verificación frente a la contaminación lumínica de luminarias y proyectores para uso en los tipos de alumbrado de exteriores definidos en los artículos 5, 6, 7 y 8 del Decreto Supremo N°1/2022, del Ministerio del Medio Ambiente, que establece la “Norma de Emisión de luminosidad artificial generada por alumbrados exteriores, elaborada a partir de la revisión del Decreto Supremo N°43, de 2012, del Ministerio del Medio Ambiente”  en una condición representativa de productos nuevos, cuya tensión de alimentación no supere los 1.000 V; de acuerdo a los alcances y campo de aplicación establecidas en la directriz “IEC 62722 Ed.1.0 2014-09. Luminaire performance – Part 1: General Requirements” y las demás normas de referencias indicadas en TABLA A en función de la naturaleza o tipología de fuente de luz empleada.</t>
  </si>
  <si>
    <t>Luminarias y proyectores para uso en los tipos de alumbrado de exteriores.</t>
  </si>
  <si>
    <t>Protection of human health or safety (TBT); Protection of the environment (TBT)</t>
  </si>
  <si>
    <r>
      <rPr>
        <sz val="11"/>
        <rFont val="Calibri"/>
      </rPr>
      <t>https://members.wto.org/crnattachments/2024/TBT/CHL/24_02680_00_s.pdf
https://members.wto.org/crnattachments/2024/TBT/CHL/24_02680_01_s.pdf
https://members.wto.org/crnattachments/2024/TBT/CHL/24_02680_02_s.pdf</t>
    </r>
  </si>
  <si>
    <t>Japan</t>
  </si>
  <si>
    <t>IoT Product Security Conformity Assessment Scheme Policy Draft</t>
  </si>
  <si>
    <t>The Policy Draft outlines the purpose and positioning of a voluntary IoT Product Security Conformity Assessment Scheme that Japan will establish, details of the Scheme, such as its operational structure and scope, as well as measures for Scheme growth. </t>
  </si>
  <si>
    <t>Products that have the ability to send and receive data using Internet Protocol (IP), including products that are indirectly connected to the internet (excluding general-purpose IT products to which users can easily alter security measures such as via software products (PCs, tablets, smartphones, etc.)). </t>
  </si>
  <si>
    <t>35 - INFORMATION TECHNOLOGY. OFFICE MACHINES</t>
  </si>
  <si>
    <r>
      <rPr>
        <sz val="11"/>
        <rFont val="Calibri"/>
      </rPr>
      <t>https://members.wto.org/crnattachments/2024/TBT/JPN/24_02653_00_e.pdf
https://members.wto.org/crnattachments/2024/TBT/JPN/24_02653_01_e.pdf
https://members.wto.org/crnattachments/2024/TBT/JPN/24_02653_02_e.pdf</t>
    </r>
  </si>
  <si>
    <t>Draft Commission Implementing Decision not renewing the approval of sulfuryl fluoride for use in biocidal products of product-types 8 and 18 in accordance with Regulation (EU) No 528/2012 of the European Parliament and of the Council </t>
  </si>
  <si>
    <t>This draft Commission Implementing Decision does not renew the approval of sulfuryl fluoride as an active substance for use in biocidal products of product-types 8 and 18. Requested information by the evaluating competent authority on reproductive toxicity and endocrine-disrupting (ED) properties of the substance was not provided by the applicant and, therefore, it was not possible to determine whether the active substance meets the exclusion criteria referred to in Article 5(1), points (c) and (d), of Regulation (EU) No 528/2012. Moreover, due to the insufficient information related to ED and reproductive toxicity, it was not possible to conclude whether sulfuryl fluoride has unacceptable effects to human health and the environment. </t>
  </si>
  <si>
    <r>
      <rPr>
        <sz val="11"/>
        <rFont val="Calibri"/>
      </rPr>
      <t>https://members.wto.org/crnattachments/2024/TBT/EEC/24_02650_00_e.pdf</t>
    </r>
  </si>
  <si>
    <t>Federal Motor Vehicle Safety Standards; FMVSS No. 305a Electric-Powered Vehicles: Electric Powertrain Integrity Global Technical Regulation No. 20, Incorporation by Reference</t>
  </si>
  <si>
    <t xml:space="preserve">Notice of proposed rulemaking (NPRM) - Consistent with a Global Technical Regulation on electric 
vehicle safety, NHTSA proposes to establish Federal Motor Vehicle 
Safety Standard (FMVSS) No. 305a to replace FMVSS No. 305, “Electric-
powered vehicles: Electrolyte spillage and electrical shock 
protection.” Among other improvements, FMVSS No. 305a would apply to 
light and heavy vehicles and would have performance and risk mitigation 
requirements for the propulsion battery. Relating to a National 
Transportation Safety Board recommendation, FMVSS No. 305a would also 
require manufacturers to submit standardized emergency response 
information for inclusion on NHTSA's website that would assist first 
and second responders handling electric vehicles.&gt;_x000D_
</t>
  </si>
  <si>
    <t>Electric powered vehicles; Quality (ICS code(s): 03.120); Protection against electric shock. Live working (ICS code(s): 13.260); Electrical and electronic testing (ICS code(s): 19.080); Electric road vehicles (ICS code(s): 43.120)</t>
  </si>
  <si>
    <t>03.120 - Quality; 13.260 - Protection against electric shock. Live working; 19.080 - Electrical and electronic testing; 43.120 - Electric road vehicles</t>
  </si>
  <si>
    <t>Prevention of deceptive practices and consumer protection (TBT); Protection of the environment (TBT); Quality requirements (TBT)</t>
  </si>
  <si>
    <r>
      <rPr>
        <sz val="11"/>
        <rFont val="Calibri"/>
      </rPr>
      <t>https://members.wto.org/crnattachments/2024/TBT/USA/24_02632_00_e.pdf</t>
    </r>
  </si>
  <si>
    <t>Philippines</t>
  </si>
  <si>
    <t>Draft Implementing Guidelines of the Philippine Transport Vehicles Fuel Economy Labeling Program for Category M1 Road Transport Vehicles for Internal Combustion Engine Only</t>
  </si>
  <si>
    <t>The Implementing Guidelines of the Philippine Transport Vehicles Fuel Economy Labeling Program for Category M1 Road Transport Vehicles for Internal Combustion Engine only, including the Particular Product Requirement (PPR) and Code of Practice on Fuel Economy Performance are hereby issued for the information and guidance of all those concerned and compliance by all manufacturers, importers, distributors, dealers, rebuilders, and other key stakeholders</t>
  </si>
  <si>
    <t>Fuels (ICS code(s): 75.160)</t>
  </si>
  <si>
    <t>75.160 - Fuels</t>
  </si>
  <si>
    <r>
      <rPr>
        <sz val="11"/>
        <rFont val="Calibri"/>
      </rPr>
      <t>https://members.wto.org/crnattachments/2024/TBT/PHL/24_02633_00_e.pdf</t>
    </r>
  </si>
  <si>
    <t>Standard for Vinegar and Code of Practice for its Manufacture Repealing Administrative Order No. 134 s. 1970 “Regulation Prescribing the Standards of Identity and Quality of Vinegar (B-4.9 Condiments, Sauces, Seasoning)”</t>
  </si>
  <si>
    <t>This Order aims to provide guidelines for food business operators (FBOs) on the manufacture of vinegar.Specifically, this Order aims to:A. Provide updated standards on the identity and quality of vinegar; and_x000D_
B. Provide guidelines on the code of practice for processing and handling vinegar.</t>
  </si>
  <si>
    <t>Spices and condiments. Food additives (ICS code(s): 67.220)</t>
  </si>
  <si>
    <t>220900 - Vinegar, fermented vinegar and substitutes for vinegar obtained from acetic acid</t>
  </si>
  <si>
    <t>67.220 - Spices and condiments. Food additives</t>
  </si>
  <si>
    <r>
      <rPr>
        <sz val="11"/>
        <rFont val="Calibri"/>
      </rPr>
      <t>https://members.wto.org/crnattachments/2024/TBT/PHL/24_02635_00_e.pdf</t>
    </r>
  </si>
  <si>
    <t>IMPLEMENTING GUIDELINES OF THE PHILIPPINE TRANSPORT VEHICLES FUEL ECONOMY LABELING PROGRAM ON REGISTRATION PROCEDURES AND COMPLIANCE MECHANISM</t>
  </si>
  <si>
    <t>Pursuant to Section 9 of Department Circular No. 2023-05-0017, entitled “Prescribing the Guidelines of the Philippine Transport Vehicles Fuel Economy Labeling Program (VFELP) for Compliance of Vehicle Manufacturers, Importers, Distributors, Dealers and Rebuilders”, the Implementing Guidelines (IG) on the Registration Procedures, and Compliance Mechanism, is hereby issued for the information and guidance of all those concerned and for compliance by the transport sector and stakeholders.</t>
  </si>
  <si>
    <r>
      <rPr>
        <sz val="11"/>
        <rFont val="Calibri"/>
      </rPr>
      <t>https://members.wto.org/crnattachments/2024/TBT/PHL/24_02634_00_e.pdf</t>
    </r>
  </si>
  <si>
    <t>Extension of the Regulatory Flexibility for Class B, C and D Medical Devices that are Not Included in the List of Registrable Medical Devices Based on FDA Circular No.  2020-001-A entitled “Amendment to Annex A of FDA Circular No. 2020-001 re: Initial Implementation of Administrative Order No. 2018-0002 “Guidelines Governing the Issuance of an Authorization for a Medical Device based on the ASEAN Harmonized Technical Requirements””</t>
  </si>
  <si>
    <t>This Circular aims to provide guidelines on the extension of the regulatory flexibility for Class B, C and D medical devices that are not included in the list of registrable medical devices based on FC No. 2020-001-A.</t>
  </si>
  <si>
    <t>OPTICAL, PHOTOGRAPHIC, CINEMATOGRAPHIC, MEASURING, CHECKING, PRECISION, MEDICAL OR SURGICAL INSTRUMENTS AND APPARATUS; PARTS AND ACCESSORIES THEREOF (HS code(s): 90)</t>
  </si>
  <si>
    <t>90 - OPTICAL, PHOTOGRAPHIC, CINEMATOGRAPHIC, MEASURING, CHECKING, PRECISION, MEDICAL OR SURGICAL INSTRUMENTS AND APPARATUS; PARTS AND ACCESSORIES THEREOF</t>
  </si>
  <si>
    <r>
      <rPr>
        <sz val="11"/>
        <rFont val="Calibri"/>
      </rPr>
      <t>https://members.wto.org/crnattachments/2024/TBT/PHL/24_02636_00_e.pdf
https://www.fda.gov.ph/wp-content/uploads/2024/03/FDA-Circular-No.2024-003.pdf</t>
    </r>
  </si>
  <si>
    <t>ConsultationonRSS-123, Issue 5 (9 pages, available in English and French)</t>
  </si>
  <si>
    <t>Notice is hereby given by the Ministry of Innovation, Science and Economic Development Canada has amended the following standard:RSS-123, issue 5, Wireless Microphones and Wireless Multichannel Audio Systems, sets out the certification requirements for the certification of licensed wireless microphones and Wireless Multichannel Audio Systems (WMAS).</t>
  </si>
  <si>
    <t>Telecommunications (ICS 33.170)</t>
  </si>
  <si>
    <t>33.170 - Television and radio broadcasting</t>
  </si>
  <si>
    <t>Supplemental Guidelines for the Implementation of DAO 22-06, Series of 2022</t>
  </si>
  <si>
    <t>1.1 Vaporized nicotine and non-nicotine products covered under Rule 2 of DAO 22- 06, Series of 2022 shall be revised as follows:1.1.1 Vapor product system;1.1.2 Vapor products or vapor product refills;1.1.3 Vapor product devices;1.1.4 Heated tobacco product (HTP) system;1.1.5 HTP consumables;1.1.6 HTP devices; and1.1.7 Tobacco-free oral nicotine pouches.1.2 Other novel tobacco products not covered above shall not be allowed to be manufactured, imported, distributed and sold to the Philippine market until such time that a reference standard is promulgated and included in this technical regulation.</t>
  </si>
  <si>
    <t>Tobacco, tobacco products and related equipment (ICS code(s): 65.160)</t>
  </si>
  <si>
    <t>24041 - - Products intended for inhalation without combustion :</t>
  </si>
  <si>
    <t>65.160 - Tobacco, tobacco products and related equipment</t>
  </si>
  <si>
    <r>
      <rPr>
        <sz val="11"/>
        <rFont val="Calibri"/>
      </rPr>
      <t>https://members.wto.org/crnattachments/2024/TBT/PHL/24_02646_00_e.pdf</t>
    </r>
  </si>
  <si>
    <t>Viet Nam</t>
  </si>
  <si>
    <t>Draft Chemical Law (amended)</t>
  </si>
  <si>
    <t>This Draft Chemical Law provides the framework for the development of the chemical industry, focusing on sustainable development and environmental and human safety in chemical-related activities, chemical-related products, the safety of chemical-related activities, the rights and obligations of organizations and individuals involved in chemical-related activities and the state management of chemicals.</t>
  </si>
  <si>
    <t>Chemicals</t>
  </si>
  <si>
    <t>71.020 - Production in the chemical industry</t>
  </si>
  <si>
    <r>
      <rPr>
        <sz val="11"/>
        <rFont val="Calibri"/>
      </rPr>
      <t>https://members.wto.org/crnattachments/2024/TBT/VNM/24_02637_00_x.pdf
https://members.wto.org/crnattachments/2024/TBT/VNM/24_02637_01_x.pdf</t>
    </r>
  </si>
  <si>
    <t>PROYECTO DE LEY QUE MODIFICA EL CÓDIGO SANITARIO, CON EL OBJETO DE ESTABLECER NORMAS SOBRE LA TRAZABILIDAD DEL HUEVO Y LA CERTIFICACIÓN DE HUEVOS DE GALLINA FELIZ O LIBRE.</t>
  </si>
  <si>
    <t>El presente proyecto de ley tiene por objetivo modificar el Código Sanitario, contenido en el DFL, número 725 de 1967 del Ministerio de Salud, mediante la incorporación de un nuevo Párrafo III (del huevo) al Título II (de los productos alimenticios) del Libro IV (de los productos farmacéuticos, alimenticios, cosméticos y artículos de uso médico), el contenido es el siguiente:Artículo 105 undecies: En los envases o cajas de huevos se deberá informar del origen del producto y el tratamiento que ha recibió el huevo, así como también respecto de la forma de crianza de la gallina, los medicamentos y tratamientos que esta ha recibido. Esta información se entregará a través de un código de lectura rápida, Código QR, u otro medio electrónico de lectura de información equivalente, estampado en el envase.Para vender huevos bajo la calificación de gallinas libre o feliz se deberá contar con la debida certificación.Un reglamento establecerá los detalles en cuanto al contenido y forma de la información que se debe entregar en virtud de este artículo, así como también establecerá la forma y requisitos para la certificación del inciso precedente.El presente artículo no será aplicable a los micro y pequeños productores. Un reglamento establecerá los criterios para determinar la calidad de micro y pequeño productor.".Disposición transitoria: La presente ley entrará en vigencia una vez transcurridos nueve meses desde su publicación en el Diario Oficial.</t>
  </si>
  <si>
    <t>Huevos</t>
  </si>
  <si>
    <t>0407 - Birds' eggs, in shell, fresh, preserved or cooked</t>
  </si>
  <si>
    <t>67.120.20 - Poultry and eggs</t>
  </si>
  <si>
    <r>
      <rPr>
        <sz val="11"/>
        <rFont val="Calibri"/>
      </rPr>
      <t>https://members.wto.org/crnattachments/2024/TBT/CHL/24_02618_00_s.pdf
http://www.senado.cl/appsenado/templates/tramitacion/index.php?boletin_ini=14673-11</t>
    </r>
  </si>
  <si>
    <t>Proyecto de Reglamento Técnico MERCOSUR sobre Vehículos a Hidrógeno y Celdas de Combustible</t>
  </si>
  <si>
    <t>Se propone establecer un Reglamento Técnico MERCOSUR sobre los vehículos a hidrógeno y celdas de combustible, para ser aplicado en los vehículos fabricados localmente o importados que circulan en los Estados Partes del MERCOSUR, con el fin de garantizar la seguridad de sus sistemas de almacenamiento de hidrógeno comprimido y los componentes específicos de estos sistemas, y mejorar la seguridad vial.Para ello, se toma como base el Reglamento ONU N° 134 - Disposiciones uniformes relativas a la homologación de los vehículos de motor y sus componentes en relación con el rendimiento en cuanto a seguridad de los vehículos a hidrógeno, anexo al Acuerdo de 1958 del WP.29.</t>
  </si>
  <si>
    <t>Vehículos a hidrógeno y celdas de combustible</t>
  </si>
  <si>
    <t>43 - Road vehicles engineering</t>
  </si>
  <si>
    <r>
      <rPr>
        <sz val="11"/>
        <rFont val="Calibri"/>
      </rPr>
      <t>https://members.wto.org/crnattachments/2024/TBT/URY/24_02621_00_s.pdf
https://plataformaparticipacionciudadana.gub.uy/processes</t>
    </r>
  </si>
  <si>
    <t>Partial revision of the Standards for Cosmetics</t>
  </si>
  <si>
    <t>Ministry of Health, Labour and Welfare will revise Appendix 2-2 in the Standards for Cosmetics under the provision of Article 42, Paragraph 2 of the Law on Securing Quality, Efficacy and Safety of Products Including Pharmaceuticals and Medical Devices.</t>
  </si>
  <si>
    <t>Cosmetics (HS: 33)</t>
  </si>
  <si>
    <t>33 - ESSENTIAL OILS AND RESINOIDS; PERFUMERY, COSMETIC OR TOILET PREPARATIONS</t>
  </si>
  <si>
    <t>71.100.70 - Cosmetics. Toiletries</t>
  </si>
  <si>
    <r>
      <rPr>
        <sz val="11"/>
        <rFont val="Calibri"/>
      </rPr>
      <t>https://members.wto.org/crnattachments/2024/TBT/JPN/24_02623_00_e.pdf</t>
    </r>
  </si>
  <si>
    <t>Ecuador</t>
  </si>
  <si>
    <t>Reforma parcial a la Resolución ARCSA-DE-001-2019-JCGO por medio de la cual se expiden las directrices para realizar notificaciones al registro sanitario de medicamentos en general y productos biológicos</t>
  </si>
  <si>
    <t>Proyecto de reforma parcial a la “Resolución ARCSA-DE-001-2019-JCGO por medio de la cual se expiden las directrices para realizar notificaciones al registro sanitario de medicamentos en general y productos biológicos”</t>
  </si>
  <si>
    <r>
      <rPr>
        <sz val="11"/>
        <rFont val="Calibri"/>
      </rPr>
      <t>https://members.wto.org/crnattachments/2024/TBT/ECU/24_02601_00_s.pdf
www.controlsanitario.gob.ec</t>
    </r>
  </si>
  <si>
    <t>Switzerland</t>
  </si>
  <si>
    <t>Ordinance on Foodstuffs and Utility Articles / Ordinance on Beverages / Ordinance on Information on Foodstuffs / Ordinance on the Lists of Countries Provided for in the Ordinance on Foodstuffs and Utility Articles</t>
  </si>
  <si>
    <t>The proposal provides for mandatory labelling of animal products that are produced using pain-causing procedures without analgesia. The guiding principles of the World Organisation for Animal Health (WOAH) in the area of animal welfare are used as a benchmark for the labelling requirement. Furthermore, a labelling obligation is provided for plant products that originate from a country in which the use of plant protection products listed in Annex III of the Rotterdam Convention on the Prior Informed Consent Procedure for Certain Hazardous Chemicals and Pesticides in International Trade (hereinafter Rotterdam Convention; SR 0.916.21) is not prohibited.In addition, for the labelling of wine and the indication of origin of food ingredients, Swiss law will be adapted to that of the EU in order to reduce barriers to trade. With regard to wine, a list of ingredients and a nutrition declaration will in future be mandatory for all wines, sparkling wines and semi-sparkling wines. This information can also be provided electronically. With regard to the labelling of the origin of quantitatively important ingredients, the requirement will apply in future irrespective of the presentation of the product, but instead of the country of origin also a larger geographical area can be indicated.</t>
  </si>
  <si>
    <t>MEAT AND EDIBLE MEAT OFFAL (HS code(s): 02); EDIBLE VEGETABLES AND CERTAIN ROOTS AND TUBERS (HS code(s): 07); EDIBLE FRUIT AND NUTS; PEEL OF CITRUS FRUIT OR MELONS (HS code(s): 08)</t>
  </si>
  <si>
    <t>02 - MEAT AND EDIBLE MEAT OFFAL; 07 - EDIBLE VEGETABLES AND CERTAIN ROOTS AND TUBERS; 08 - EDIBLE FRUIT AND NUTS; PEEL OF CITRUS FRUIT OR MELONS</t>
  </si>
  <si>
    <t>65.020.30 - Animal husbandry and breeding; 67.160 - Beverages</t>
  </si>
  <si>
    <t>Consumer information, labelling (TBT); Other (TBT)</t>
  </si>
  <si>
    <r>
      <rPr>
        <sz val="11"/>
        <rFont val="Calibri"/>
      </rPr>
      <t>https://members.wto.org/crnattachments/2024/TBT/CHE/24_02596_00_f.pdf
https://members.wto.org/crnattachments/2024/TBT/CHE/24_02596_01_f.pdf
https://members.wto.org/crnattachments/2024/TBT/CHE/24_02596_02_f.pdf
https://members.wto.org/crnattachments/2024/TBT/CHE/24_02596_03_f.pdf</t>
    </r>
  </si>
  <si>
    <t>New Zealand</t>
  </si>
  <si>
    <t>Regulatory Systems (Primary Industries) Amendment Bill, Clause 4(1)</t>
  </si>
  <si>
    <t>Clause 4(1) of the Regulatory Systems (Primary Industries) Amendment Bill (the Bill) adds inhibitor substances to the central definition of ‘agricultural  compound’ in the Agricultural Compounds and Veterinary Medicines Act 1997 (ACVM Act), thereby subjecting inhibitors to the requirements of the ACVM Act. The ACVM regulates veterinary medicines, pesticides, animal feeds, fertilisers and other ‘agricultural compounds’ used for specific purposes in the management of plants and animals. The key requirements under the ACVM Act that are relevant under this notification are:Authorisation requirements for importation of inhibitorsConformity assessment procedures, including to assess the product’s formula, the efficacy of its claims and what residues it leaves in food and for the health of plants and animalsLabelling requirements, including approval of labels in relation to the claims madeIf registration is granted, appropriate conditions will be placed on the registration to manage certain risks  This proposed measure replaces the ‘interim measure’ that New Zealand notified on 18 August 2022 (G/TBT/N/NZL/114), however the associated policy intent remains unchanged. On commencement of the Bill, clauses 16 and 17 revoke the interim measure.Clauses 2(1 and 3) and 13 of the Bill amend the Agricultural Compounds and Veterinary Medicines (Exemptions and Prohibited Substances) Regulations 2011 to provide a one-year transition for agricultural compound companies to register their inhibitor substances used in New Zealand under the ACVM Act once the amendment is in force. The Regulatory Systems (Primary Industries) Amendment Bill is an omnibus that includes a range of other amendments that are not relevant to this notification. For ease of interpretation, the relevant clauses are summarised below: Summary of Clauses of the Regulatory Systems (Primary Industries) Amendment Bill related to inhibitors to come into effect on the commencement of the Bill:Clause 4(1), amends the interpretation of the ACVM Act amendments to the Agricultural Compounds and Veterinary Medicines (Exemptions and Prohibited Substances) Regulations 2011 (the amendment Regulations) Clause 14 amends the definition of inhibitor in the Regulations Clause 15 amends schedule 2 item 8A of the Regulations so that inhibitors are exempt from registration Clause 16 revokes the amendment Regulations on commencement of the BillClause 17 revokes the Agricultural Compounds and Veterinary Medicines (Inhibitor Substances) Order 2022.Clauses of the Regulatory Systems (Primary Industries) Amendment Bill that relate to inhibitors and intended to come into effect 12-months after the Bill comes into effect:Clause 2(2) is a commencement clause and provides the 12-month transition period during which inhibitors are exempt from registrationClause 24 revokes the definition of inhibitor when Clause 2(2) comes into effectClause 25 revokes item 8A when Clause 2(2) comes into effect.</t>
  </si>
  <si>
    <t>All agricultural inhibitor substances sold and used in New Zealand applied to plants or animals to mitigate adverse impacts on the environment or to mitigate emissions that contribute to climate change.</t>
  </si>
  <si>
    <t>65.080 - Fertilizers; 65.100 - Pesticides and other agrochemicals; 65.120 - Animal feeding stuffs</t>
  </si>
  <si>
    <t>Protection of human health or safety (TBT); Protection of animal or plant life or health (TBT); Protection of the environment (TBT)</t>
  </si>
  <si>
    <r>
      <rPr>
        <sz val="11"/>
        <rFont val="Calibri"/>
      </rPr>
      <t>https://members.wto.org/crnattachments/2024/TBT/NZL/24_02603_00_e.pdf</t>
    </r>
  </si>
  <si>
    <t>Revision of the Order for Enforcement of the Act on the Regulation of Manufacture and Evaluation of Chemical Substances.</t>
  </si>
  <si>
    <t>Based on Article 17 and 22 of the Act on the Regulation of Manufacture and Evaluation of Chemical Substances. (hereinafter referred to as “the Act”), the following will be designated as Class I Specified Chemical Substances which need authorization to be manufactured or imported.PFOA isomers or their salts and PFOA related compoundsBased on Article 25 of the Act, the following will be designated as chemical substances and their uses that are allowed to be used for a certain period of time.8:2 fluorotelomer alcohol used in the manufacture of invasive and implantable medical devices is allowed to December 3,2025Use of perfluorooctyl iodide for the production of perfluorooctyl bromide for the purpose of producing pharmaceutical products is allowed to December 31,2036Based on Article 24 of the Act, the following will be designated as products prohibited from being imported when PFOA isomers or their salts and PFOA related compounds are used in them.The following products in which PFOA isomers or their salts are used1. Water-resistant paper and oil-resistant paper 2. Water-repellent textiles and oil-repellent textiles 3. Cleaning agents 4. Anti-reflection agents used in the manufacture of semiconductors 5. Paints and varnish6. Water repellent and oil repellent 7. Adhesives and sealing fillers8. Fire extinguishers, fire-extinguishing agents, and fire-extinguishing foam9. Toners10. Water-resistant clothes and oil- resistant clothes11. Water-repellent floor coverings and oil-repellent floor coverings 12. Floor waxes 13. Photographic paperThe following products in which PFOA related compounds are used1. Water-repellent textiles and oil-repellent textiles2. Antifoaming agents3. Water repellent, oil repellent, antifouling agent and fiber protectant4. Optical fiber or its surface coating agents 5. Fire extinguishers, fire-extinguishing agents, and fire-extinguishing foam6. Water-resistant clothes and oil- resistant clothes 7. Water-repellent floor coverings and oil-repellent floor coverings 8. Floor waxes</t>
  </si>
  <si>
    <t>The following chemical substancesPerfluorooctanoic acid (PFOA) isomers or their salts and PFOA related compounds The following products in which PFOA isomers or their salts are used1. Water-resistant paper and oil-resistant paper 2. Water-repellent textiles and oil-repellent textiles 3. Cleaning agents 4. Anti-reflection agents used in the manufacture of semiconductors 5. Paints and varnish6. Water repellent and oil repellent 7. Adhesives and sealing fillers8. Fire extinguishers, fire-extinguishing agents, and fire-extinguishing foam9. Toners10. Water-resistant clothes and oil- resistant clothes11. Water-repellent floor coverings and oil-repellent floor coverings 12. Floor waxes 13. Photographic paper The following products in which PFOA related compounds are used1. Water-repellent textiles and oil-repellent textiles2. Antifoaming agents3. Water repellent, oil repellent, antifouling agent and fiber protectant4. Optical fiber or its surface coating agents 5. Fire extinguishers, fire-extinguishing agents, and fire-extinguishing foam6. Water-resistant clothes and oil- resistant clothes 7. Water-repellent floor coverings and oil-repellent floor coverings 8. Floor waxes</t>
  </si>
  <si>
    <t>71.080.40 - Organic acids</t>
  </si>
  <si>
    <r>
      <rPr>
        <sz val="11"/>
        <rFont val="Calibri"/>
      </rPr>
      <t>https://members.wto.org/crnattachments/2024/TBT/JPN/24_02612_00_e.pdf</t>
    </r>
  </si>
  <si>
    <t>Ordinance on import, transit and export trade in animals and animal products with third countries / Ordinance on import, transit and export trade in animals and animal products with EU Member States, Iceland and Norway and Northern Ireland /  Ordinance on the list of countries related to the import of furs and fur products</t>
  </si>
  <si>
    <t>The draft ordinance foresees to prohibit the import of fur and fur products produced using methods cruel to animals. The term "cruel to animals" is defined based on the guiding principles of the World Organisation for Animal Health WOAH in the area of animal welfare, in particular the principles of "freedom from pain, injury and disease" and "freedom from fear and distress". The import ban is considered necessary because the declaration obligation for fur that has been in force since 2014 has been persistently disregarded. The import ban does not apply to furs and fur products that originate from a country that prohibits cruel methods of production or if a certificate confirms that these products were not produced using the prohibited production methods. During a two-year transitional period, a list of countries that prohibit cruel methods of fur production will be drawn up. </t>
  </si>
  <si>
    <t>Furs and fur products that have been produced using methods that are cruel to animals  (HS code(s): 43; ICS code(s): 59.140)</t>
  </si>
  <si>
    <t>43 - FURSKINS AND ARTIFICIAL FUR; MANUFACTURES THEREOF</t>
  </si>
  <si>
    <t>59.140 - Leather technology</t>
  </si>
  <si>
    <t>Prevention of deceptive practices and consumer protection (TBT); Other (TBT)</t>
  </si>
  <si>
    <t>Animal welfare</t>
  </si>
  <si>
    <r>
      <rPr>
        <sz val="11"/>
        <rFont val="Calibri"/>
      </rPr>
      <t>https://members.wto.org/crnattachments/2024/TBT/CHE/24_02597_00_f.pdf
https://members.wto.org/crnattachments/2024/TBT/CHE/24_02597_01_f.pdf
https://members.wto.org/crnattachments/2024/TBT/CHE/24_02597_02_f.pdf</t>
    </r>
  </si>
  <si>
    <t>Moldova, Republic of</t>
  </si>
  <si>
    <t>Draft Government Decision on the amendment of Government Decision No 204/2009 on the approval of the Technical Regulation "Confectionery products".</t>
  </si>
  <si>
    <t>The inclusion of the requirement for a quality certificate issued by the producer. The repeal of Annex nr.3 “Declaration of Conformity.” The given project transposes the EU Directive 2000/36/EC and incorporates: Codex Stan 87-1981 (amended in: 2016, 2022) concerning the standards for chocolate and chocolate products and Codex Stan 105-1981 (amended in: 2010, 2013, 2016, 2022) for cocoa powder and dry cocoa and sugar blends.</t>
  </si>
  <si>
    <t>COCOA AND COCOA PREPARATIONS (HS code(s): 18)</t>
  </si>
  <si>
    <t>18 - COCOA AND COCOA PREPARATIONS</t>
  </si>
  <si>
    <t>67.140.30 - Cocoa</t>
  </si>
  <si>
    <t>Consumer information, labelling (TBT); Protection of human health or safety (TBT); Quality requirements (TBT); Harmonization (TBT); Reducing trade barriers and facilitating trade (TBT)</t>
  </si>
  <si>
    <r>
      <rPr>
        <sz val="11"/>
        <rFont val="Calibri"/>
      </rPr>
      <t>https://members.wto.org/crnattachments/2024/TBT/MDA/24_02592_00_x.pdf
https://particip.gov.md/ru/document/stages/ministerul-agriculturii-si-industriei-alimentare-prezinta-pentru-consultari-publice-proiectul-de-hotarare-privind-modificarea-hotararii-guvernului-nr2042009-cu-privire-la-aprobarea-reglementarii-tehnice-produse-de-cofetarie-nr-unic-225maia2024/12264</t>
    </r>
  </si>
  <si>
    <t>The Genetic Technology (Precision Breeding) (England) Regulations 2024</t>
  </si>
  <si>
    <t>The notified regulations bring into force parts of the Genetic Technology (Precision Breeding) Act 2023 to establish a regulatory framework for organisms produced through precision breeding technologies, like gene editing, where the genetic changes could have arisen through traditional breeding. This comprises of two notification processes for the deliberate release and marketing of Precision Bred Organisms (PBOs) and an authorisation process for the food and feed derived from PBOs. The draft regulations establish reduced information requirements and a tiered approach for authorising PBOs. They also establish the requirement for public registers and enforcement provisions, comparatively less burdensome than currently under GMO legislation.We are notifying other elements of these measures under the Agreement on the Application of Sanitary and Phytosanitary Measures.</t>
  </si>
  <si>
    <t>Precision bred plants, food and feed.</t>
  </si>
  <si>
    <t>06 - LIVE TREES AND OTHER PLANTS; BULBS, ROOTS AND THE LIKE; CUT FLOWERS AND ORNAMENTAL FOLIAGE; 07 - EDIBLE VEGETABLES AND CERTAIN ROOTS AND TUBERS; 08 - EDIBLE FRUIT AND NUTS; PEEL OF CITRUS FRUIT OR MELONS; 09 - COFFEE, TEA, MATÉ AND SPICES; 10 - CEREALS; 11 - PRODUCTS OF THE MILLING INDUSTRY; MALT; STARCHES; INULIN; WHEAT GLUTEN; 12 - OIL SEEDS AND OLEAGINOUS FRUITS; MISCELLANEOUS GRAINS, SEEDS AND FRUIT; INDUSTRIAL OR MEDICINAL PLANTS; STRAW AND FODDER; 13 - LAC; GUMS, RESINS AND OTHER VEGETABLE SAPS AND EXTRACTS; 14 - VEGETABLE PLAITING MATERIALS; VEGETABLE PRODUCTS NOT ELSEWHERE SPECIFIED OR INCLUDED; 20 - PREPARATIONS OF VEGETABLES, FRUIT, NUTS OR OTHER PARTS OF PLANTS; 21 - MISCELLANEOUS EDIBLE PREPARATIONS; 22 - BEVERAGES, SPIRITS AND VINEGAR; 23 - RESIDUES AND WASTE FROM THE FOOD INDUSTRIES; PREPARED ANIMAL FODDER</t>
  </si>
  <si>
    <t>65.020.20 - Plant growing</t>
  </si>
  <si>
    <t>Protection of human health or safety (TBT); Protection of animal or plant life or health (TBT); Protection of the environment (TBT); Reducing trade barriers and facilitating trade (TBT)</t>
  </si>
  <si>
    <r>
      <rPr>
        <sz val="11"/>
        <rFont val="Calibri"/>
      </rPr>
      <t>https://members.wto.org/crnattachments/2024/TBT/GBR/24_02595_00_e.pdf</t>
    </r>
  </si>
  <si>
    <t>Draft National technical regulation on E-UTRA, NR Multi-Standard Radio (MSR) Base Station (BS) </t>
  </si>
  <si>
    <t>The draft National technical regulation on E-UTRA, NR Multi-Standard Radio (MSR) Base Station (BS) is based on ETSI EN 301 908-18 V15.1.1 (09-2021) and ETSI EN 301 908-23 (09-2023). The draft National technical regulation specifies radio frequency requirements for Multi-Standard Radio capable Base stations (NR, E-UTRA).This draft National technical regulation applies to Vietnamese and foreign organizations and individuals who manufacture and trade equipment covered by this regulation on Vietnamese territory</t>
  </si>
  <si>
    <t>Multi-Standard Radio capable Base stations (NR, E-UTRA) (HS code: 8517.61.00)</t>
  </si>
  <si>
    <t>851761 - Base stations of apparatus for the transmission or reception of voice, images or other data</t>
  </si>
  <si>
    <r>
      <rPr>
        <sz val="11"/>
        <rFont val="Calibri"/>
      </rPr>
      <t>https://members.wto.org/crnattachments/2024/TBT/VNM/24_02610_00_x.pdf
https://mic.gov.vn/mra/Pages/TinTuc/102415/Du-thao-Quy-chuan-ky-thuat-quoc-gia--de-lay-y-kien-gop-y-.html</t>
    </r>
  </si>
  <si>
    <t>National Technical Regulation for cement products</t>
  </si>
  <si>
    <t>This draft is an update to the National Technical Regulation that aims to regulate the import, manufacture, and use of cement products of all types, by specifying the basic requirements for the safety of the products included in the scope of this regulation, and specifying the conformity assessment procedures that economic operators must adhere to, in order to ensure that these products conform to the basic requirements.</t>
  </si>
  <si>
    <t>Cement products (ICS: 91.100.10)</t>
  </si>
  <si>
    <t>91.100.10 - Cement. Gypsum. Lime. Mortar</t>
  </si>
  <si>
    <r>
      <rPr>
        <sz val="11"/>
        <rFont val="Calibri"/>
      </rPr>
      <t>https://members.wto.org/crnattachments/2024/TBT/BHR/24_02593_00_e.pdf</t>
    </r>
  </si>
  <si>
    <t>Draft National standard for road vehicles – Motor vehicles - classification by intened use</t>
  </si>
  <si>
    <t>This draft National standard specifies the classification of vehicles according to purposes of use for passenger vehicle, trucks, specialized vehicle, trailers, tractors and incomplete vehicles.This draft national standard shall replace TCVN 7271:2003</t>
  </si>
  <si>
    <t>Classification of road vehicles according to purposes of use for passenger cars, cargo cars, specialized cars, trailers, tractors and incomplete car.</t>
  </si>
  <si>
    <r>
      <rPr>
        <sz val="11"/>
        <rFont val="Calibri"/>
      </rPr>
      <t>https://members.wto.org/crnattachments/2024/TBT/VNM/24_02604_00_x.pdf</t>
    </r>
  </si>
  <si>
    <t>Draft National technical regulation on Electromagnetic compatibility for Private land mobile radio and Terrestrial Trunked Radio (TETRA) </t>
  </si>
  <si>
    <t>The draft National technical regulation on Electromagnetic compatibility for Private land mobile radio and Terrestrial Trunked Radio (TETRA) is based on ETSI EN 301 489-5 V2.2.1 (2019-04).The draft National technical regulation specifies EMC requirements for analogue and digital land mobile radio equipment, Terrestrial Trunked Radio equipment and associated ancillary equipment.This draft National technical regulation is intended to replace QCVN 100:2015/BTTTT.</t>
  </si>
  <si>
    <t>- land mobile radio equipment using an integral antenna intended primarily for analogue speech (HS code: 8517.14.00);- land mobile radio equipment having an antenna connector intended primarily for analogue speech (HS code: 8517.61.00; 8517.62.59);- land mobile radio equipment using an integral antenna intended for the transmission of data and speech (HS code: 8517.62.59)- land mobile radio equipment having an antenna connector intended for the transmission of data (and speech) (HS code: 8517.61.00; 8517.62.59);- Terrestrial Trunked Radio (TETRA) equipment (HS code: 8517.61.00; 8517.14.00; 8517.62.59; 8517.62.69).</t>
  </si>
  <si>
    <t>851762 - Machines for the reception, conversion and transmission or regeneration of voice, images or other data, incl. switching and routing apparatus (excl. telephone sets, telephones for cellular networks or for other wireless networks); 851761 - Base stations of apparatus for the transmission or reception of voice, images or other data; 851714 - Telephones for cellular networks or for other wireless networks (excl. line telephone sets with cordless handsets, and smartphones)</t>
  </si>
  <si>
    <t>33.060.99 - Other equipment for radiocommunications; 33.100 - Electromagnetic compatibility (EMC)</t>
  </si>
  <si>
    <r>
      <rPr>
        <sz val="11"/>
        <rFont val="Calibri"/>
      </rPr>
      <t>https://members.wto.org/crnattachments/2024/TBT/VNM/24_02611_00_x.pdf
https://mic.gov.vn/mra/Pages/TinTuc/102415/Du-thao-Quy-chuan-ky-thuat-quoc-gia--de-lay-y-kien-gop-y-.html</t>
    </r>
  </si>
  <si>
    <t>DKS 691:2023 Seeds for cucurbit vegetables —Requirements for certification</t>
  </si>
  <si>
    <t>This Kenya standard prescribes requirements for certification of seeds for cucurbit vegetable crops that are locally produced or imported.</t>
  </si>
  <si>
    <t>Processes in the food industry (ICS code(s): 67.020); Vegetables and derived products (ICS code(s): 67.080.20)</t>
  </si>
  <si>
    <t>120991 - Vegetable seeds, for sowing</t>
  </si>
  <si>
    <t>67.020 - Processes in the food industry; 67.080.20 - Vegetables and derived products</t>
  </si>
  <si>
    <r>
      <rPr>
        <sz val="11"/>
        <rFont val="Calibri"/>
      </rPr>
      <t>https://members.wto.org/crnattachments/2024/TBT/KEN/24_02572_00_e.pdf</t>
    </r>
  </si>
  <si>
    <t>Draft Ministerial Regulation Prescribing Industrial Products for Carbon Steel Wire Rods for Cold Heading to Conform to the Standard B.E. .…</t>
  </si>
  <si>
    <t>The draft Ministerial Regulation mandates carbon steel wire rods for cold heading to conform to the Thai Industrial Standard TIS 2243–2564 (2021) Carbon Steel Wire Rods for Cold Heading.This standard specifies grades, nominal diameter, tolerances, chemical composition, appearance, marking and labelling, sampling and test methods for carbon steel wire rods for cold heading for making nut, screw, bolt, washer and others.</t>
  </si>
  <si>
    <t>Steel bars and rods (ICS code(s): 77.140.60)</t>
  </si>
  <si>
    <t>77.140.60 - Steel bars and rods</t>
  </si>
  <si>
    <r>
      <rPr>
        <sz val="11"/>
        <rFont val="Calibri"/>
      </rPr>
      <t>https://members.wto.org/crnattachments/2024/TBT/THA/24_02568_00_x.pdf</t>
    </r>
  </si>
  <si>
    <t>Draft Ministerial Regulation Prescribing Industrial Products for Residual Current Operated Circuit-Breakers with Integral Overcurrent Protection for Household and Similar Uses (RCBOs) to Conform to the Standard B.E. ....</t>
  </si>
  <si>
    <t>The draft Ministerial Regulation mandates residual current operated circuit-breakers with integral overcurrent protection for household and similar uses to conform to the Thai Industrial Standard TIS 909–25XX (20XX) Residual Current Operated Circuit-breakers with Integral Overcurrent Protection for Household and Similar Uses (RCBOs).This standard applies to residual current operated circuit breakers with integral overcurrent protection functionally independent of, or functionally dependent on, line voltage for household and similar uses (hereafter referred to as RCBOs), for rated voltages not exceeding 440 V a.c. with rated frequencies of 50 Hz and rated currents not exceeding 125 A and rated short-circuit capacities not exceeding 25000 A for operation at 50 Hz.</t>
  </si>
  <si>
    <t>Fuses and other overcurrent protection devices (ICS code(s): 29.120.50)</t>
  </si>
  <si>
    <t>29.120.50 - Fuses and other overcurrent protection devices</t>
  </si>
  <si>
    <r>
      <rPr>
        <sz val="11"/>
        <rFont val="Calibri"/>
      </rPr>
      <t>https://members.wto.org/crnattachments/2024/TBT/THA/24_02567_00_x.pdf</t>
    </r>
  </si>
  <si>
    <t>DKS 1170: 2023 Seed for brassica vegetable crops — Specification</t>
  </si>
  <si>
    <t>This Kenya standard prescribes the requirements for certification of seeds for Brassica vegetable crops that are locally produced or imported.</t>
  </si>
  <si>
    <t>Plant growing (ICS code(s): 65.020.20)</t>
  </si>
  <si>
    <t>Consumer information, labelling (TBT); Protection of human health or safety (TBT); Quality requirements (TBT)</t>
  </si>
  <si>
    <r>
      <rPr>
        <sz val="11"/>
        <rFont val="Calibri"/>
      </rPr>
      <t>https://members.wto.org/crnattachments/2024/TBT/KEN/24_02575_00_e.pdf</t>
    </r>
  </si>
  <si>
    <t>Draft Notification of the Ministry of Public Health Re: Standard criteria, purity indicators or other essential characteristics for herbal product quality B.E. ….</t>
  </si>
  <si>
    <t>Amendments to the Notification of the Ministry of Public Health Re: Standard criteria, purity indicators or other essential characteristics for product quality in the Registration, Notification and Listing of Herbal Products B.E. 2564 (2020) are made to revise and implement the up-to-date version of pharmacopoeias on limits of contaminant test method and acceptance criteria as follows;- Microbial Contaminations; The British Pharmacopoeia 2021 Volume I – V, The Thai Herbal Pharmacopoeia 2021 and Supplements or The Tenth Edition of the European Pharmacopoeia and Supplements. - Heavy metals; The Thai Herbal Pharmacopoeia 2021 and Supplements, The Thai Herbal Preparation Pharmacopoeia 2022 or The Tenth Edition of the European Pharmacopoeia and Supplements.</t>
  </si>
  <si>
    <t>Herbal Product</t>
  </si>
  <si>
    <r>
      <rPr>
        <sz val="11"/>
        <rFont val="Calibri"/>
      </rPr>
      <t>https://members.wto.org/crnattachments/2024/TBT/THA/24_02571_00_x.pdf</t>
    </r>
  </si>
  <si>
    <t>DKS 693: 2023 Seed for bulb vegetable crops — Requirements for certification</t>
  </si>
  <si>
    <t>This Kenya Standard specifies minimum and quality field requirements in seed production and seed quality for bulb vegetable crops in the family Alliaceae that are locally produced or imported.</t>
  </si>
  <si>
    <t>Oilseeds (ICS code(s): 67.200.20)</t>
  </si>
  <si>
    <t>67.200.20 - Oilseeds</t>
  </si>
  <si>
    <t>Consumer information, labelling (TBT); Prevention of deceptive practices and consumer protection (TBT); Quality requirements (TBT)</t>
  </si>
  <si>
    <r>
      <rPr>
        <sz val="11"/>
        <rFont val="Calibri"/>
      </rPr>
      <t>https://members.wto.org/crnattachments/2024/TBT/KEN/24_02574_00_e.pdf</t>
    </r>
  </si>
  <si>
    <t>DKS 790: 2023 Glossary of terms for seed</t>
  </si>
  <si>
    <t>This Kenya Standard lists terminologies as used in seed industry and provides their definition in relation to methods of production, processing and assessment of seed quality for planting purposes.</t>
  </si>
  <si>
    <t>Agriculture (Vocabularies) (ICS code(s): 01.040.65); Plant growing (ICS code(s): 65.020.20)</t>
  </si>
  <si>
    <t>01.040.65 - Agriculture (Vocabularies); 65.020.20 - Plant growing</t>
  </si>
  <si>
    <t>Consumer information, labelling (TBT); Quality requirements (TBT)</t>
  </si>
  <si>
    <r>
      <rPr>
        <sz val="11"/>
        <rFont val="Calibri"/>
      </rPr>
      <t>https://members.wto.org/crnattachments/2024/TBT/KEN/24_02576_00_e.pdf</t>
    </r>
  </si>
  <si>
    <t>National Bioengineered Food Disclosure Standard; Request for 
Information on Electronic and Digital Link Disclosures</t>
  </si>
  <si>
    <t>Notice; request for information - The Agricultural Marketing Service of the USDA is soliciting 
information about potential amendments to the electronic or digital 
link disclosure option as it pertains to the National Bioengineered 
Food Disclosure Standard (Standard).</t>
  </si>
  <si>
    <t>Bioengineered (BE) food disclosure; Microbiology (ICS code(s): 07.100); Domestic safety (ICS code(s): 13.120); Processes in the food industry (ICS code(s): 67.020); Food products in general (ICS code(s): 67.040); General methods of tests and analysis for food products (ICS code(s): 67.050)</t>
  </si>
  <si>
    <t>07.100 - Microbiology; 13.120 - Domestic safety; 67.020 - Processes in the food industry; 67.040 - Food products in general; 67.050 - General methods of tests and analysis for food products</t>
  </si>
  <si>
    <t>Prevention of deceptive practices and consumer protection (TBT)</t>
  </si>
  <si>
    <r>
      <rPr>
        <sz val="11"/>
        <rFont val="Calibri"/>
      </rPr>
      <t>https://members.wto.org/crnattachments/2024/TBT/USA/24_02563_00_e.pdf</t>
    </r>
  </si>
  <si>
    <t>DKS 692: 2023 Seeds for solanaceous vegetable crops - Requirements for certification</t>
  </si>
  <si>
    <t>This Kenya standard prescribes requirements for certification for seeds of solanacoeous vegetable crops that are locally produced or imported</t>
  </si>
  <si>
    <r>
      <rPr>
        <sz val="11"/>
        <rFont val="Calibri"/>
      </rPr>
      <t>https://members.wto.org/crnattachments/2024/TBT/KEN/24_02573_00_e.pdf</t>
    </r>
  </si>
  <si>
    <t>The Cosmetic Products (Restriction of Chemical Substances) (No. 2) Regulations 2024</t>
  </si>
  <si>
    <t>These measures would amend Regulation (EC) No 1223/2009 as applicable in GB (“the Cosmetics Regulation”) as they apply in [England, Wales and Scotland]. The amendments would prohibit or restrict the use of certain chemical substances in cosmetic products. We plan to amend the Cosmetics Regulation to permit the use of kojic acid for use at a maximum concentration of up to 1% in the following cosmetic products: face and hand products. We will also amend the Cosmetic Regulation to prohibit the use of chemicals classified as CMR substances under Regulation (EC) No 1272/2008 (the GB CLP Regulation).</t>
  </si>
  <si>
    <t>Cosmetics products are defined by Article 2(1)(a) of Regulation (EC) No 1223/2009.  ESSENTIAL OILS AND RESINOIDS; PERFUMERY, COSMETIC OR TOILET PREPARATIONS (HS code(s): 33); Cosmetics. Toiletries (ICS code(s): 71.100.70)</t>
  </si>
  <si>
    <r>
      <rPr>
        <sz val="11"/>
        <rFont val="Calibri"/>
      </rPr>
      <t>https://members.wto.org/crnattachments/2024/TBT/GBR/24_02536_00_e.pdf</t>
    </r>
  </si>
  <si>
    <t>Partial amendment to the Minimum Requirements for Biological ProductsPartial amendment to The Public Notice on National Release Testing. </t>
  </si>
  <si>
    <t>The Minimum Requirements for Biological Products will be amended as follows:･ GENERAL RULESRegarding the standard for “Nasally Live Attenuated Influenza Vaccine”, the section of “Attenuation Assay” will be deleted. And the standard for “Purified Typhoid Vi Polysaccharide Vaccine” that is to be newly approved will be added.・STANDARDSThe section of “Standard Antimeasles Serum” will be partially amended.The Public Notice on National Release Testing will be amended as follows: The criterion, fee, and quantity for “Purified Typhoid Vi Polysaccharide Vaccine” that is to be newly approved will be added. And the criterion, fee, and quantity for “Human Serum Albumin” and “Freeze-dried Human Blood Coagulation Factor Ⅷ Concentrate” will be partially amended. In addition, the criterion and fee for “Human Plasma Protein Fraction”　will be partially amended. </t>
  </si>
  <si>
    <t>PHARMACEUTICAL PRODUCTS (HS code(s): 30)</t>
  </si>
  <si>
    <t>30 - PHARMACEUTICAL PRODUCTS</t>
  </si>
  <si>
    <r>
      <rPr>
        <sz val="11"/>
        <rFont val="Calibri"/>
      </rPr>
      <t>https://members.wto.org/crnattachments/2024/TBT/JPN/24_02548_00_e.pdf</t>
    </r>
  </si>
  <si>
    <t>The Environmental Protection (Single-use Vapes) (England) Regulations 2024</t>
  </si>
  <si>
    <t>These regulations will introduce a ban on the sale and supply of single-use electronic cigarettes in England.These regulations define single-use electronic cigarettes as devices that:are not rechargeable, not refillable or are neither rechargeable nor refillable, andvaporise substances for the purpose of inhalation through a mouthpiece. The restriction will not apply to single-use electronic cigarettes that:are refillable by means of a refill container, or tank or single-use cartridge, andare any of the above and rechargeable.Breach of these prohibitions will be an offence under the regulations. The regulations provide for fixed monetary penalties, compliance notices and stop notices as well as non-compliance penalties. Criminal sanctions will also be provided for where an enforcement undertaking has not been complied with.</t>
  </si>
  <si>
    <t>HS 24.04 Products containing tobacco, reconstituted tobacco, nicotine, or tobacco or nicotine substitutes, intended for inhalation without combustion; other nicotine containing products intended for the intake of nicotine into the human body – products intended for inhalation without combustion.Nicotine-containing disposable electronic cigarettes (HS 2404.12 - Other, containing nicotine)Non-nicotine containing disposable electronic cigarettes (HS 2404.19 – Other)</t>
  </si>
  <si>
    <t>2404 - Products containing tobacco, reconstituted tobacco, nicotine, or tobacco or nicotine substitutes, intended for inhalation without combustion; other nicotine containing products intended for the intake of nicotine into the human body</t>
  </si>
  <si>
    <r>
      <rPr>
        <sz val="11"/>
        <rFont val="Calibri"/>
      </rPr>
      <t>https://members.wto.org/crnattachments/2024/TBT/GBR/24_02552_00_e.pdf</t>
    </r>
  </si>
  <si>
    <t>Russian Federation</t>
  </si>
  <si>
    <t>Draft Decision of the Council of the Eurasian Economic Commission "On Amendments to the Requirements for Labeling of Medicinal Products for Human Use and Veterinary Medicines" (8 pages in Russian)https://docs.eaeunion.org/ria/ru-ru/0106574/ria_29032024</t>
  </si>
  <si>
    <t>Updating the text of the Requirements for labeling medicinal products for human use and veterinary medicines, taking into account the experience of their enforcement in terms of variants of specifying the expiration date on the internal packaging of medicinal products</t>
  </si>
  <si>
    <t>3004 (Medicinal products)</t>
  </si>
  <si>
    <t>3004 - Medicaments consisting of mixed or unmixed products for therapeutic or prophylactic uses, put up in measured doses "incl. those for transdermal administration" or in forms or packings for retail sale (excl. goods of heading 3002, 3005 or 3006)</t>
  </si>
  <si>
    <t>Notification of Change in CFIA’s Official Container Seal Applied to Consignments of Meat Products Exported from Canada when required (2 pages, available in English and French)</t>
  </si>
  <si>
    <t>The Canadian Food Inspection Agency (CFIA) is the Canadian competent authority responsible for the certification of meat and meat products exported from Canada. The CFIA is in the process of standardizing its official container seal. When required, meat products exported from Canada are sealed with CFIA’s official container seal. The seal number is included on the official export health certificate. The CFIA is standardizing its official container seal to replace the old seal with a new seal that is more secure, durable, legible and reliable. The characteristics and pictures of the new official container seal adopted by the CFIA are presented in Annex A: Canadian Food Inspection Agency (CFIA)’s New Official Container Seal (attached). “CFIA-ACIA” is printed on the body of the seal along with a 10-digit seal number, with serialization sequence starting from 1000000001.This change does not affect the attestations for export of meat products from Canada. In addition, it does not affect CFIA’s official controls over exports. The integrity and security of Canada’s export systems will be maintained. The CFIA requests countries to notify their border agencies / officials of change in CFIA’s official container seal in order to avoid any delays in clearing Canadian consignments into their country. When required, containers associated with export certificates issued by the CFIA as of May 01, 2024, will be sealed with the new CFIA official container seal. CFIA is requesting a transition period of 6 months where containers may be presented with either old or new container seal. The transition period will account for the containers associated with export certificates issued by the CFIA before May 01, 2024.</t>
  </si>
  <si>
    <t>Meat and poultry products (HS code 020000000000)</t>
  </si>
  <si>
    <t>02 - MEAT AND EDIBLE MEAT OFFAL</t>
  </si>
  <si>
    <t>67.120.10 - Meat and meat products</t>
  </si>
  <si>
    <r>
      <rPr>
        <sz val="11"/>
        <rFont val="Calibri"/>
      </rPr>
      <t>https://members.wto.org/crnattachments/2024/TBT/CAN/24_02501_00_e.pdf</t>
    </r>
  </si>
  <si>
    <t>Belgium</t>
  </si>
  <si>
    <t>Royal Decree amending the Royal Decree of 28 October 2016 on the manufacture and placing on the market of electronic cigarettes</t>
  </si>
  <si>
    <t>This draft Royal Decree amends the Royal Decree of 28 October 2016 on the manufacture and placing on the market of electronic cigarettes.The planned amendments concern composition and labelling.With regard to composition, Article 4 has been amended to introduce a ban on placing on the market electronic cigarettes that are completely disposable. The full justification for this measure was explained in a notification report to the EU Commission in accordance with the procedure set out in Article 24, 3 of Directive 2014/40/EU of 3 April 2014 on the approximation of the laws, regulations and administrative provisions of the Member States concerning the manufacture, presentation and sale of tobacco products and related products. In addition, the ban on placing disposable e-cigarettes on the Belgian market is in line with the 2022-2028 Interfederal Strategy for a Tobacco-Free Generation. This strategy is primarily aimed at reducing the prevalence of smoking and countering the widespread popularity of tobacco and similar products among young people and young adults.With regard to labelling (Article 5), a number of changes have been made to rectify certain errors. It has also been added that the leaflet must include information on quitting smoking, in accordance with sheet 6.5 of the Interfederal Strategy 2022-2028 for a smoke-free generation, dated 14/12/2022.</t>
  </si>
  <si>
    <t>E-cigarettes</t>
  </si>
  <si>
    <t>24 - TOBACCO AND MANUFACTURED TOBACCO SUBSTITUTES; PRODUCTS, WHETHER OR NOT CONTAINING NICOTINE, INTENDED FOR INHALATION WITHOUT COMBUSTION; OTHER NICOTINE CONTAINING PRODUCTS INTENDED FOR THE INTAKE OF NICOTINE INTO THE HUMAN BODY</t>
  </si>
  <si>
    <r>
      <rPr>
        <sz val="11"/>
        <rFont val="Calibri"/>
      </rPr>
      <t>https://members.wto.org/crnattachments/2024/TBT/BEL/24_02498_00_f.pdf
https://members.wto.org/crnattachments/2024/TBT/BEL/24_02498_00_x.pdf</t>
    </r>
  </si>
  <si>
    <t>Bolivia, Plurinational State of</t>
  </si>
  <si>
    <t>Proyecto sobre la “Armonización de legislaciones en materia de productos de higiene doméstica y productos absorbentes de higiene personal”</t>
  </si>
  <si>
    <t>El Proyecto de Decisión contiene las disposiciones que regula los regímenes sanitarios, de control de calidad y vigilancia sanitaria en relación con la producción, procesamiento, envasado, acondicionamiento, importación, almacenamiento, expendio, expendio por sistemas de “refill” o rellano y comercialización de los productos de higiene doméstica y productos absorbentes de higiene personal.</t>
  </si>
  <si>
    <t>EXTRACTOS CURTIENTES O TINTÓREOS; TANINOS Y SUS DERIVADOS; PIGMENTOS Y DEMÁS MATERIAS COLORANTES; PINTURAS Y BARNICES; MÁSTIQUES; TINTAS (Código(s) del SA: 32); ACEITES ESENCIALES Y RESINOIDES; PREPARACIONES DE PERFUMERÍA, DE TOCADOR O DE COSMÉTICA (Código(s) del SA: 33); JABONES, AGENTES DE SUPERFICIE ORGÁNICOS, PREPARACIONES PARA LAVAR, PREPARACIONES LUBRICANTES, CERAS ARTIFICIALES, CERAS PREPARADAS, PRODUCTOS DE LIMPIEZA, VELAS Y ARTÍCULOS SIMILARES, PASTAS PARA MODELAR, «CERAS PARA ODONTOLOGÍA» Y PREPARACIONES PARA ODONTOLOGÍA A BASE DE YESO FRAGUABLE (Código(s) del SA: 34); PRODUCTOS DIVERSOS DE LAS INDUSTRIAS QUÍMICAS (Código(s) del SA: 38); PAPEL Y CARTÓN; MANUFACTURAS DE PASTA DE CELULOSA, DE PAPEL O CARTÓN (Código(s) del SA: 48); MANUFACTURAS DIVERSAS (Código(s) del SA: 96)</t>
  </si>
  <si>
    <t>32 - TANNING OR DYEING EXTRACTS; TANNINS AND THEIR DERIVATIVES; DYES, PIGMENTS AND OTHER COLOURING MATTER; PAINTS AND VARNISHES; PUTTY AND OTHER MASTICS; INKS; 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 38 - MISCELLANEOUS CHEMICAL PRODUCTS; 48 - PAPER AND PAPERBOARD; ARTICLES OF PAPER PULP, OF PAPER OR OF PAPERBOARD; 96 - MISCELLANEOUS MANUFACTURED ARTICLES</t>
  </si>
  <si>
    <t>71.100.40 - Surface active agents; 71.100.60 - Essential oils; 71.100.70 - Cosmetics. Toiletries; 87 - PAINT AND COLOUR INDUSTRIES</t>
  </si>
  <si>
    <r>
      <rPr>
        <sz val="11"/>
        <rFont val="Calibri"/>
      </rPr>
      <t>https://members.wto.org/crnattachments/2024/TBT/BOL/24_02531_00_s.pdf</t>
    </r>
  </si>
  <si>
    <t>Rwanda</t>
  </si>
  <si>
    <t>DEAS 1205-1: 2024,Skincare special purpose product— Specification — Part 1: anti-aging, First Edition</t>
  </si>
  <si>
    <t>This Draft East African Standard specifies requirements, sampling and test methods for anti-aging/ antiwrinkle products. This standard does not apply to skincare products covered by EAS 786, aromatherapy substances, sun protection products and hair creams, lotions and gels.</t>
  </si>
  <si>
    <t>ESSENTIAL OILS AND RESINOIDS; PERFUMERY, COSMETIC OR TOILET PREPARATIONS (HS code(s): 33); Cosmetics. Toiletries (ICS code(s): 71.100.70); anti-aging skincare products; anti-wrinkle skincare products</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</si>
  <si>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</si>
  <si>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https://members.wto.org/crnattachments/2024/TBT/UGA/24_02506_00_e.pdf</t>
    </r>
  </si>
  <si>
    <t>96 - MISCELLANEOUS MANUFACTURED ARTICLES; 48 - PAPER AND PAPERBOARD; ARTICLES OF PAPER PULP, OF PAPER OR OF PAPERBOARD; 38 - MISCELLANEOUS CHEMICAL PRODUCTS; 34 - SOAP, ORGANIC SURFACE-ACTIVE AGENTS, WASHING PREPARATIONS, LUBRICATING PREPARATIONS, ARTIFICIAL WAXES, PREPARED WAXES, POLISHING OR SCOURING PREPARATIONS, CANDLES AND SIMILAR ARTICLES, MODELLING PASTES, ‘DENTAL WAXES’ AND DENTAL PREPARATIONS WITH A BASIS OF PLASTER; 33 - ESSENTIAL OILS AND RESINOIDS; PERFUMERY, COSMETIC OR TOILET PREPARATIONS; 32 - TANNING OR DYEING EXTRACTS; TANNINS AND THEIR DERIVATIVES; DYES, PIGMENTS AND OTHER COLOURING MATTER; PAINTS AND VARNISHES; PUTTY AND OTHER MASTICS; INKS</t>
  </si>
  <si>
    <t>Tanzania</t>
  </si>
  <si>
    <t>Uganda</t>
  </si>
  <si>
    <t>Solar Thermal Systems, Devices and Components Goods Order, 2024</t>
  </si>
  <si>
    <t>Solar Water Heating Systems (SWHS) mentioned in the column (2) of the Schedule mentioned in the Quality Control Order shall conform to the corresponding Indian Standard given in the column (3) of the said Schedule and shall bear the ‘Standard Mark’ under a licence from the Bureau of Indian Standards in accordance with Scheme-I of Schedule II of the Bureau of Indian Standards (Conformity assessment) Regulations, 2018.</t>
  </si>
  <si>
    <t>Solar Water Heating Systems (SWHS)</t>
  </si>
  <si>
    <t>27.160 - Solar energy engineering; 91.140.65 - Water heating equipment</t>
  </si>
  <si>
    <r>
      <rPr>
        <sz val="11"/>
        <rFont val="Calibri"/>
      </rPr>
      <t>https://members.wto.org/crnattachments/2024/TBT/IND/24_02499_00_e.pdf</t>
    </r>
  </si>
  <si>
    <t>Colombia</t>
  </si>
  <si>
    <t>Peru</t>
  </si>
  <si>
    <t>Burundi</t>
  </si>
  <si>
    <t>Significant New Use Rules on Certain Chemical Substances (21-4.F)</t>
  </si>
  <si>
    <t>Proposed rule - EPA is proposing significant new use rules (SNURs) under the Toxic Substances Control Act (TSCA) for chemical substances that were the subject of premanufacture notices (PMNs). The chemical substances received “not likely to present an unreasonable risk” determinations pursuant to TSCA. The SNURs require persons who intend to manufacture (defined by statute to include import) or process any of these chemical substances for an activity that is proposed as a significant new use by this rulemaking to notify EPA at least 90 days before commencing that activity. The required notification initiates EPA's evaluation of the use, under the conditions of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
  </si>
  <si>
    <t>Chemical substances;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</si>
  <si>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</si>
  <si>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https://members.wto.org/crnattachments/2024/TBT/USA/24_02511_00_e.pdf</t>
    </r>
  </si>
  <si>
    <t>DEAS 1205-2:2024, Skincare special purpose product— Specification — Part 2: Sunscreen, First Edition</t>
  </si>
  <si>
    <t>This Working Draft East African Standard specifies requirements, sampling and test methods for sunscreens skincare leave-on products. This standard does not apply to skincare products covered by EAS 786, anti-wrinkle products, anti-aging products, aromatherapy substances and hair creams, lotions and gels.</t>
  </si>
  <si>
    <t>ESSENTIAL OILS AND RESINOIDS; PERFUMERY, COSMETIC OR TOILET PREPARATIONS (HS code(s): 33); Cosmetics. Toiletries (ICS code(s): 71.100.70); Sunscreen</t>
  </si>
  <si>
    <r>
      <rPr>
        <sz val="11"/>
        <rFont val="Calibri"/>
      </rPr>
      <t>https://members.wto.org/crnattachments/2024/TBT/UGA/24_02492_00_e.pdf</t>
    </r>
  </si>
  <si>
    <t>Egypt</t>
  </si>
  <si>
    <t>Ministerial Decree No. 499 /2023 (4 pages, in Arabic) mandating the Egyptian Standard ES 2251 for “corrugated fiberboard boxes for packaging and transportation of dynamite for civil usages “(correct an error).</t>
  </si>
  <si>
    <t>The Ministerial Decree No. 499 /2023 gives the producers and importers a six-month transitional period to abide by the Egyptian standard ES 2251 which includes the following: General requirements for packing Saba dynamite in the form of bags or cartridges (as stated in item No. 2).Special requirements for packaging dynamite according to the percentage of highly explosive liquid components it contains, the method of preparing the cartridges and bags, the way of packaging, and the type of outer packaging made of fiberboard. Specifications of the cardboard box (as stated in item No. 5).It is worth noting that this standard has been partially modified in Item (1) scope by adding “1.1 General requirements for packing bulk dynamite in the form of bags or cartridges”Worth mentioning is that this standard has been formulated according to National Studies.</t>
  </si>
  <si>
    <t>Sacks. Bags (ICS code(s): 55.080)</t>
  </si>
  <si>
    <t>55.080 - Sacks. Bags</t>
  </si>
  <si>
    <t>Draft Commission Regulation amending Regulation (EU) No 10/2011 on plastic materials and articles intended to come into contact with food and amending Regulation (EC) No 2023/2006 on good manufacturing practice for materials and articles intended to come into contact with food as regards recycled plastic and other matters related to quality control and manufacturing of plastic materials and articles intended to come into contact with food </t>
  </si>
  <si>
    <t>This Regulation aims to increase quality control under Regulation (EU) No 10/2011 on plastic food contact materials and articles (FCMs) by:ensuring alignment with Regulation (EU) 2022/1616 on recycled plastics and Regulation (EU) No 528/2012 on biocidal products;introducing purity requirements for substances obtained from waste and natural materials; andadapting migration testing of multi-layer materials and repeat testing.It also adds quality control rules to Regulation (EC) No 2023/2006 on good manufacturing practice.</t>
  </si>
  <si>
    <t>HS code 39, ICS 83.080 and 83.140 plastics and articles thereof </t>
  </si>
  <si>
    <t>39 - PLASTICS AND ARTICLES THEREOF</t>
  </si>
  <si>
    <t>83.080 - Plastics; 83.140 - Rubber and plastics products</t>
  </si>
  <si>
    <r>
      <rPr>
        <sz val="11"/>
        <rFont val="Calibri"/>
      </rPr>
      <t>https://members.wto.org/crnattachments/2024/TBT/EEC/24_02483_00_e.pdf
https://members.wto.org/crnattachments/2024/TBT/EEC/24_02483_01_e.pdf</t>
    </r>
  </si>
  <si>
    <t>Revision of the “Technical regulation of Electric vehicle supply equipment” </t>
  </si>
  <si>
    <t>Content DescriptionTitle of Legislation: Technical Regulation of Electric vehicle supply equipment_x000D_
Primary Content:_x000D_
(1) (Grade Subdivision) The differentiation of products exhibiting exceptional weighing performance through the subdivision of tolerance grades._x000D_
* Alternating Current (AC): Previously within ±1.0% (single class), now subdivided into 0.5 class (±0.5%), 1.0 class (±1.0%) (two classes)._x000D_
* Direct Current (DC): Formerly within ±2.5% (single class), now subdivided into 0.5 class (±0.5%), 1.0 class (±1.0%), 2.5 class (±2.5%) (three classes)._x000D_
(2) (Deregulation) Streamlining of testing parameters unrelated to weighing performance._x000D_
* (E.g) for minor software(SW) function modification: (Previous) change approval after necessitating SW identification, (current) it is reduced to a notification process only._x000D_
(3) (Clarification of Terms): Enhancement of technical regulation clarity through precise terminology rearrangement.</t>
  </si>
  <si>
    <t>Electric vehicle supply equipment</t>
  </si>
  <si>
    <t>43.120 - Electric road vehicles</t>
  </si>
  <si>
    <r>
      <rPr>
        <sz val="11"/>
        <rFont val="Calibri"/>
      </rPr>
      <t>https://members.wto.org/crnattachments/2024/TBT/KOR/24_02472_00_x.pdf
https://members.wto.org/crnattachments/2024/TBT/KOR/24_02472_01_x.pdf
https://members.wto.org/crnattachments/2024/TBT/KOR/24_02472_02_x.pdf</t>
    </r>
  </si>
  <si>
    <t>Draft of Full Amendment to the Notification on Warning Images and Messages on Smoking</t>
  </si>
  <si>
    <t>Pursuant to the National Health Promotion Act that requires updating pictorial and textual health warnings on cigarette packaging every 24 months, the draft stipulates the changed specifics of pictorial and textual health warnings on the cigarette packaging.</t>
  </si>
  <si>
    <t>Tobacco Products (HS 2402, 2403, 2404)</t>
  </si>
  <si>
    <t>2402 - Cigars, cheroots, cigarillos and cigarettes of tobacco or of tobacco substitutes; 2403 - Manufactured tobacco and manufactured tobacco substitutes, "homogenised" or "reconstituted" tobacco, tobacco extracts and tobacco essences (excl. products of 2404 and cigars, incl. cheroots, cigarillos and cigarettes); 2404 - Products containing tobacco, reconstituted tobacco, nicotine, or tobacco or nicotine substitutes, intended for inhalation without combustion; other nicotine containing products intended for the intake of nicotine into the human body</t>
  </si>
  <si>
    <t>Packaging</t>
  </si>
  <si>
    <r>
      <rPr>
        <sz val="11"/>
        <rFont val="Calibri"/>
      </rPr>
      <t>https://members.wto.org/crnattachments/2024/TBT/KOR/24_02473_00_x.pdf
https://members.wto.org/crnattachments/2024/TBT/KOR/24_02473_01_x.pdf
https://members.wto.org/crnattachments/2024/TBT/KOR/24_02473_02_x.pdf</t>
    </r>
  </si>
  <si>
    <t>Kazakhstan</t>
  </si>
  <si>
    <t>Draft Amendments to the Technical Regulation of the Eurasian Economic Union «Poultry Meat and Poultry Processed Products»(hereafter – EAEU ТR 051/2021) </t>
  </si>
  <si>
    <t>The draft provides for: - correction of the names of subjects of technical regulation in the EAEU TR 051/2021;- expanding the EAEU TR 051/2021 with classification groups of various types of poultry meat products depending on the mass fraction of meat ingredients;- correction of concepts relating to poultry canned meat (offal), poultry canned meat (offal) for baby food and boneless poultry meat;- revision of labeling requirements and expanding the scope of application of the safety indicators established by the EAEU TR 051/2011 in relation to poultry meat (offal) products, taking into account its new classification features.</t>
  </si>
  <si>
    <t>Poultry meat and poultry processed products</t>
  </si>
  <si>
    <t>0207 - Meat and edible offal of fowls of the species Gallus domesticus, ducks, geese, turkeys and guinea fowls, fresh, chilled or frozen</t>
  </si>
  <si>
    <t>Prevention of deceptive practices and consumer protection (TBT); Protection of human health or safety (TBT)</t>
  </si>
  <si>
    <t>Draft MOPH Notification, B.E..., entitled "Extraction Solvent for use in Food Production" </t>
  </si>
  <si>
    <t>It is deemed appropriate to establish the regulation to control the use of Extraction Solvent in food production for consumer protection. The Ministry of Public Health (MOPH) therefore proposes the draft Notification of the Ministry of Public Health (No…) B.E… (…) issued by virtue of the Food Act B.E. 2522 (1979) regarding to extraction solvent for use in food production to establish the quality and safety requirements including terms of use. Key points of this notification are as follows:Clause 1. The notification of the ministry of public health (No. 259), B.E. 2545 issued under the food act, B.E. 2522 Re: Application of Methyl Alcohol as Processing Aid in Some Foods shall be repeal.Clause 2. This notification shall not apply to: Drinking water used as Extraction solvents Edible oils and fats used as Extraction solvents  Extraction solvents use in Food additive production  Clause 3. The definition of “Extraction solvent” means a food additive which is intended to be used as a processing aid to extract substances during the processing of raw materials, of foodstuffs, or of components or ingredients of these products and which is removed. Clause 4. Extraction solvent used in food production shall be specific controlled food under the Notification of the Ministry of Public Health (No. 281) B.E. 2547 (2004) Re: Food Additives. Clauses 5. to 7. The extraction solvent used in food production in this draft notification shall be complied with the following quality and safety requirements:Composition of the extraction solvent; i.e. active substance, food additives, water, fat and oil and other ingredients shall not be hazardous or harmful to health and shall have the qualities or standards according to the criteria specified in this draft notification. For the extraction solvents contain more than two ingredients, the contaminants requirements are as follows: - Arsenic not more than 3 mg/kg - Lead not more than 10 mg/kg The usage of active substance and conditions shall be complied with permitted list as shown in Annex. The usage of active substance besides specified in the Annex of this draft notification shall be approved by the Food and Drug Administration (FDA) Thailand in advance. Manufacturers or importers shall submit the document for safety assessment as specified in the Notification of the Ministry of Public Health (No. 281) B.E. 2547 (2004) Re: Food Additives. Clause 8. Labelling requirements for the extraction solvents in this draft notification shall be complied with the Notification of the Ministry of Public Health (No. 281) B.E. 2547 (2004) Re: Food Additives, the labelling of food product which extraction solvent used during production shall comply with the Notification of the Ministry of Public Health on labelling of prepackaged food.Clause 9. The product containers shall follow the Notification of the Ministry of Public Health (No. 92) B.E. 2528 (1985) Re: Prescription of Quality or Standard for Food Containers, Use of Food Containers and Prohibition of Materials Used as Food Containers. Clause 10. Manufacturers or importers of the extraction solvents for food production shall follow the notification of the Ministry of Public Health (No. 420) B.E. 2563 (2020) Issued by the Virtue of the Food Act of B.E. 2522 Title: Food Production Processes, Processing Equipment/ Utensils and Storage Practices. Clause 11. This notification shall come into force from the day following date of its publication in the Thai Royal Gazette. This draft MOPH Notification was also notified under the SPS Agreement.</t>
  </si>
  <si>
    <t>Extraction Solvent for use in Food Production, Processing Aids, Food Additives</t>
  </si>
  <si>
    <r>
      <rPr>
        <sz val="11"/>
        <rFont val="Calibri"/>
      </rPr>
      <t>https://members.wto.org/crnattachments/2024/TBT/THA/24_02418_00_e.pdf
https://members.wto.org/crnattachments/2024/TBT/THA/24_02418_00_x.pdf</t>
    </r>
  </si>
  <si>
    <t>Technical regulations for thermally insulated glass window and wall systems for government, commercial and residential buildings</t>
  </si>
  <si>
    <t>This document applies to window and glass wall systems with thermal insulation intended for external facades in government, commercial and residential buildings mentioned in Technical Requirements 8/4; Using any of the double or triple glazing options, at any stage of the supply chain within Kuwait. This is in accordance with the relevant definitions and terms mentioned in Article (1) and the relevant specifications mentioned in Appendix (1), provided that this regulation will be updated when the Ministry of Electricity, Water and Renewable Energy makes an amendment or update to the Energy Conservation Code and its executive regulations.</t>
  </si>
  <si>
    <t>(KWS 1901) Technical regulations for thermally insulated glass window and wall systems for government, commercial and residential buildings (ICS 29.035.30; 81.040)</t>
  </si>
  <si>
    <t>29.035.30 - Glass and ceramic insulating materials; 81.040 - Glass</t>
  </si>
  <si>
    <t>Protection of the environment (TBT); Other (TBT)</t>
  </si>
  <si>
    <r>
      <rPr>
        <sz val="11"/>
        <rFont val="Calibri"/>
      </rPr>
      <t>https://members.wto.org/crnattachments/2024/TBT/KWT/24_02426_00_x.pdf</t>
    </r>
  </si>
  <si>
    <t>The draft Circular promulgating the list of foods, food additives, tools, packaging materials, and food containers that have been identified with commodity codes according to Vietnam's list of exported and imported commodities that must undergo state food safety inspection under the responsibility of the Ministry of Health</t>
  </si>
  <si>
    <t>The draft Circular promulgates the list of foods, food additives, tools, packaging materials, and food containers that have been identified with commodity codes according to Vietnam's list of exported and imported commodities that must undergo state food safety inspection under the responsibility of the Ministry of Health. This draft Circular replaces Circular 28/2021/TT-BYT dated 20/12/2021. This draft Circular is related to the Vietnam’s Food Safety Law, which required all imported food products to be inspected at the border. This draft Circular provides a detailed list of food products that fall under the responsibilities of the Ministry of Health of Vietnam and must be inspected at the border. Other ministries involved in food safety control in Vietnam will issue their regulations along the same lines.</t>
  </si>
  <si>
    <t>Supplemented Food, Food Additives, Food Storages, materials contact with food</t>
  </si>
  <si>
    <t>67.040 - Food products in general; 67.220.20 - Food additives; 67.250 - Materials and articles in contact with foodstuffs</t>
  </si>
  <si>
    <r>
      <rPr>
        <sz val="11"/>
        <rFont val="Calibri"/>
      </rPr>
      <t>https://members.wto.org/crnattachments/2024/TBT/VNM/24_02456_00_x.pdf</t>
    </r>
  </si>
  <si>
    <t>Ministerial Decree No. 499 /2023 (4 pages, in Arabic) mandating The Egyptian standard  ES 7291 for “ Household and similar electrical appliances – Safety- Particular requirements for drives for shutters, awnings, blinds and similar equipment”</t>
  </si>
  <si>
    <t>The Ministerial Decree No. 499 /2023 (4 pages, in Arabic) gives the producers and importers a six-month transitional period to abide by the Egyptian standard ES 7291 which deals with the safety of electric drives for shutters, blinds and awnings, intended for household and similar purposes, their rated voltage being not more than 250 V for single-phase drives and 480 V for other drives, including direct current (DC) supplied appliances and battery-operated appliances. Examples of equipment that can be driven are:- Spring controlled folding arm awnings;- Curtains;- Grilles covering doors and windows;- Projection screens;- Shutters covering doors and windows;- Draperies.Worth mentioning is that this standard adopts the technical content of IEC 60335-2-97:2023</t>
  </si>
  <si>
    <t>Electrical accessories in general (ICS code(s): 29.120.01); Doors and windows (ICS code(s): 91.060.50)</t>
  </si>
  <si>
    <t>29.120.01 - Electrical accessories in general; 91.060.50 - Doors and windows</t>
  </si>
  <si>
    <t>Draft of Egyptian standard “ Fuel/Energy economy and Emissions label requirements for Vehicles of category M1”</t>
  </si>
  <si>
    <t>This draft of Egyptian standard specifies the requirements for the fuel/energy efficiency label for new M1 category vehicles, the data contained in the label and the tests that are performed to obtain that data.The purpose of this label is to specify procedures and methods for measuring fuel/energy efficiency, specific fuel consumption, internal combustion emissions, driving range without refilling, and the relative evaluation of the aforementioned performance indicators compared to legal reference limits, for new M1 class vehicles and to assist the consumer in choosing new M1 class vehicles by providing him with information about the vehicles’ performance in light of the mentioned performance indicators.Worth mentioning is that this standard has been formulated according to National Studies.</t>
  </si>
  <si>
    <t>Energy and heat transfer engineering in general (ICS code(s): 27.010); Internal combustion engines (ICS code(s): 27.020); Hydrogen technologies (ICS code(s): 27.075); Passenger cars. Caravans and light trailers (ICS code(s): 43.100)</t>
  </si>
  <si>
    <t>27.010 - Energy and heat transfer engineering in general; 27.020 - Internal combustion engines; 27.075 - Hydrogen technologies; 43.100 - Passenger cars. Caravans and light trailers</t>
  </si>
  <si>
    <t>Ministerial Decree No. 502 /2023 (4 pages, in Arabic) mandating the Egyptian Standard   ES 8685 for “Safety requirements for electronic devices used in electronic smoking systems" </t>
  </si>
  <si>
    <t>The Ministerial Decree No. 502 /2023 gives the producers and importers a six-month transitional period to abide by the Egyptian standard ES 8403 which deals with the safety of appliances for generation of directly inhalable aerosols, their rated voltage being not more than 250 V for single-phase appliances and other appliances including direct current (DC) supplied appliances and battery-operated appliances.Worth mentioning is that this standard has been formulated according to National Studies.</t>
  </si>
  <si>
    <t>Domestic safety (ICS code(s): 13.120)</t>
  </si>
  <si>
    <t>13.120 - Domestic safety</t>
  </si>
  <si>
    <t>The Wine (Amendment) (England) (No. 2) Regulations 2024</t>
  </si>
  <si>
    <t>The Statutory Instrument, covering England only, is set to: Allow the transformation of imported wine products, i.e. for sweetening or carbonating bulk imported wine or produce wine from imported grapes.Make some changes to wine labelling rules on the nature and origin of the products.Publish and update the list of approved oenological practices and processes on GOV.UK. Allow the production and marketing of no and low alcohol wine.Make 4.5% the minimum abv (alcohol by volume) for all naturally produced wine. </t>
  </si>
  <si>
    <t>Wine made of fresh grapes, including fortified wines (HS: 2204)Other fermented beverages (for example, cider, perry, mead, sake (HS:2206)</t>
  </si>
  <si>
    <t>2204 - Wine of fresh grapes, incl. fortified wines; grape must, partly fermented and of an actual alcoholic strength of &gt; 0,5% vol or grape must with added alcohol of an actual alcoholic strength of &gt; 0,5% vol; 2206 - Other fermented beverages (for example, cider, perry, mead, saké); mixtures of fermented beverages and mixtures of fermented beverages and non-alcoholic beverages, not elsewhere specified or included.</t>
  </si>
  <si>
    <t>67.160 - Beverages</t>
  </si>
  <si>
    <t>Consumer information, labelling (TBT); Reducing trade barriers and facilitating trade (TBT); Cost saving and productivity enhancement (TBT)</t>
  </si>
  <si>
    <r>
      <rPr>
        <sz val="11"/>
        <rFont val="Calibri"/>
      </rPr>
      <t>https://members.wto.org/crnattachments/2024/TBT/GBR/24_02442_00_e.pdf</t>
    </r>
  </si>
  <si>
    <t>SI 5697 part 2 - Mobile elevating work platforms: Vehicle-mounted elevating and rotating insulating aerial devices used for live working </t>
  </si>
  <si>
    <t>Revision of the Mandatory Standard SI 5697 part 2 dealing with safety features of mobile elevating work platforms (MEWP). This proposed standard revision adopts the American Standard ANSI/SAIA A92.2 - 2021, with a few national changes that appear in the standard's Hebrew section.The major differences between the old standard and this new proposal are as follows:Adopts the new edition of the American Standard and removes the alternative European route of compliance;Deletes from the national deviations the requirements for the load sensing and for the moment sensing systems;Both the old and proposed standards will apply for three years from the entry into force. During this time, products may comply with either. </t>
  </si>
  <si>
    <t>Mobile elevating work platforms</t>
  </si>
  <si>
    <t>84251 - - Pulley tackle and hoists other than skip hoists or hoists of a kind used for raising vehicles:; 84254 - - Jacks; hoists of a kind used for raising vehicles:</t>
  </si>
  <si>
    <t>53.020.99 - Other lifting equipment</t>
  </si>
  <si>
    <r>
      <rPr>
        <sz val="11"/>
        <rFont val="Calibri"/>
      </rPr>
      <t>https://members.wto.org/crnattachments/2024/TBT/ISR/24_02437_00_x.pdf</t>
    </r>
  </si>
  <si>
    <t>Revision of the “Technical regulation of Electricity Meters”</t>
  </si>
  <si>
    <t>Content Description_x000D_
Title of Legislation: Technical Regulation for Electricity Meters_x000D_
Primary Content:_x000D_
(Clarification of terminology) enhancement of technical regulation clarity including reorganization of language._x000D_
(Deregulation) aimed at alleviating the operational constraints on manufacturing enterprises._x000D_
* e.g.  for the validation of 'start-up' and 'no-load operation’ errors, the requirement has transitioned from comprehensive scrutiny to selective sampling inspections._x000D_
(oversight pertaining to core component management) requires additional tests for modifications in internal power supply </t>
  </si>
  <si>
    <t>Electricity Meters</t>
  </si>
  <si>
    <t>17.220.20 - Measurement of electrical and magnetic quantities</t>
  </si>
  <si>
    <t>Metrology</t>
  </si>
  <si>
    <r>
      <rPr>
        <sz val="11"/>
        <rFont val="Calibri"/>
      </rPr>
      <t>https://members.wto.org/crnattachments/2024/TBT/KOR/24_02391_00_x.pdf
https://members.wto.org/crnattachments/2024/TBT/KOR/24_02391_01_x.pdf
https://members.wto.org/crnattachments/2024/TBT/KOR/24_02391_02_x.pdf</t>
    </r>
  </si>
  <si>
    <t>Draft of Egyptian standard for “ non-woven plastic shopping sacks ”</t>
  </si>
  <si>
    <t>This draft Egyptian standard specifies the requirements and methods for sampling and testing of multi-use plastic shopping bags made of non-woven polypropylene, which are used for carrying various types of products.Worth mentioning is that this draft standard complies with the following :Uganda Standard (US) 2244: 2020 KNWA 2884:2019TZS 2303: 2020 </t>
  </si>
  <si>
    <t>Draft Addendum XXX to Amendment 3 to the Interstate Fishery Management Plan for American Lobster for Public Comment</t>
  </si>
  <si>
    <t>The current minimum size requirement for Lobster Conservation Management Area (LCMA) 1 of 3 1/4 inches (82.5 mm), is the smallest minimum size in effect for the U.S. lobster fishery. Addendum XXVII to Amendment 3 to the Interstate Fishery Management Plan for American Lobster, approved in May 2023, triggered changes to the current minimum size for lobsters caught in LCMA 1 (inshore Gulf of Maine) as of 16 October 2023. Therefore, a series of gradual changes to minimum size for lobsters caught in LCMA 1 will begin 1 January 2025, starting with an increase to the minimum size in LCMA 1 from 3 1/4 inches (82.5 mm) to 3 5/16 inches (84 mm) and to 3 3/8 inches (86 mm) on 1 January 2027. These increased minimum sizes will be the smallest minimum size in effect for American lobster harvested in the United States under the Interstate Fishery Management Plan for American lobster. Draft Addendum XXX considers whether to apply the Addendum XXVII minimum size increase recommendation to possession of American lobster, which, under U.S. law, would mean that the smallest minimum size for imports would match the smallest minimum size in effect for American lobster harvested in the United States. Two public hearings have been scheduled to gather input on Draft Addendum XXX to Amendment 3 to the Interstate Fishery Management Plan for American Lobster. One general hearing will be conducted via webinar on 9 April 2024, and one hearing will be conducted in a hybrid format on 6 May 2024. Regardless of where the hybrid hearing is being conducted, all are welcome to participate in either the virtual or hybrid hearing.</t>
  </si>
  <si>
    <t>Whole live lobster of the species Homarus americanus - Lobsters "Homarus spp.", whether in shell or not, live, fresh or chilled (HS code(s): 030632); Fish and fishery products (ICS code(s): 67.120.30)</t>
  </si>
  <si>
    <t>030632 - Lobsters "Homarus spp.", whether in shell or not, live, fresh or chilled</t>
  </si>
  <si>
    <t>67.120.30 - Fish and fishery products</t>
  </si>
  <si>
    <t>Protection of animal or plant life or health (TBT); Protection of the environment (TBT)</t>
  </si>
  <si>
    <r>
      <rPr>
        <sz val="11"/>
        <rFont val="Calibri"/>
      </rPr>
      <t>https://members.wto.org/crnattachments/2024/TBT/USA/24_02422_00_e.pdf
https://asmfc.org/files/PublicInput/AmLobsterDraftAddendumXXX_PublicComment.pdf</t>
    </r>
  </si>
  <si>
    <t>Draft of Egyptian standard for “Fire protection Foam fire extinguishing systems Part 5: Fixed compressed air foam equipment"</t>
  </si>
  <si>
    <t>This draft of Egyptian standard specifies requirements, test and assessment methods and performance criteria for fixed compressed air foam equipment of fixed foam extinguishing systems for indoor or outdoor utilization, or both.Worth mentioning is that this Draft standard adopts the technical content of ISO 7076-5:2014 (confirmed in 2020)</t>
  </si>
  <si>
    <t>Fire-fighting (ICS code(s): 13.220.10)</t>
  </si>
  <si>
    <t>Bangladesh</t>
  </si>
  <si>
    <t>Bangladesh Standard Textile- Synthetic Mosquito Nets Specification (First Revision)</t>
  </si>
  <si>
    <t>This draft standard on Synthetic mosquito nets Specification describes scope and materials of Synthetic mosquito nets. This standard also describes the requirements of netting (such as: mass, blend composition in percent, dimensions, minimum no. of holes in 6.45 cm2 area, minimum bursting strength, pH value of aqueous extract, colour fastness to washing and light etc.)</t>
  </si>
  <si>
    <t>Synthetic mosquito nets (ICS code(s): 59.060.10; 59.080.30)</t>
  </si>
  <si>
    <t>59.060.10 - Natural fibres; 59.080.30 - Textile fabrics</t>
  </si>
  <si>
    <r>
      <rPr>
        <sz val="11"/>
        <rFont val="Calibri"/>
      </rPr>
      <t>https://members.wto.org/crnattachments/2024/TBT/BGD/24_02439_00_e.pdf
https://members.wto.org/crnattachments/2024/TBT/BGD/24_02439_01_e.pdf</t>
    </r>
  </si>
  <si>
    <t xml:space="preserve">Bangladesh Standard Specification for Towels and Towelling (First Revision)_x000D_
</t>
  </si>
  <si>
    <t>This draft standard Specification for Towels and towelling describes scope and types of towels. This standards also describes the performance requirements for fabric (Such as: mass, material, dimensions, breaking load, lint test maximum percent, maximum shrinkage or elongation percent, pH value, maximum wettability, colour fastness rating to light, washing, water and rubbing etc.) of towels and towelling.</t>
  </si>
  <si>
    <t>Towels and towelling (ICS code(s): 59.060.01; 59.080.30)</t>
  </si>
  <si>
    <t>59.060.01 - Textile fibres in general; 59.080.30 - Textile fabrics</t>
  </si>
  <si>
    <r>
      <rPr>
        <sz val="11"/>
        <rFont val="Calibri"/>
      </rPr>
      <t>https://members.wto.org/crnattachments/2024/TBT/BGD/24_02441_00_e.pdf
https://members.wto.org/crnattachments/2024/TBT/BGD/24_02441_01_e.pdf</t>
    </r>
  </si>
  <si>
    <t>Ministerial Decree No. 498 / 2023 (2 pages, in Arabic) mandating the Egyptian Standard ES 8739 for " Evaporated milks " </t>
  </si>
  <si>
    <t>The Ministerial Decree No. 498/2023 gives the producers and importers a six-month transitional period to abide by the Egyptian standard ES 8739 which specifies the essential requirements and descriptive criteria of evaporated milks for the purpose of direct consumption or other manufacturing operations.Worth mentioning is that this standard is technically identical with the Codex Standard CXS 281 – 1971 , Amendment 2018.</t>
  </si>
  <si>
    <t>Milk and processed milk products (ICS code(s): 67.100.10)</t>
  </si>
  <si>
    <t>67.100.10 - Milk and processed milk products</t>
  </si>
  <si>
    <t>Lead Wheel Weights; Regulatory Investigation Under the Toxic Substances Control Act (TSCA)</t>
  </si>
  <si>
    <t>Advance notice of proposed rulemaking (ANPRM) - The Environmental Protection Agency (EPA or the Agency) is requesting comments and information to assist in the potential development of regulations for the manufacture (including importing), processing (including recycling), and distribution in commerce of lead for wheel-balancing weights (“lead wheel weights”) under the Toxic Substances Control Act (TSCA). To inform this consideration, EPA is requesting comment and information from all stakeholders on the use and exposure to lead from the manufacture (including importing), processing (including recycling), distribution in commerce, use, and disposal of lead wheel weights, as well as information on their substitutes, to help determine if there is unreasonable risk to human health and the environment associated with this use. This action is relevant to a petition for a writ of mandamus filed in August 2023, by the Ecology Center, Center for Environmental Health, United Parents Against Lead &amp; Other Environmental Hazards, and Sierra Club in the United States Court of Appeals for the Ninth Circuit requesting the court to direct EPA to conduct a rulemaking regulating lead wheel weights under TSCA.</t>
  </si>
  <si>
    <t>Lead for wheel-balancing weights (“lead wheel weights”); Environmental protection (ICS code(s): 13.020); Recycling (ICS code(s): 13.030.50); Occupational safety. Industrial hygiene (ICS code(s): 13.100); Protection against dangerous goods (ICS code(s): 13.300); Road vehicles engineering (ICS code(s): 43); Production of metals (ICS code(s): 77.020); Chemical analysis of metals (ICS code(s): 77.040.30); Lead, zinc, tin and their alloys (ICS code(s): 77.120.60)</t>
  </si>
  <si>
    <t>13.020 - Environmental protection; 13.030.50 - Recycling; 13.100 - Occupational safety. Industrial hygiene; 13.300 - Protection against dangerous goods; 43 - Road vehicles engineering; 77.020 - Production of metals; 77.040.30 - Chemical analysis of metals; 77.120.60 - Lead, zinc, tin and their alloys</t>
  </si>
  <si>
    <r>
      <rPr>
        <sz val="11"/>
        <rFont val="Calibri"/>
      </rPr>
      <t>https://members.wto.org/crnattachments/2024/TBT/USA/24_02445_00_e.pdf</t>
    </r>
  </si>
  <si>
    <t>Expanding target livestock of feed with Muramidase</t>
  </si>
  <si>
    <t>MAFF amends the standard for method of manufacture and specifications[A1]  for ingredients of feeds in general stipulated in “Ministerial Ordinance on the Specifications and Standards of Feeds and Feed Additives “(Ordinance No. 35 of July 24th, 1976 of the Ministry of Agriculture and Forestry). The amendment aims to allow the use of Muramidase, which was previously only permitted for broilers, for pigs and chickens as well.</t>
  </si>
  <si>
    <t>Muramidase as a feed additive</t>
  </si>
  <si>
    <t>Consumer information, labelling (TBT); Protection of human health or safety (TBT); Protection of animal or plant life or health (TBT)</t>
  </si>
  <si>
    <t>Animal feed</t>
  </si>
  <si>
    <r>
      <rPr>
        <sz val="11"/>
        <rFont val="Calibri"/>
      </rPr>
      <t>https://members.wto.org/crnattachments/2024/TBT/JPN/24_02365_00_e.pdf</t>
    </r>
  </si>
  <si>
    <t>Liquids and products used in electronic alternatives to traditional tobacco products</t>
  </si>
  <si>
    <t>This Gulf standard outlines the requirements for the liquids, tobacco, and products utilized in electronic alternatives to traditional tobacco products. It encompasses the following categories:Liquids are formulated for use in electronic devices specifically designed for that purpose, irrespective of whether they contain nicotine or not.Tobacco products (regardless of whether they are manufactured or non-manufactured) are intended for use in designated electronic devices.Compound mixtures may contain nicotine or not, such as herbal mixtures and pastes prepared from permissible ingredients and intended for use in designated electronic devices.It's important to note that this standard excludes nicotine patches, nicotine gum, and orally consumed products taken by chewing or sucking.</t>
  </si>
  <si>
    <t>Consumer information, labelling (TBT); Prevention of deceptive practices and consumer protection (TBT); Protection of human health or safety (TBT); Reducing trade barriers and facilitating trade (TBT)</t>
  </si>
  <si>
    <r>
      <rPr>
        <sz val="11"/>
        <rFont val="Calibri"/>
      </rPr>
      <t>https://members.wto.org/crnattachments/2024/TBT/ARE/24_02394_00_x.pdf</t>
    </r>
  </si>
  <si>
    <t>The Bangladesh Standards and Testing Institution Act, 2018.</t>
  </si>
  <si>
    <t>The Act establishes Bangladesh Standards and Testing Institution (BSTI) and defines its functions and responsibilities. It prohibits the use of BSTI standard marks (logo) without having its license and sets terms and conditions of obtaining BSTI license, clearance for the imported commodities for sales and distribution of products.</t>
  </si>
  <si>
    <t>Products that are covered under mandatory certification for sales and distribution</t>
  </si>
  <si>
    <t>03.120.20 - Product and company certification. Conformity assessment</t>
  </si>
  <si>
    <r>
      <rPr>
        <sz val="11"/>
        <rFont val="Calibri"/>
      </rPr>
      <t xml:space="preserve">https://members.wto.org/crnattachments/2024/TBT/BGD/24_02436_00_e.pdf
https://members.wto.org/crnattachments/2024/TBT/BGD/24_02436_00_x.pdf
https://members.wto.org/crnattachments/2024/TBT/BGD/24_02436_01_x.pdf
http://www.bsti.gov.bd/site/page/16ee1595-b4ab-44d9-a9a2-fdb3c18b78c6/ 
https://moind.portal.gov.bd/sites/default/files/files/moind.portal.gov.bd/law/19c21c39 d68 7 4479 9147 9c6433c4809c/Bangladesh Industrial Ent. Act-PO27-2018.pdf
</t>
    </r>
  </si>
  <si>
    <t>Resolution of the Cabinet of Ministers of Ukraine No. 320 "On Amendments to the Technical Regulations Approved by the Resolutions of the Cabinet of Ministers of Ukraine No. 94 of 13 January 2016 and No. 163 of 24 February 2016" of 22 March 2024</t>
  </si>
  <si>
    <t xml:space="preserve">The Resolution provides for editorial amendments to paragraph 3 of the Technical Regulation on Legally Regulated Measuring Instruments, approved by the Resolution of the Cabinet of Ministers of Ukraine No. 94 of 13 January 2016, and Annexes 3, 6 and 7 of the Technical Regulation on Measuring Instruments, approved by the Resolution of the Cabinet of Ministers of Ukraine No. 163 of 24 February 2016._x000D_
Thus paragraph 3 of the Technical Regulations on Legally Regulated Measuring Instruments, approved by the Resolution of the Cabinet of Ministers of Ukraine No. 94 of 13 January 2016, is set out in the following wording:_x000D_
"3. The requirements of the Technical Regulation on Electromagnetic Compatibility of Equipment, approved by the Resolution of the Cabinet of Ministers of Ukraine No. 1077 of 16 December 2015, in terms of immunity to electromagnetic interference shall not apply to measuring instruments, as such requirements are defined by this Technical Regulation. At the same time, other requirements of the Technical Regulation on Electromagnetic Compatibility of Equipment regarding measuring instruments shall also be fulfilled."_x000D_
The above-mentioned Technical Regulations are attached to this notification. _x000D_
</t>
  </si>
  <si>
    <t>measuring instruments, measuring instruments intended for use in the field of legally regulated metrology</t>
  </si>
  <si>
    <t>17.020 - Metrology and measurement in general</t>
  </si>
  <si>
    <t>National security requirements (TBT); Protection of human health or safety (TBT); Quality requirements (TBT)</t>
  </si>
  <si>
    <r>
      <rPr>
        <sz val="11"/>
        <rFont val="Calibri"/>
      </rPr>
      <t>https://members.wto.org/crnattachments/2024/TBT/UKR/24_02370_00_x.pdf
https://members.wto.org/crnattachments/2024/TBT/UKR/24_02370_01_x.pdf
https://members.wto.org/crnattachments/2024/TBT/UKR/24_02370_02_x.pdf
https://members.wto.org/crnattachments/2024/TBT/UKR/24_02370_03_x.pdf
https://zakon.rada.gov.ua/laws/card/320-2024-%D0%BF</t>
    </r>
  </si>
  <si>
    <t>The Environmental Protection (Single-use Vapes) (Scotland) Regulations 2024</t>
  </si>
  <si>
    <t>These regulations will apply to all businesses that operate in Scotland.These regulations will introduce a ban on the sale and supply of: single-use electronic cigarettes that are not rechargeable, not refillable or are neither rechargeable nor refillablesingle-use electronic cigarettes retaining both nicotine containing e-liquid and non-nicotine containing e-liquidThe restriction will not apply to:devices that are both:(1) refillable by means of a single-use container which is separately available and can be replaced, or a container which can be refilled, and(2) rechargeable by means of a battery which can be recharged, and a coil which is intended to be replaced by an individual user in the normal course of use and is separately available.Breach of these prohibitions will be an offence under the regulations. The regulations confer powers on enforcement authorities to investigate offences under the regulations, which may then be referred for criminal prosecution.</t>
  </si>
  <si>
    <t>2404 - Products containing tobacco, reconstituted tobacco, nicotine, or tobacco or nicotine substitutes, intended for inhalation without combustion; other nicotine containing products intended for the intake of nicotine into the human body; 240419 - Products containing tobacco or nicotine substitutes, intended for inhalation without combustion (excl. containing nicotine); 240412 - Products containing nicotine, intended for inhalation without combustion (excl. containing tobacco or reconstituted tobacco)</t>
  </si>
  <si>
    <r>
      <rPr>
        <sz val="11"/>
        <rFont val="Calibri"/>
      </rPr>
      <t>https://members.wto.org/crnattachments/2024/TBT/GBR/24_02344_00_e.pdf
https://members.wto.org/crnattachments/2024/TBT/GBR/24_02344_01_e.pdf</t>
    </r>
  </si>
  <si>
    <t>Türkiye</t>
  </si>
  <si>
    <t>Turkish Food Codex Communiqué on Butter and Clarified Butter, 2024/4</t>
  </si>
  <si>
    <t>This Communiqué covers product characteristics of butter and clarified butter in order to ensure that they are produced, prepared, processed, transported, stored and supplied to the market.</t>
  </si>
  <si>
    <t>Butter and Clarified Butter</t>
  </si>
  <si>
    <t>040510 - Butter (excl. dehydrated butter and ghee)</t>
  </si>
  <si>
    <t>67.100.20 - Butter</t>
  </si>
  <si>
    <r>
      <rPr>
        <sz val="11"/>
        <rFont val="Calibri"/>
      </rPr>
      <t>https://members.wto.org/crnattachments/2024/TBT/TUR/24_02342_00_x.pdf
https://www.tarimorman.gov.tr/GKGM/Duyuru/562/Mevzuat-Taslagi-Tgk-Tereyagi-Ve-Sadeyag-Tebligi</t>
    </r>
  </si>
  <si>
    <t>Draft Amendment of the Official Standards for Fertilizers</t>
  </si>
  <si>
    <t>To revise the administerial rules of the Act on the Quality Control of Fertilizer for reflecting advancement of agricultural and scientific technology contributes to human health and promotes agricultural productivity.Official standards to be established:Complex fertilizer that contains following agricultural chemicals・Sodium-N’-Methoxycarbonylsulfanilamide and Potassium α-(2-methyl-4-chlorophenoxy) propionate</t>
  </si>
  <si>
    <t>FERTILISERS (HS code(s): 31)</t>
  </si>
  <si>
    <t>31 - FERTILISERS</t>
  </si>
  <si>
    <t>65.080 - Fertilizers</t>
  </si>
  <si>
    <t>Protection of animal or plant life or health (TBT); Cost saving and productivity enhancement (TBT)</t>
  </si>
  <si>
    <r>
      <rPr>
        <sz val="11"/>
        <rFont val="Calibri"/>
      </rPr>
      <t>https://members.wto.org/crnattachments/2024/TBT/JPN/24_02345_00_e.pdf</t>
    </r>
  </si>
  <si>
    <t>Draft Resolution of the Cabinet of Ministers of Ukraine “On Amendments to Certain Resolutions of the Cabinet of Ministers of Ukraine regarding Technical Regulation”</t>
  </si>
  <si>
    <t>The draft Resolution provides for editorial amendments to the Technical Regulation of Low-Voltage Electrical Equipment, approved by the Resolution of the Cabinet of Ministers of Ukraine No. 1067  of 16 December 2015;  the Technical Regulation of Electromagnetic Compatibility of Equipment, approved by the Resolution of the Cabinet of Ministers of Ukraine No. 1077 of 16 December 2015; and the Form, Description of the Mark of Conformity with Technical Regulations, Rules and Conditions for its Application, approved by the Resolution of the Cabinet of Ministers of Ukraine No. 1184  of 30 December 2015 that are aimed at aligning specific provisions with EU legislation.</t>
  </si>
  <si>
    <t>Low-voltage electrical equipment, apparatus and fixed installation </t>
  </si>
  <si>
    <t>29 - ELECTRICAL ENGINEERING</t>
  </si>
  <si>
    <t>Protection of human health or safety (TBT); Quality requirements (TBT); Harmonization (TBT)</t>
  </si>
  <si>
    <r>
      <rPr>
        <sz val="11"/>
        <rFont val="Calibri"/>
      </rPr>
      <t>https://members.wto.org/crnattachments/2024/TBT/UKR/24_02343_00_x.pdf
https://www.me.gov.ua/Documents/Detail?lang=uk-UA&amp;id=ef92182d-8e22-46b3-ab68-9589f8fccc9f&amp;title=ProektPostanoviKabinetuMinistrivUkrainiproVnesenniaZminDoDeiakikhPostanovKabinetuMinistrivUkrainiSchodoTekhnichnogoReguliuvannia</t>
    </r>
  </si>
  <si>
    <t>Udstyr, der er underlagt overensstemmelsesvurdering af transmissions- og kommunikationsudstyr</t>
  </si>
  <si>
    <t>Biocidholdige produkter</t>
  </si>
  <si>
    <t>Ribbede stålstænger til betonarmering (HS-kode(r): 7214; 7227; 7228); (ICS-kode(r): 77.140.15; 91.080.40)</t>
  </si>
  <si>
    <t>70/80/90 GHz bånd; Radiokommunikation (ICS-kode(r): 33.060); Satellit (ICS-kode(r): 33.070.40)</t>
  </si>
  <si>
    <t>ELEKTRISKE MASKINER OG UDSTYR SAMT DELE DERTIL; LYDOPTAGERE OG -GENGIVERE, TV-BILLEDE- OG LYDOPTAGERE OG -GENGIVERE SAMT DELE OG TILBEHØR TIL SÅDANNE ARTIKLER (HS-kode(r): 85); Telekommunikation. Lyd- og videoteknik (ICS-kode(r): 33)</t>
  </si>
  <si>
    <t>Fjernkølede vitrineskabe, selvstændige kølemontre, lukkede iskøleskabe og selvstændige køleskabe til drikkevarer, kommercielle køleskabe med massiv dør, salgsautomater til kølede drikkevarer, kommercielle ismaskiner, soft-serve-ismaskine, indbygget foran mekanisk køle- og opvarmet beholder, mekanisk kølet (opvarmet) køretøjscontainer, mekanisk kølet mobilt kølerum (container) (HS-kode(r): 8418); (ICS-kode(r): 27.010)</t>
  </si>
  <si>
    <t>Frugter. Grøntsager (ICS-kode(r): 67.080)</t>
  </si>
  <si>
    <t>Korn, bælgfrugter og afledte produkter (ICS-kode(r): 67.060)</t>
  </si>
  <si>
    <t>Humanmedicinske produkter</t>
  </si>
  <si>
    <t>Elektronisk kontroludstyr til LED-moduler: uafhængig type, indbygget type, integral type (ICS 29.140.99)</t>
  </si>
  <si>
    <t>Afbrydere til husholdnings- og lignende faste elektriske installationer (ICS 29.120.40)</t>
  </si>
  <si>
    <t>Ikke-flygtige partikler fra flymotorer; Kvalitet (ICS-kode(r): 03.120); Miljøbeskyttelse (ICS-kode(r): 13.020); Luftkvalitet (ICS-kode(r): 13.040); Testbetingelser og -procedurer generelt (ICS-kode(r): 19.020); Luftfartøjer og rumfartøjer generelt (ICS-kode(r): 49.020)</t>
  </si>
  <si>
    <t>Kød af kvæg, frosset (HS-kode(r): 0202); Kød, kødprodukter og andre animalske produkter (ICS-kode(r): 67.120)</t>
  </si>
  <si>
    <t>Skønheds- eller makeuppræparater og præparater til pleje af huden (undtagen lægemidler), inklusive solcreme eller solbrændingspræparater; manicure eller pedicure produkter. (CCCN 3304990000)Økologiske overfladeaktive stoffer (undtagen sæbe); overfladeaktive præparater, vaskemidler (herunder vaskehjælpemidler) og rengøringsmidler, også med indhold af sæbe, undtagen varer henhørende under pos. regulatorer, desinfektionsmidler og lignende produkter, i form eller emballage til detailsalg eller som præparater eller genstande (f.eks. svovlbehandlede bånd, væger og stearinlys samt fluepapir) HS 3808)</t>
  </si>
  <si>
    <t>Tekstilprodukter; fodtøj</t>
  </si>
  <si>
    <t>Forbrugerlaserpointere (HS-kode(r): 851310); (ICS-kode(r): 31.260)</t>
  </si>
  <si>
    <t>Kobberchloridhydroxid (HS-kode(r): 230990); (ICS-kode(r): 65.120)</t>
  </si>
  <si>
    <t>Enzymer-β-mannanase (HS-kode(r): 230990); (ICS-kode(r): 65.120)</t>
  </si>
  <si>
    <t>Ferriglycinkompleks (HS-kode(r): 230990); (ICS-kode(r): 65.120)</t>
  </si>
  <si>
    <t>Neohesperidin dihydrochalcon (HS-kode(r): 293890); (ICS-kode(r): 65.120)</t>
  </si>
  <si>
    <t>Ikke-traditionelle maskiner (HS-kode(r): 8456); (ICS-kode(r): 25.080.99)</t>
  </si>
  <si>
    <t>Køretøjer  (HS-kode(r): 87); (ICS-kode(r): 43.020)</t>
  </si>
  <si>
    <t>Gasbrandslukningsanlæg og komponenter (HS-kode(r): 842410); (ICS-kode(r): 13.220.10)</t>
  </si>
  <si>
    <t>Brandsikre vinduer (HS-kode(r): 8481); (ICS-kode(r): 13.220.50)</t>
  </si>
  <si>
    <t>Elektriske riskogere, elektriske trykkogere, elektriske gryder og lignende apparater, elkedler, induktionskomfurer, mikrobølgeovne (HS-kode(r): 8418); (ICS-kode(r): 27.010)</t>
  </si>
  <si>
    <t>Metalformningsmaskiner (HS-kode(r): 8465); (ICS-kode(r): 25.120.10; 25.120.20)</t>
  </si>
  <si>
    <t>Motorcykel (HS-kode(r): 8711); (ICS-kode(r): 43.140)</t>
  </si>
  <si>
    <t>Mælk og fløde, ikke koncentreret eller tilsat sukker eller andre sødemidler.</t>
  </si>
  <si>
    <t>Dåser til drikkevarer og 392330 (drikflasker i plast)</t>
  </si>
  <si>
    <t>Køretøjer i kategori M1 og N1 som angivet i artikel 4, stk. 1, litra a), nr. i) og b), nr. i), i forordning (EU) 2018/858 (relevant for kapitel II og afsnit II i kapitlet). IV); køretøjer i klasse M2, M3, N2, N3 og O som fastsat i artikel 4, stk. 1, i forordning (EU) 2018/858 (relevant for artikel 11 og afsnit II i kapitel IV); køretøjskategorier L3e, L4e, L5e , L6e og L7e som angivet i artikel 4</t>
  </si>
  <si>
    <t>Lægemidler</t>
  </si>
  <si>
    <t>MEJERIPRODUKTER; FUGLEÆG; NATURLIG HONNING; SPISELIGE PRODUKTER AF ANIMALSKE OPRINDELSE, IKKE ANDETSTEDS SPECIFICERET ELLER INKLUDERET (HS-kode(r): 04); Miljø. Sundhedsbeskyttelse. Sikkerhed (ICS-kode(r): 13)</t>
  </si>
  <si>
    <t>Radiokommunikation (ICS 33.060)</t>
  </si>
  <si>
    <t>Emergency Alert System og trådløse nødalarmer; Produkt- og virksomhedscertificering. Overensstemmelsesvurdering (ICS-kode(r): 03.120.20); Alarm- og advarselssystemer (ICS-kode(r): 13.320); Radiokommunikation (ICS-kode(r): 33.060); Mobiltjenester (ICS-kode(r): 33.070)</t>
  </si>
  <si>
    <t>LEVENDE DYR (HS-kode(r): 01); Landbrug (ICS-kode(r): 65) Lovudkastet vedrører tekniske specifikationer/krav vedrørende den indvendige højde af lastbiler/køretøjer, der transporterer levende svin/svin til/i Danmark.CCCN 1010 (0103) levende svin (og CCCN 8704 motorkøretøjer for transport af varer).</t>
  </si>
  <si>
    <t>Produkter fra tekstilindustrien (ICS-kode(r): 59.080)</t>
  </si>
  <si>
    <t>Informationsteknologi (ordforråd) (ICS-kode(r): 01.040.35); Informationsteknologi (IT) generelt (ICS-kode(r): 35.020)</t>
  </si>
  <si>
    <t>Beklædningsindustrien (ordforråd) (ICS-kode(r): 01.040.61)</t>
  </si>
  <si>
    <t>Følgende kemikalier og kemiske blandinger eller artikler (færdige varer), der indeholder følgende kemikalier, når de anvendes til industrielle formål (undtagen landbrugs-, veterinær- eller terapeutiske formål): Dechlorane Plus® og dets to isomerer, syn-Dechlorane Plus og anti- Dechlorane Plus (DP®, syn DP og anti-DP)phenol, 2-(2H-benzotriazol-2-yl)-4,6-bis(1,1-dimethylpropyl)-(UV-328)</t>
  </si>
  <si>
    <t>Fødevarer generelt (ICS-kode(r): 67.040)</t>
  </si>
  <si>
    <t>Brint køretøjer; Produkt- og virksomhedscertificering. Overensstemmelsesvurdering (ICS-kode(r): 03.120.20); Beskyttelse mod farligt gods (ICS-kode(r): 13.300); Brintteknologier (ICS-kode(r): 27.075); Brændstofsystemer (ICS-kode(r): 43.060.40); Naturgas (ICS-kode(r): 75.060); Petroleumsprodukter og naturgashåndteringsudstyr (ICS-kode(r): 75.200)</t>
  </si>
  <si>
    <t>Hygiejneprodukter</t>
  </si>
  <si>
    <t>Produkter, der har evnen til at sende og modtage data ved hjælp af Internet Protocol (IP), herunder produkter, der er indirekte forbundet til internettet (undtagen IT-produkter til generelle formål, som brugerne nemt kan ændre sikkerhedsforanstaltninger til, såsom via softwareprodukter (pc'er, tablets) , smartphones osv.)).</t>
  </si>
  <si>
    <t>Elektriske køretøjer; Kvalitet (ICS-kode(r): 03.120); Beskyttelse mod elektrisk stød. Live working (ICS-kode(r): 13.260); Elektrisk og elektronisk prøvning (ICS-kode(r): 19.080); Elektriske vejkøretøjer (ICS-kode(r): 43.120)</t>
  </si>
  <si>
    <t>Brændstoffer (ICS-kode(r): 75.160)</t>
  </si>
  <si>
    <t>Krydderier og krydderier. Fødevaretilsætningsstoffer (ICS-kode(r): 67.220)</t>
  </si>
  <si>
    <t>OPTISKE, FOTOGRAFISKE, KINEMATOGRAFISKE, MÅLE-, KONTROL-, PRÆCISIONS-, MEDICINSK ELLER KIRURGISKE INSTRUMENTER OG APPARATUR; DELE OG TILBEHØR HERAF (HS-kode(r): 90)</t>
  </si>
  <si>
    <t>Telekommunikation (ICS 33.170)</t>
  </si>
  <si>
    <t>Tobak, tobaksvarer og beslægtet udstyr (ICS-kode(r): 65.160)</t>
  </si>
  <si>
    <t>Kemikalier</t>
  </si>
  <si>
    <t>Kosmetik (HS: 33)</t>
  </si>
  <si>
    <t>KØD OG SPISELIGT KØDSLAGTE (HS-kode(r): 02); SPISELIGE GRØNTSAGER OG VISSE RØDDER OG KNOLDE (HS-kode(r): 07); SPISELIG FRUGT OG NØDDER; SKAL AF CITRUSFRUGTER ELLER MELONER (HS-kode(r): 08)</t>
  </si>
  <si>
    <t>Alle landbrugshæmmende stoffer, der sælges og bruges i New Zealand, anvendes på planter eller dyr for at afbøde negative påvirkninger af miljøet eller for at mindske emissioner, der bidrager til klimaændringer.</t>
  </si>
  <si>
    <t>Følgende kemiske stoffer Perfluoroktansyre (PFOA) isomerer eller deres salte og PFOA</t>
  </si>
  <si>
    <t>Præcisionsavlede planter, fødevarer og foder.</t>
  </si>
  <si>
    <t>Multi-Standard Radio-kompatible basestationer (NR, E-UTRA) (HS-kode: 8517.61.00)</t>
  </si>
  <si>
    <t>Cementprodukter (ICS: 91.100.10)</t>
  </si>
  <si>
    <t>Klassificering af vejkøretøjer efter anvendelsesformål til personbiler, fragtbiler, specialbiler, trailere, traktorer og ukomplette biler.</t>
  </si>
  <si>
    <t>Processer i fødevareindustrien (ICS-kode(r): 67.020); Grøntsager og afledte produkter (ICS-kode(r): 67.080.20)</t>
  </si>
  <si>
    <t>Stålstænger og stænger (ICS-kode(r): 77.140.60)</t>
  </si>
  <si>
    <t>Sikringer og andre overstrømsbeskyttelsesanordninger (ICS-kode(r): 29.120.50)</t>
  </si>
  <si>
    <t>Plantedyrkning (ICS-kode(r): 65.020.20)</t>
  </si>
  <si>
    <t>Urteprodukt</t>
  </si>
  <si>
    <t>Oliefrø (ICS-kode(r): 67.200.20)</t>
  </si>
  <si>
    <t>Landbrug (ordforråd) (ICS-kode(r): 01.040.65); Plantedyrkning (ICS-kode(r): 65.020.20)</t>
  </si>
  <si>
    <t>Bioengineered (BE) afsløring af fødevarer; Mikrobiologi (ICS-kode(r): 07.100); Sikkerhed i hjemmet (ICS-kode(r): 13.120); Processer i fødevareindustrien (ICS-kode(r): 67.020); Fødevarer generelt (ICS-kode(r): 67.040); Generelle test- og analysemetoder for fødevarer (ICS-kode(r): 67.050)</t>
  </si>
  <si>
    <t>Kosmetikprodukter er defineret i artikel 2, stk. 1, litra a), i forordning (EF) nr. 1223/2009. ÆTERISKE OLIER OG RESINOIDER; PARFUMERI-, KOSMETIK- ELLER TOILETPRÆPARAT (HS-kode(r): 33); Kosmetik. Toiletartikler (ICS-kode(r): 71.100.70)</t>
  </si>
  <si>
    <t>FARMACEUTISKE PRODUKTER (HS-kode(r): 30)</t>
  </si>
  <si>
    <t>E-cigaretter</t>
  </si>
  <si>
    <t>ÆTERISKE OLIER OG RESINOIDER; PARFUMERI-, KOSMETIK- ELLER TOILETPRÆPARAT (HS-kode(r): 33); Kosmetik. Toiletartikler (ICS-kode(r): 71.100.70); anti-aging hudplejeprodukter; hudplejeprodukter mod rynker</t>
  </si>
  <si>
    <t>Solar vandvarmesystemer (SWHS)</t>
  </si>
  <si>
    <t>Produkter indeholdende tobak, rekonstitueret tobak, nikotin eller tobak eller nikotinerstatninger</t>
  </si>
  <si>
    <t>Medicinske produkter</t>
  </si>
  <si>
    <t xml:space="preserve">Kød- og fjerkræprodukter </t>
  </si>
  <si>
    <t>Emne</t>
  </si>
  <si>
    <t>Spiselige is, yoghurt, korn og kornbaserede produkter, bage- og kiksprodukter, supper og bouillon, saucer og krydderier, ikke-alkoholiske drikke, snackprodukter, desserter, industrielle kulinariske præparater.</t>
  </si>
  <si>
    <t>SAG konkurrenceprodukter fra udlandet beregnet til levering af skibe, der skal sejle fra nationale havne.</t>
  </si>
  <si>
    <t>Plastmaterialer og polymerbelægninger beregnet til at komme i kontakt med fødevarer</t>
  </si>
  <si>
    <t>Materialer og artikler i kontakt med fødevarer (ICS-kode(r): 67.250) - Plastemballage og -udstyr og kontakt med fødevarer</t>
  </si>
  <si>
    <t>Varmvalsede og koldvalsede stålstrimler beregnet til forarbejdning af halvt/fuldt forarbejdet ikke-kornorienteret elektrisk stål eller fuldt forarbejdet kornorienteret elektrisk stål</t>
  </si>
  <si>
    <t>Armaturer og projektorer til brug i udendørs belysningstyper</t>
  </si>
  <si>
    <t>Æg</t>
  </si>
  <si>
    <t xml:space="preserve">Køretøjer </t>
  </si>
  <si>
    <t>Delvis reformprojekt til "Resolution ARCSA-DE-001-2019-JCGO, hvorigennem retningslinjerne udstedes for at foretage meddelelser til sundhedsregistret for lægemidler generelt og biologiske produkter"</t>
  </si>
  <si>
    <t>Pelse og pelsprodukter</t>
  </si>
  <si>
    <t xml:space="preserve">KAKAO </t>
  </si>
  <si>
    <t>Landmobilt radioudstyr</t>
  </si>
  <si>
    <t>Husholdningshygiejneprodukter og absorberende personlige hygiejneprodukter</t>
  </si>
  <si>
    <t>Kemiske stoffer; Miljøbeskyttelse (ICS-kode(r): 13.020); Produktion i den kemiske industri (ICS-kode(r): 71.020); Produkter fra den kemiske industri (ICS-kode(r): 71.100)</t>
  </si>
  <si>
    <t>ÆTERISKE OLIER OG RESINOIDER; PARFUMERI-, KOSMETIK- ELLER TOILETPRÆPARAT (HS-kode(r): 33); Kosmetik. Toiletartikler (ICS-kode(r): 71.100.70); Solcreme</t>
  </si>
  <si>
    <t>Sække. Tasker (ICS-kode(r): 55.080)</t>
  </si>
  <si>
    <t>Forsyningsudstyr til elektriske køretøjer</t>
  </si>
  <si>
    <t>Tobaksprodukter (HS 2402, 2403, 2404)</t>
  </si>
  <si>
    <t>Fjerkrækød og fjerkræforarbejdede produkter</t>
  </si>
  <si>
    <t>Ekstraktionsopløsningsmiddel til brug i fødevareproduktion, proceshjælpemidler, fødevaretilsætningsstoffer</t>
  </si>
  <si>
    <t>Supplerende fødevarer, fødevaretilsætningsstoffer, fødevareopbevaring, materialers kontakt med fødevarer</t>
  </si>
  <si>
    <t>Elektrisk tilbehør generelt (ICS-kode(r): 29.120.01); Døre og vinduer (ICS-kode(r): 91.060.50)</t>
  </si>
  <si>
    <t>Energi- og varmeoverførselsteknik generelt (ICS-kode(r): 27.010); Forbrændingsmotorer (ICS-kode(r): 27.020); Brintteknologier (ICS-kode(r): 27.075); Personbiler. Campingvogne og lette trailere (ICS-kode(r): 43.100)</t>
  </si>
  <si>
    <t>Sikkerhed i hjemmet (ICS-kode(r): 13.120)</t>
  </si>
  <si>
    <t>Vin fremstillet af friske druer, herunder tilsat vin (HS: 2204) Andre gærede drikkevarer (f.eks. cider, pære, mjød, sake (HS:2206)</t>
  </si>
  <si>
    <t>Mobile hævearbejdsplatforme</t>
  </si>
  <si>
    <t>Elektricitetsmålere</t>
  </si>
  <si>
    <t>Hel levende hummer af arten Homarus americanus - Hummere "Homarus spp.", også med skal, levende, friske eller kølede (HS-kode(r): 030632); Fisk og fiskeprodukter (ICS-kode(r): 67.120.30)</t>
  </si>
  <si>
    <t>Brandbekæmpelse (ICS-kode(r): 13.220.10)</t>
  </si>
  <si>
    <t>Syntetiske myggenet (ICS-kode(r): 59.060.10; 59.080.30)</t>
  </si>
  <si>
    <t>Håndklæder og håndklæder (ICS-kode(r): 59.060.01; 59.080.30)</t>
  </si>
  <si>
    <t>Mælk og forarbejdede mælkeprodukter (ICS-kode(r): 67.100.10)</t>
  </si>
  <si>
    <t>Bly til hjulbalanceringsvægte ("blyhjulsvægte"); Miljøbeskyttelse (ICS-kode(r): 13.020); Genbrug (ICS-kode(r): 13.030.50); Arbejdssikkerhed. Industriel hygiejne (ICS-kode(r): 13.100); Beskyttelse mod farligt gods (ICS-kode(r): 13.300); Vejkøretøjsteknik (ICS-kode(r): 43); Fremstilling af metaller (ICS-kode(r): 77.020); Kemisk analyse af metaller (ICS-kode(r): 77.040.30); Bly, zink, tin og deres legeringer (ICS-kode(r): 77.120.60)</t>
  </si>
  <si>
    <t>Muramidase som fodertilsætningsstof</t>
  </si>
  <si>
    <t>Produkter der er dækket af obligatorisk certificering til salg og distribution</t>
  </si>
  <si>
    <t>Smør og klaret smør</t>
  </si>
  <si>
    <t>GØDNING (HS-kode(r): 31)</t>
  </si>
  <si>
    <t>Lavspændings elektrisk udstyr, apparater og fast installation</t>
  </si>
  <si>
    <t>Plast og varer deraf</t>
  </si>
  <si>
    <t>Tekniske forskrifter for termisk isolerede glasvinduer og vægsystemer til offentlige, kommercielle og boligbyggerier (ICS 29.035.30; 81.040)</t>
  </si>
  <si>
    <t>Måleinstrumenter, måleinstrumenter beregnet til brug inden for lovreguleret metrologi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</si>
</sst>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7"/>
  <sheetViews>
    <sheetView tabSelected="1" workbookViewId="0">
      <selection activeCell="A2" sqref="A2"/>
    </sheetView>
  </sheetViews>
  <sheetFormatPr defaultRowHeight="15" x14ac:dyDescent="0.25"/>
  <cols>
    <col min="1" max="1" width="91" style="8" customWidth="1"/>
    <col min="2" max="2" width="100" style="2" customWidth="1"/>
    <col min="3" max="3" width="50" customWidth="1"/>
    <col min="4" max="4" width="30" customWidth="1"/>
    <col min="5" max="7" width="100" style="2" customWidth="1"/>
    <col min="8" max="8" width="40" customWidth="1"/>
    <col min="9" max="10" width="100" customWidth="1"/>
    <col min="11" max="11" width="28.7109375" customWidth="1"/>
    <col min="12" max="12" width="100" customWidth="1"/>
    <col min="13" max="13" width="30" style="4" customWidth="1"/>
    <col min="14" max="18" width="100" customWidth="1"/>
  </cols>
  <sheetData>
    <row r="1" spans="1:18" ht="35.25" customHeight="1" x14ac:dyDescent="0.25">
      <c r="A1" s="3" t="s">
        <v>807</v>
      </c>
      <c r="B1" s="3" t="s">
        <v>4</v>
      </c>
      <c r="C1" s="1" t="s">
        <v>1</v>
      </c>
      <c r="D1" s="1" t="s">
        <v>0</v>
      </c>
      <c r="E1" s="3" t="s">
        <v>2</v>
      </c>
      <c r="F1" s="3" t="s">
        <v>3</v>
      </c>
      <c r="G1" s="3" t="s">
        <v>4</v>
      </c>
      <c r="H1" s="1" t="s">
        <v>5</v>
      </c>
      <c r="I1" s="1" t="s">
        <v>6</v>
      </c>
      <c r="J1" s="1" t="s">
        <v>7</v>
      </c>
      <c r="K1" s="1" t="s">
        <v>8</v>
      </c>
      <c r="L1" s="1" t="s">
        <v>9</v>
      </c>
      <c r="M1" s="5" t="s">
        <v>10</v>
      </c>
      <c r="N1" s="1" t="s">
        <v>11</v>
      </c>
      <c r="O1" s="1" t="s">
        <v>12</v>
      </c>
      <c r="P1" s="1" t="s">
        <v>13</v>
      </c>
      <c r="Q1" s="1" t="s">
        <v>14</v>
      </c>
      <c r="R1" s="1" t="s">
        <v>15</v>
      </c>
    </row>
    <row r="2" spans="1:18" ht="60" x14ac:dyDescent="0.25">
      <c r="A2" s="8" t="s">
        <v>736</v>
      </c>
      <c r="B2" s="8" t="s">
        <v>42</v>
      </c>
      <c r="C2" s="6" t="str">
        <f>HYPERLINK("https://eping.wto.org/en/Search?viewData= G/TBT/N/USA/2117"," G/TBT/N/USA/2117")</f>
        <v xml:space="preserve"> G/TBT/N/USA/2117</v>
      </c>
      <c r="D2" s="6" t="s">
        <v>39</v>
      </c>
      <c r="E2" s="8" t="s">
        <v>40</v>
      </c>
      <c r="F2" s="8" t="s">
        <v>41</v>
      </c>
      <c r="G2" s="8" t="s">
        <v>42</v>
      </c>
      <c r="H2" s="6" t="s">
        <v>20</v>
      </c>
      <c r="I2" s="6" t="s">
        <v>43</v>
      </c>
      <c r="J2" s="6" t="s">
        <v>44</v>
      </c>
      <c r="K2" s="6" t="s">
        <v>20</v>
      </c>
      <c r="L2" s="6"/>
      <c r="M2" s="7">
        <v>45471</v>
      </c>
      <c r="N2" s="6" t="s">
        <v>22</v>
      </c>
      <c r="O2" s="8" t="s">
        <v>45</v>
      </c>
      <c r="P2" s="6" t="str">
        <f>HYPERLINK("https://docs.wto.org/imrd/directdoc.asp?DDFDocuments/t/G/TBTN24/USA2117.DOCX", "https://docs.wto.org/imrd/directdoc.asp?DDFDocuments/t/G/TBTN24/USA2117.DOCX")</f>
        <v>https://docs.wto.org/imrd/directdoc.asp?DDFDocuments/t/G/TBTN24/USA2117.DOCX</v>
      </c>
      <c r="Q2" s="6"/>
      <c r="R2" s="6"/>
    </row>
    <row r="3" spans="1:18" ht="165" x14ac:dyDescent="0.25">
      <c r="A3" s="8" t="s">
        <v>743</v>
      </c>
      <c r="B3" s="8" t="s">
        <v>193</v>
      </c>
      <c r="C3" s="6" t="str">
        <f>HYPERLINK("https://eping.wto.org/en/Search?viewData= G/TBT/N/THA/735"," G/TBT/N/THA/735")</f>
        <v xml:space="preserve"> G/TBT/N/THA/735</v>
      </c>
      <c r="D3" s="6" t="s">
        <v>184</v>
      </c>
      <c r="E3" s="8" t="s">
        <v>191</v>
      </c>
      <c r="F3" s="8" t="s">
        <v>192</v>
      </c>
      <c r="G3" s="8" t="s">
        <v>193</v>
      </c>
      <c r="H3" s="6" t="s">
        <v>20</v>
      </c>
      <c r="I3" s="6" t="s">
        <v>194</v>
      </c>
      <c r="J3" s="6" t="s">
        <v>189</v>
      </c>
      <c r="K3" s="6" t="s">
        <v>20</v>
      </c>
      <c r="L3" s="6"/>
      <c r="M3" s="7">
        <v>45468</v>
      </c>
      <c r="N3" s="6" t="s">
        <v>22</v>
      </c>
      <c r="O3" s="8" t="s">
        <v>195</v>
      </c>
      <c r="P3" s="6" t="str">
        <f>HYPERLINK("https://docs.wto.org/imrd/directdoc.asp?DDFDocuments/t/G/TBTN24/THA735.DOCX", "https://docs.wto.org/imrd/directdoc.asp?DDFDocuments/t/G/TBTN24/THA735.DOCX")</f>
        <v>https://docs.wto.org/imrd/directdoc.asp?DDFDocuments/t/G/TBTN24/THA735.DOCX</v>
      </c>
      <c r="Q3" s="6" t="str">
        <f>HYPERLINK("https://docs.wto.org/imrd/directdoc.asp?DDFDocuments/u/G/TBTN24/THA735.DOCX", "https://docs.wto.org/imrd/directdoc.asp?DDFDocuments/u/G/TBTN24/THA735.DOCX")</f>
        <v>https://docs.wto.org/imrd/directdoc.asp?DDFDocuments/u/G/TBTN24/THA735.DOCX</v>
      </c>
      <c r="R3" s="6"/>
    </row>
    <row r="4" spans="1:18" ht="409.5" x14ac:dyDescent="0.25">
      <c r="A4" s="8" t="s">
        <v>785</v>
      </c>
      <c r="B4" s="8" t="s">
        <v>420</v>
      </c>
      <c r="C4" s="6" t="str">
        <f>HYPERLINK("https://eping.wto.org/en/Search?viewData= G/TBT/N/NZL/132"," G/TBT/N/NZL/132")</f>
        <v xml:space="preserve"> G/TBT/N/NZL/132</v>
      </c>
      <c r="D4" s="6" t="s">
        <v>417</v>
      </c>
      <c r="E4" s="8" t="s">
        <v>418</v>
      </c>
      <c r="F4" s="8" t="s">
        <v>419</v>
      </c>
      <c r="G4" s="8" t="s">
        <v>420</v>
      </c>
      <c r="H4" s="6" t="s">
        <v>20</v>
      </c>
      <c r="I4" s="6" t="s">
        <v>421</v>
      </c>
      <c r="J4" s="6" t="s">
        <v>422</v>
      </c>
      <c r="K4" s="6" t="s">
        <v>20</v>
      </c>
      <c r="L4" s="6"/>
      <c r="M4" s="7">
        <v>45421</v>
      </c>
      <c r="N4" s="6" t="s">
        <v>22</v>
      </c>
      <c r="O4" s="8" t="s">
        <v>423</v>
      </c>
      <c r="P4" s="6" t="str">
        <f>HYPERLINK("https://docs.wto.org/imrd/directdoc.asp?DDFDocuments/t/G/TBTN24/NZL132.DOCX", "https://docs.wto.org/imrd/directdoc.asp?DDFDocuments/t/G/TBTN24/NZL132.DOCX")</f>
        <v>https://docs.wto.org/imrd/directdoc.asp?DDFDocuments/t/G/TBTN24/NZL132.DOCX</v>
      </c>
      <c r="Q4" s="6" t="str">
        <f>HYPERLINK("https://docs.wto.org/imrd/directdoc.asp?DDFDocuments/u/G/TBTN24/NZL132.DOCX", "https://docs.wto.org/imrd/directdoc.asp?DDFDocuments/u/G/TBTN24/NZL132.DOCX")</f>
        <v>https://docs.wto.org/imrd/directdoc.asp?DDFDocuments/u/G/TBTN24/NZL132.DOCX</v>
      </c>
      <c r="R4" s="6" t="str">
        <f>HYPERLINK("https://docs.wto.org/imrd/directdoc.asp?DDFDocuments/v/G/TBTN24/NZL132.DOCX", "https://docs.wto.org/imrd/directdoc.asp?DDFDocuments/v/G/TBTN24/NZL132.DOCX")</f>
        <v>https://docs.wto.org/imrd/directdoc.asp?DDFDocuments/v/G/TBTN24/NZL132.DOCX</v>
      </c>
    </row>
    <row r="5" spans="1:18" ht="135" x14ac:dyDescent="0.25">
      <c r="A5" s="8" t="s">
        <v>813</v>
      </c>
      <c r="B5" s="8" t="s">
        <v>334</v>
      </c>
      <c r="C5" s="6" t="str">
        <f>HYPERLINK("https://eping.wto.org/en/Search?viewData= G/TBT/N/CHL/677"," G/TBT/N/CHL/677")</f>
        <v xml:space="preserve"> G/TBT/N/CHL/677</v>
      </c>
      <c r="D5" s="6" t="s">
        <v>259</v>
      </c>
      <c r="E5" s="8" t="s">
        <v>332</v>
      </c>
      <c r="F5" s="8" t="s">
        <v>333</v>
      </c>
      <c r="G5" s="8" t="s">
        <v>334</v>
      </c>
      <c r="H5" s="6" t="s">
        <v>20</v>
      </c>
      <c r="I5" s="6" t="s">
        <v>20</v>
      </c>
      <c r="J5" s="6" t="s">
        <v>335</v>
      </c>
      <c r="K5" s="6" t="s">
        <v>20</v>
      </c>
      <c r="L5" s="6"/>
      <c r="M5" s="7">
        <v>45430</v>
      </c>
      <c r="N5" s="6" t="s">
        <v>22</v>
      </c>
      <c r="O5" s="8" t="s">
        <v>336</v>
      </c>
      <c r="P5" s="6" t="str">
        <f>HYPERLINK("https://docs.wto.org/imrd/directdoc.asp?DDFDocuments/t/G/TBTN24/CHL677.DOCX", "https://docs.wto.org/imrd/directdoc.asp?DDFDocuments/t/G/TBTN24/CHL677.DOCX")</f>
        <v>https://docs.wto.org/imrd/directdoc.asp?DDFDocuments/t/G/TBTN24/CHL677.DOCX</v>
      </c>
      <c r="Q5" s="6" t="str">
        <f>HYPERLINK("https://docs.wto.org/imrd/directdoc.asp?DDFDocuments/u/G/TBTN24/CHL677.DOCX", "https://docs.wto.org/imrd/directdoc.asp?DDFDocuments/u/G/TBTN24/CHL677.DOCX")</f>
        <v>https://docs.wto.org/imrd/directdoc.asp?DDFDocuments/u/G/TBTN24/CHL677.DOCX</v>
      </c>
      <c r="R5" s="6" t="str">
        <f>HYPERLINK("https://docs.wto.org/imrd/directdoc.asp?DDFDocuments/v/G/TBTN24/CHL677.DOCX", "https://docs.wto.org/imrd/directdoc.asp?DDFDocuments/v/G/TBTN24/CHL677.DOCX")</f>
        <v>https://docs.wto.org/imrd/directdoc.asp?DDFDocuments/v/G/TBTN24/CHL677.DOCX</v>
      </c>
    </row>
    <row r="6" spans="1:18" ht="90" x14ac:dyDescent="0.25">
      <c r="A6" s="8" t="s">
        <v>64</v>
      </c>
      <c r="B6" s="8" t="s">
        <v>64</v>
      </c>
      <c r="C6" s="6" t="str">
        <f>HYPERLINK("https://eping.wto.org/en/Search?viewData= G/TBT/N/URY/92"," G/TBT/N/URY/92")</f>
        <v xml:space="preserve"> G/TBT/N/URY/92</v>
      </c>
      <c r="D6" s="6" t="s">
        <v>61</v>
      </c>
      <c r="E6" s="8" t="s">
        <v>62</v>
      </c>
      <c r="F6" s="8" t="s">
        <v>63</v>
      </c>
      <c r="G6" s="8" t="s">
        <v>64</v>
      </c>
      <c r="H6" s="6" t="s">
        <v>65</v>
      </c>
      <c r="I6" s="6" t="s">
        <v>66</v>
      </c>
      <c r="J6" s="6" t="s">
        <v>67</v>
      </c>
      <c r="K6" s="6" t="s">
        <v>68</v>
      </c>
      <c r="L6" s="6"/>
      <c r="M6" s="7">
        <v>45471</v>
      </c>
      <c r="N6" s="6" t="s">
        <v>22</v>
      </c>
      <c r="O6" s="8" t="s">
        <v>69</v>
      </c>
      <c r="P6" s="6"/>
      <c r="Q6" s="6"/>
      <c r="R6" s="6" t="str">
        <f>HYPERLINK("https://docs.wto.org/imrd/directdoc.asp?DDFDocuments/v/G/TBTN24/URY92.DOCX", "https://docs.wto.org/imrd/directdoc.asp?DDFDocuments/v/G/TBTN24/URY92.DOCX")</f>
        <v>https://docs.wto.org/imrd/directdoc.asp?DDFDocuments/v/G/TBTN24/URY92.DOCX</v>
      </c>
    </row>
    <row r="7" spans="1:18" ht="30" x14ac:dyDescent="0.25">
      <c r="A7" s="8" t="s">
        <v>770</v>
      </c>
      <c r="B7" s="8" t="s">
        <v>297</v>
      </c>
      <c r="C7" s="6" t="str">
        <f>HYPERLINK("https://eping.wto.org/en/Search?viewData= G/TBT/N/KEN/1606"," G/TBT/N/KEN/1606")</f>
        <v xml:space="preserve"> G/TBT/N/KEN/1606</v>
      </c>
      <c r="D7" s="6" t="s">
        <v>283</v>
      </c>
      <c r="E7" s="8" t="s">
        <v>295</v>
      </c>
      <c r="F7" s="8" t="s">
        <v>296</v>
      </c>
      <c r="G7" s="8" t="s">
        <v>297</v>
      </c>
      <c r="H7" s="6" t="s">
        <v>20</v>
      </c>
      <c r="I7" s="6" t="s">
        <v>298</v>
      </c>
      <c r="J7" s="6" t="s">
        <v>299</v>
      </c>
      <c r="K7" s="6" t="s">
        <v>20</v>
      </c>
      <c r="L7" s="6"/>
      <c r="M7" s="7">
        <v>45461</v>
      </c>
      <c r="N7" s="6" t="s">
        <v>22</v>
      </c>
      <c r="O7" s="8" t="s">
        <v>300</v>
      </c>
      <c r="P7" s="6" t="str">
        <f>HYPERLINK("https://docs.wto.org/imrd/directdoc.asp?DDFDocuments/t/G/TBTN24/KEN1606.DOCX", "https://docs.wto.org/imrd/directdoc.asp?DDFDocuments/t/G/TBTN24/KEN1606.DOCX")</f>
        <v>https://docs.wto.org/imrd/directdoc.asp?DDFDocuments/t/G/TBTN24/KEN1606.DOCX</v>
      </c>
      <c r="Q7" s="6" t="str">
        <f>HYPERLINK("https://docs.wto.org/imrd/directdoc.asp?DDFDocuments/u/G/TBTN24/KEN1606.DOCX", "https://docs.wto.org/imrd/directdoc.asp?DDFDocuments/u/G/TBTN24/KEN1606.DOCX")</f>
        <v>https://docs.wto.org/imrd/directdoc.asp?DDFDocuments/u/G/TBTN24/KEN1606.DOCX</v>
      </c>
      <c r="R7" s="6" t="str">
        <f>HYPERLINK("https://docs.wto.org/imrd/directdoc.asp?DDFDocuments/v/G/TBTN24/KEN1606.DOCX", "https://docs.wto.org/imrd/directdoc.asp?DDFDocuments/v/G/TBTN24/KEN1606.DOCX")</f>
        <v>https://docs.wto.org/imrd/directdoc.asp?DDFDocuments/v/G/TBTN24/KEN1606.DOCX</v>
      </c>
    </row>
    <row r="8" spans="1:18" ht="255" x14ac:dyDescent="0.25">
      <c r="A8" s="8" t="s">
        <v>734</v>
      </c>
      <c r="B8" s="8" t="s">
        <v>27</v>
      </c>
      <c r="C8" s="6" t="str">
        <f>HYPERLINK("https://eping.wto.org/en/Search?viewData= G/TBT/N/EU/1059"," G/TBT/N/EU/1059")</f>
        <v xml:space="preserve"> G/TBT/N/EU/1059</v>
      </c>
      <c r="D8" s="6" t="s">
        <v>24</v>
      </c>
      <c r="E8" s="8" t="s">
        <v>25</v>
      </c>
      <c r="F8" s="8" t="s">
        <v>26</v>
      </c>
      <c r="G8" s="8" t="s">
        <v>27</v>
      </c>
      <c r="H8" s="6" t="s">
        <v>20</v>
      </c>
      <c r="I8" s="6" t="s">
        <v>28</v>
      </c>
      <c r="J8" s="6" t="s">
        <v>29</v>
      </c>
      <c r="K8" s="6" t="s">
        <v>20</v>
      </c>
      <c r="L8" s="6"/>
      <c r="M8" s="7">
        <v>45472</v>
      </c>
      <c r="N8" s="6" t="s">
        <v>22</v>
      </c>
      <c r="O8" s="8" t="s">
        <v>30</v>
      </c>
      <c r="P8" s="6" t="str">
        <f>HYPERLINK("https://docs.wto.org/imrd/directdoc.asp?DDFDocuments/t/G/TBTN24/EU1059.DOCX", "https://docs.wto.org/imrd/directdoc.asp?DDFDocuments/t/G/TBTN24/EU1059.DOCX")</f>
        <v>https://docs.wto.org/imrd/directdoc.asp?DDFDocuments/t/G/TBTN24/EU1059.DOCX</v>
      </c>
      <c r="Q8" s="6"/>
      <c r="R8" s="6"/>
    </row>
    <row r="9" spans="1:18" ht="105" x14ac:dyDescent="0.25">
      <c r="A9" s="8" t="s">
        <v>734</v>
      </c>
      <c r="B9" s="8" t="s">
        <v>27</v>
      </c>
      <c r="C9" s="6" t="str">
        <f>HYPERLINK("https://eping.wto.org/en/Search?viewData= G/TBT/N/EU/1057"," G/TBT/N/EU/1057")</f>
        <v xml:space="preserve"> G/TBT/N/EU/1057</v>
      </c>
      <c r="D9" s="6" t="s">
        <v>24</v>
      </c>
      <c r="E9" s="8" t="s">
        <v>343</v>
      </c>
      <c r="F9" s="8" t="s">
        <v>344</v>
      </c>
      <c r="G9" s="8" t="s">
        <v>27</v>
      </c>
      <c r="H9" s="6" t="s">
        <v>20</v>
      </c>
      <c r="I9" s="6" t="s">
        <v>28</v>
      </c>
      <c r="J9" s="6" t="s">
        <v>29</v>
      </c>
      <c r="K9" s="6" t="s">
        <v>20</v>
      </c>
      <c r="L9" s="6"/>
      <c r="M9" s="7">
        <v>45459</v>
      </c>
      <c r="N9" s="6" t="s">
        <v>22</v>
      </c>
      <c r="O9" s="8" t="s">
        <v>345</v>
      </c>
      <c r="P9" s="6" t="str">
        <f>HYPERLINK("https://docs.wto.org/imrd/directdoc.asp?DDFDocuments/t/G/TBTN24/EU1057.DOCX", "https://docs.wto.org/imrd/directdoc.asp?DDFDocuments/t/G/TBTN24/EU1057.DOCX")</f>
        <v>https://docs.wto.org/imrd/directdoc.asp?DDFDocuments/t/G/TBTN24/EU1057.DOCX</v>
      </c>
      <c r="Q9" s="6" t="str">
        <f>HYPERLINK("https://docs.wto.org/imrd/directdoc.asp?DDFDocuments/u/G/TBTN24/EU1057.DOCX", "https://docs.wto.org/imrd/directdoc.asp?DDFDocuments/u/G/TBTN24/EU1057.DOCX")</f>
        <v>https://docs.wto.org/imrd/directdoc.asp?DDFDocuments/u/G/TBTN24/EU1057.DOCX</v>
      </c>
      <c r="R9" s="6" t="str">
        <f>HYPERLINK("https://docs.wto.org/imrd/directdoc.asp?DDFDocuments/v/G/TBTN24/EU1057.DOCX", "https://docs.wto.org/imrd/directdoc.asp?DDFDocuments/v/G/TBTN24/EU1057.DOCX")</f>
        <v>https://docs.wto.org/imrd/directdoc.asp?DDFDocuments/v/G/TBTN24/EU1057.DOCX</v>
      </c>
    </row>
    <row r="10" spans="1:18" ht="60" x14ac:dyDescent="0.25">
      <c r="A10" s="8" t="s">
        <v>798</v>
      </c>
      <c r="B10" s="8" t="s">
        <v>511</v>
      </c>
      <c r="C10" s="6" t="str">
        <f>HYPERLINK("https://eping.wto.org/en/Search?viewData= G/TBT/N/USA/2112"," G/TBT/N/USA/2112")</f>
        <v xml:space="preserve"> G/TBT/N/USA/2112</v>
      </c>
      <c r="D10" s="6" t="s">
        <v>39</v>
      </c>
      <c r="E10" s="8" t="s">
        <v>509</v>
      </c>
      <c r="F10" s="8" t="s">
        <v>510</v>
      </c>
      <c r="G10" s="8" t="s">
        <v>511</v>
      </c>
      <c r="H10" s="6" t="s">
        <v>20</v>
      </c>
      <c r="I10" s="6" t="s">
        <v>512</v>
      </c>
      <c r="J10" s="6" t="s">
        <v>513</v>
      </c>
      <c r="K10" s="6" t="s">
        <v>145</v>
      </c>
      <c r="L10" s="6"/>
      <c r="M10" s="7">
        <v>45453</v>
      </c>
      <c r="N10" s="6" t="s">
        <v>22</v>
      </c>
      <c r="O10" s="8" t="s">
        <v>514</v>
      </c>
      <c r="P10" s="6" t="str">
        <f>HYPERLINK("https://docs.wto.org/imrd/directdoc.asp?DDFDocuments/t/G/TBTN24/USA2112.DOCX", "https://docs.wto.org/imrd/directdoc.asp?DDFDocuments/t/G/TBTN24/USA2112.DOCX")</f>
        <v>https://docs.wto.org/imrd/directdoc.asp?DDFDocuments/t/G/TBTN24/USA2112.DOCX</v>
      </c>
      <c r="Q10" s="6" t="str">
        <f>HYPERLINK("https://docs.wto.org/imrd/directdoc.asp?DDFDocuments/u/G/TBTN24/USA2112.DOCX", "https://docs.wto.org/imrd/directdoc.asp?DDFDocuments/u/G/TBTN24/USA2112.DOCX")</f>
        <v>https://docs.wto.org/imrd/directdoc.asp?DDFDocuments/u/G/TBTN24/USA2112.DOCX</v>
      </c>
      <c r="R10" s="6" t="str">
        <f>HYPERLINK("https://docs.wto.org/imrd/directdoc.asp?DDFDocuments/v/G/TBTN24/USA2112.DOCX", "https://docs.wto.org/imrd/directdoc.asp?DDFDocuments/v/G/TBTN24/USA2112.DOCX")</f>
        <v>https://docs.wto.org/imrd/directdoc.asp?DDFDocuments/v/G/TBTN24/USA2112.DOCX</v>
      </c>
    </row>
    <row r="11" spans="1:18" ht="180" x14ac:dyDescent="0.25">
      <c r="A11" s="8" t="s">
        <v>840</v>
      </c>
      <c r="B11" s="8" t="s">
        <v>685</v>
      </c>
      <c r="C11" s="6" t="str">
        <f>HYPERLINK("https://eping.wto.org/en/Search?viewData= G/TBT/N/USA/2110"," G/TBT/N/USA/2110")</f>
        <v xml:space="preserve"> G/TBT/N/USA/2110</v>
      </c>
      <c r="D11" s="6" t="s">
        <v>39</v>
      </c>
      <c r="E11" s="8" t="s">
        <v>683</v>
      </c>
      <c r="F11" s="8" t="s">
        <v>684</v>
      </c>
      <c r="G11" s="8" t="s">
        <v>685</v>
      </c>
      <c r="H11" s="6" t="s">
        <v>20</v>
      </c>
      <c r="I11" s="6" t="s">
        <v>686</v>
      </c>
      <c r="J11" s="6" t="s">
        <v>335</v>
      </c>
      <c r="K11" s="6" t="s">
        <v>20</v>
      </c>
      <c r="L11" s="6"/>
      <c r="M11" s="7">
        <v>45415</v>
      </c>
      <c r="N11" s="6" t="s">
        <v>22</v>
      </c>
      <c r="O11" s="8" t="s">
        <v>687</v>
      </c>
      <c r="P11" s="6" t="str">
        <f>HYPERLINK("https://docs.wto.org/imrd/directdoc.asp?DDFDocuments/t/G/TBTN24/USA2110.DOCX", "https://docs.wto.org/imrd/directdoc.asp?DDFDocuments/t/G/TBTN24/USA2110.DOCX")</f>
        <v>https://docs.wto.org/imrd/directdoc.asp?DDFDocuments/t/G/TBTN24/USA2110.DOCX</v>
      </c>
      <c r="Q11" s="6" t="str">
        <f>HYPERLINK("https://docs.wto.org/imrd/directdoc.asp?DDFDocuments/u/G/TBTN24/USA2110.DOCX", "https://docs.wto.org/imrd/directdoc.asp?DDFDocuments/u/G/TBTN24/USA2110.DOCX")</f>
        <v>https://docs.wto.org/imrd/directdoc.asp?DDFDocuments/u/G/TBTN24/USA2110.DOCX</v>
      </c>
      <c r="R11" s="6" t="str">
        <f>HYPERLINK("https://docs.wto.org/imrd/directdoc.asp?DDFDocuments/v/G/TBTN24/USA2110.DOCX", "https://docs.wto.org/imrd/directdoc.asp?DDFDocuments/v/G/TBTN24/USA2110.DOCX")</f>
        <v>https://docs.wto.org/imrd/directdoc.asp?DDFDocuments/v/G/TBTN24/USA2110.DOCX</v>
      </c>
    </row>
    <row r="12" spans="1:18" ht="60" x14ac:dyDescent="0.25">
      <c r="A12" s="8" t="s">
        <v>836</v>
      </c>
      <c r="B12" s="8" t="s">
        <v>667</v>
      </c>
      <c r="C12" s="6" t="str">
        <f>HYPERLINK("https://eping.wto.org/en/Search?viewData= G/TBT/N/EGY/463"," G/TBT/N/EGY/463")</f>
        <v xml:space="preserve"> G/TBT/N/EGY/463</v>
      </c>
      <c r="D12" s="6" t="s">
        <v>582</v>
      </c>
      <c r="E12" s="8" t="s">
        <v>665</v>
      </c>
      <c r="F12" s="8" t="s">
        <v>666</v>
      </c>
      <c r="G12" s="8" t="s">
        <v>667</v>
      </c>
      <c r="H12" s="6" t="s">
        <v>20</v>
      </c>
      <c r="I12" s="6" t="s">
        <v>109</v>
      </c>
      <c r="J12" s="6" t="s">
        <v>96</v>
      </c>
      <c r="K12" s="6" t="s">
        <v>20</v>
      </c>
      <c r="L12" s="6"/>
      <c r="M12" s="7">
        <v>45446</v>
      </c>
      <c r="N12" s="6" t="s">
        <v>22</v>
      </c>
      <c r="O12" s="6"/>
      <c r="P12" s="6" t="str">
        <f>HYPERLINK("https://docs.wto.org/imrd/directdoc.asp?DDFDocuments/t/G/TBTN24/EGY463.DOCX", "https://docs.wto.org/imrd/directdoc.asp?DDFDocuments/t/G/TBTN24/EGY463.DOCX")</f>
        <v>https://docs.wto.org/imrd/directdoc.asp?DDFDocuments/t/G/TBTN24/EGY463.DOCX</v>
      </c>
      <c r="Q12" s="6" t="str">
        <f>HYPERLINK("https://docs.wto.org/imrd/directdoc.asp?DDFDocuments/u/G/TBTN24/EGY463.DOCX", "https://docs.wto.org/imrd/directdoc.asp?DDFDocuments/u/G/TBTN24/EGY463.DOCX")</f>
        <v>https://docs.wto.org/imrd/directdoc.asp?DDFDocuments/u/G/TBTN24/EGY463.DOCX</v>
      </c>
      <c r="R12" s="6" t="str">
        <f>HYPERLINK("https://docs.wto.org/imrd/directdoc.asp?DDFDocuments/v/G/TBTN24/EGY463.DOCX", "https://docs.wto.org/imrd/directdoc.asp?DDFDocuments/v/G/TBTN24/EGY463.DOCX")</f>
        <v>https://docs.wto.org/imrd/directdoc.asp?DDFDocuments/v/G/TBTN24/EGY463.DOCX</v>
      </c>
    </row>
    <row r="13" spans="1:18" ht="60" x14ac:dyDescent="0.25">
      <c r="A13" s="9" t="s">
        <v>756</v>
      </c>
      <c r="B13" s="8" t="s">
        <v>113</v>
      </c>
      <c r="C13" s="6" t="str">
        <f>HYPERLINK("https://eping.wto.org/en/Search?viewData= G/TBT/N/CHN/1854"," G/TBT/N/CHN/1854")</f>
        <v xml:space="preserve"> G/TBT/N/CHN/1854</v>
      </c>
      <c r="D13" s="6" t="s">
        <v>46</v>
      </c>
      <c r="E13" s="8" t="s">
        <v>111</v>
      </c>
      <c r="F13" s="8" t="s">
        <v>112</v>
      </c>
      <c r="G13" s="8" t="s">
        <v>113</v>
      </c>
      <c r="H13" s="6" t="s">
        <v>114</v>
      </c>
      <c r="I13" s="6" t="s">
        <v>115</v>
      </c>
      <c r="J13" s="6" t="s">
        <v>116</v>
      </c>
      <c r="K13" s="6" t="s">
        <v>20</v>
      </c>
      <c r="L13" s="6"/>
      <c r="M13" s="7">
        <v>45471</v>
      </c>
      <c r="N13" s="6" t="s">
        <v>22</v>
      </c>
      <c r="O13" s="8" t="s">
        <v>117</v>
      </c>
      <c r="P13" s="6" t="str">
        <f>HYPERLINK("https://docs.wto.org/imrd/directdoc.asp?DDFDocuments/t/G/TBTN24/CHN1854.DOCX", "https://docs.wto.org/imrd/directdoc.asp?DDFDocuments/t/G/TBTN24/CHN1854.DOCX")</f>
        <v>https://docs.wto.org/imrd/directdoc.asp?DDFDocuments/t/G/TBTN24/CHN1854.DOCX</v>
      </c>
      <c r="Q13" s="6"/>
      <c r="R13" s="6"/>
    </row>
    <row r="14" spans="1:18" ht="135" x14ac:dyDescent="0.25">
      <c r="A14" s="8" t="s">
        <v>773</v>
      </c>
      <c r="B14" s="8" t="s">
        <v>321</v>
      </c>
      <c r="C14" s="6" t="str">
        <f>HYPERLINK("https://eping.wto.org/en/Search?viewData= G/TBT/N/USA/2114"," G/TBT/N/USA/2114")</f>
        <v xml:space="preserve"> G/TBT/N/USA/2114</v>
      </c>
      <c r="D14" s="6" t="s">
        <v>39</v>
      </c>
      <c r="E14" s="8" t="s">
        <v>319</v>
      </c>
      <c r="F14" s="8" t="s">
        <v>320</v>
      </c>
      <c r="G14" s="8" t="s">
        <v>321</v>
      </c>
      <c r="H14" s="6" t="s">
        <v>20</v>
      </c>
      <c r="I14" s="6" t="s">
        <v>322</v>
      </c>
      <c r="J14" s="6" t="s">
        <v>323</v>
      </c>
      <c r="K14" s="6" t="s">
        <v>20</v>
      </c>
      <c r="L14" s="6"/>
      <c r="M14" s="7">
        <v>45460</v>
      </c>
      <c r="N14" s="6" t="s">
        <v>22</v>
      </c>
      <c r="O14" s="8" t="s">
        <v>324</v>
      </c>
      <c r="P14" s="6" t="str">
        <f>HYPERLINK("https://docs.wto.org/imrd/directdoc.asp?DDFDocuments/t/G/TBTN24/USA2114.DOCX", "https://docs.wto.org/imrd/directdoc.asp?DDFDocuments/t/G/TBTN24/USA2114.DOCX")</f>
        <v>https://docs.wto.org/imrd/directdoc.asp?DDFDocuments/t/G/TBTN24/USA2114.DOCX</v>
      </c>
      <c r="Q14" s="6" t="str">
        <f>HYPERLINK("https://docs.wto.org/imrd/directdoc.asp?DDFDocuments/u/G/TBTN24/USA2114.DOCX", "https://docs.wto.org/imrd/directdoc.asp?DDFDocuments/u/G/TBTN24/USA2114.DOCX")</f>
        <v>https://docs.wto.org/imrd/directdoc.asp?DDFDocuments/u/G/TBTN24/USA2114.DOCX</v>
      </c>
      <c r="R14" s="6" t="str">
        <f>HYPERLINK("https://docs.wto.org/imrd/directdoc.asp?DDFDocuments/v/G/TBTN24/USA2114.DOCX", "https://docs.wto.org/imrd/directdoc.asp?DDFDocuments/v/G/TBTN24/USA2114.DOCX")</f>
        <v>https://docs.wto.org/imrd/directdoc.asp?DDFDocuments/v/G/TBTN24/USA2114.DOCX</v>
      </c>
    </row>
    <row r="15" spans="1:18" ht="75" x14ac:dyDescent="0.25">
      <c r="A15" s="8" t="s">
        <v>777</v>
      </c>
      <c r="B15" s="8" t="s">
        <v>355</v>
      </c>
      <c r="C15" s="6" t="str">
        <f>HYPERLINK("https://eping.wto.org/en/Search?viewData= G/TBT/N/PHL/326"," G/TBT/N/PHL/326")</f>
        <v xml:space="preserve"> G/TBT/N/PHL/326</v>
      </c>
      <c r="D15" s="6" t="s">
        <v>352</v>
      </c>
      <c r="E15" s="8" t="s">
        <v>353</v>
      </c>
      <c r="F15" s="8" t="s">
        <v>354</v>
      </c>
      <c r="G15" s="8" t="s">
        <v>355</v>
      </c>
      <c r="H15" s="6" t="s">
        <v>20</v>
      </c>
      <c r="I15" s="6" t="s">
        <v>356</v>
      </c>
      <c r="J15" s="6" t="s">
        <v>200</v>
      </c>
      <c r="K15" s="6" t="s">
        <v>20</v>
      </c>
      <c r="L15" s="6"/>
      <c r="M15" s="7">
        <v>45458</v>
      </c>
      <c r="N15" s="6" t="s">
        <v>22</v>
      </c>
      <c r="O15" s="8" t="s">
        <v>357</v>
      </c>
      <c r="P15" s="6" t="str">
        <f>HYPERLINK("https://docs.wto.org/imrd/directdoc.asp?DDFDocuments/t/G/TBTN24/PHL326.DOCX", "https://docs.wto.org/imrd/directdoc.asp?DDFDocuments/t/G/TBTN24/PHL326.DOCX")</f>
        <v>https://docs.wto.org/imrd/directdoc.asp?DDFDocuments/t/G/TBTN24/PHL326.DOCX</v>
      </c>
      <c r="Q15" s="6" t="str">
        <f>HYPERLINK("https://docs.wto.org/imrd/directdoc.asp?DDFDocuments/u/G/TBTN24/PHL326.DOCX", "https://docs.wto.org/imrd/directdoc.asp?DDFDocuments/u/G/TBTN24/PHL326.DOCX")</f>
        <v>https://docs.wto.org/imrd/directdoc.asp?DDFDocuments/u/G/TBTN24/PHL326.DOCX</v>
      </c>
      <c r="R15" s="6" t="str">
        <f>HYPERLINK("https://docs.wto.org/imrd/directdoc.asp?DDFDocuments/v/G/TBTN24/PHL326.DOCX", "https://docs.wto.org/imrd/directdoc.asp?DDFDocuments/v/G/TBTN24/PHL326.DOCX")</f>
        <v>https://docs.wto.org/imrd/directdoc.asp?DDFDocuments/v/G/TBTN24/PHL326.DOCX</v>
      </c>
    </row>
    <row r="16" spans="1:18" ht="75" x14ac:dyDescent="0.25">
      <c r="A16" s="8" t="s">
        <v>777</v>
      </c>
      <c r="B16" s="8" t="s">
        <v>355</v>
      </c>
      <c r="C16" s="6" t="str">
        <f>HYPERLINK("https://eping.wto.org/en/Search?viewData= G/TBT/N/PHL/327"," G/TBT/N/PHL/327")</f>
        <v xml:space="preserve"> G/TBT/N/PHL/327</v>
      </c>
      <c r="D16" s="6" t="s">
        <v>352</v>
      </c>
      <c r="E16" s="8" t="s">
        <v>364</v>
      </c>
      <c r="F16" s="8" t="s">
        <v>365</v>
      </c>
      <c r="G16" s="8" t="s">
        <v>355</v>
      </c>
      <c r="H16" s="6" t="s">
        <v>20</v>
      </c>
      <c r="I16" s="6" t="s">
        <v>356</v>
      </c>
      <c r="J16" s="6" t="s">
        <v>200</v>
      </c>
      <c r="K16" s="6" t="s">
        <v>20</v>
      </c>
      <c r="L16" s="6"/>
      <c r="M16" s="7">
        <v>45458</v>
      </c>
      <c r="N16" s="6" t="s">
        <v>22</v>
      </c>
      <c r="O16" s="8" t="s">
        <v>366</v>
      </c>
      <c r="P16" s="6" t="str">
        <f>HYPERLINK("https://docs.wto.org/imrd/directdoc.asp?DDFDocuments/t/G/TBTN24/PHL327.DOCX", "https://docs.wto.org/imrd/directdoc.asp?DDFDocuments/t/G/TBTN24/PHL327.DOCX")</f>
        <v>https://docs.wto.org/imrd/directdoc.asp?DDFDocuments/t/G/TBTN24/PHL327.DOCX</v>
      </c>
      <c r="Q16" s="6" t="str">
        <f>HYPERLINK("https://docs.wto.org/imrd/directdoc.asp?DDFDocuments/u/G/TBTN24/PHL327.DOCX", "https://docs.wto.org/imrd/directdoc.asp?DDFDocuments/u/G/TBTN24/PHL327.DOCX")</f>
        <v>https://docs.wto.org/imrd/directdoc.asp?DDFDocuments/u/G/TBTN24/PHL327.DOCX</v>
      </c>
      <c r="R16" s="6" t="str">
        <f>HYPERLINK("https://docs.wto.org/imrd/directdoc.asp?DDFDocuments/v/G/TBTN24/PHL327.DOCX", "https://docs.wto.org/imrd/directdoc.asp?DDFDocuments/v/G/TBTN24/PHL327.DOCX")</f>
        <v>https://docs.wto.org/imrd/directdoc.asp?DDFDocuments/v/G/TBTN24/PHL327.DOCX</v>
      </c>
    </row>
    <row r="17" spans="1:18" ht="60" x14ac:dyDescent="0.25">
      <c r="A17" s="8" t="s">
        <v>789</v>
      </c>
      <c r="B17" s="8" t="s">
        <v>459</v>
      </c>
      <c r="C17" s="6" t="str">
        <f>HYPERLINK("https://eping.wto.org/en/Search?viewData= G/TBT/N/BHR/694"," G/TBT/N/BHR/694")</f>
        <v xml:space="preserve"> G/TBT/N/BHR/694</v>
      </c>
      <c r="D17" s="6" t="s">
        <v>153</v>
      </c>
      <c r="E17" s="8" t="s">
        <v>457</v>
      </c>
      <c r="F17" s="8" t="s">
        <v>458</v>
      </c>
      <c r="G17" s="8" t="s">
        <v>459</v>
      </c>
      <c r="H17" s="6" t="s">
        <v>20</v>
      </c>
      <c r="I17" s="6" t="s">
        <v>460</v>
      </c>
      <c r="J17" s="6" t="s">
        <v>21</v>
      </c>
      <c r="K17" s="6" t="s">
        <v>20</v>
      </c>
      <c r="L17" s="6"/>
      <c r="M17" s="7">
        <v>45454</v>
      </c>
      <c r="N17" s="6" t="s">
        <v>22</v>
      </c>
      <c r="O17" s="8" t="s">
        <v>461</v>
      </c>
      <c r="P17" s="6" t="str">
        <f>HYPERLINK("https://docs.wto.org/imrd/directdoc.asp?DDFDocuments/t/G/TBTN24/BHR694.DOCX", "https://docs.wto.org/imrd/directdoc.asp?DDFDocuments/t/G/TBTN24/BHR694.DOCX")</f>
        <v>https://docs.wto.org/imrd/directdoc.asp?DDFDocuments/t/G/TBTN24/BHR694.DOCX</v>
      </c>
      <c r="Q17" s="6" t="str">
        <f>HYPERLINK("https://docs.wto.org/imrd/directdoc.asp?DDFDocuments/u/G/TBTN24/BHR694.DOCX", "https://docs.wto.org/imrd/directdoc.asp?DDFDocuments/u/G/TBTN24/BHR694.DOCX")</f>
        <v>https://docs.wto.org/imrd/directdoc.asp?DDFDocuments/u/G/TBTN24/BHR694.DOCX</v>
      </c>
      <c r="R17" s="6" t="str">
        <f>HYPERLINK("https://docs.wto.org/imrd/directdoc.asp?DDFDocuments/v/G/TBTN24/BHR694.DOCX", "https://docs.wto.org/imrd/directdoc.asp?DDFDocuments/v/G/TBTN24/BHR694.DOCX")</f>
        <v>https://docs.wto.org/imrd/directdoc.asp?DDFDocuments/v/G/TBTN24/BHR694.DOCX</v>
      </c>
    </row>
    <row r="18" spans="1:18" ht="45" x14ac:dyDescent="0.25">
      <c r="A18" s="8" t="s">
        <v>816</v>
      </c>
      <c r="B18" s="8" t="s">
        <v>407</v>
      </c>
      <c r="C18" s="6" t="str">
        <f>HYPERLINK("https://eping.wto.org/en/Search?viewData= G/TBT/N/ECU/525"," G/TBT/N/ECU/525")</f>
        <v xml:space="preserve"> G/TBT/N/ECU/525</v>
      </c>
      <c r="D18" s="6" t="s">
        <v>405</v>
      </c>
      <c r="E18" s="8" t="s">
        <v>406</v>
      </c>
      <c r="F18" s="8" t="s">
        <v>407</v>
      </c>
      <c r="G18" s="8" t="s">
        <v>407</v>
      </c>
      <c r="H18" s="6" t="s">
        <v>20</v>
      </c>
      <c r="I18" s="6" t="s">
        <v>173</v>
      </c>
      <c r="J18" s="6" t="s">
        <v>323</v>
      </c>
      <c r="K18" s="6" t="s">
        <v>68</v>
      </c>
      <c r="L18" s="6"/>
      <c r="M18" s="7">
        <v>45454</v>
      </c>
      <c r="N18" s="6" t="s">
        <v>22</v>
      </c>
      <c r="O18" s="8" t="s">
        <v>408</v>
      </c>
      <c r="P18" s="6" t="str">
        <f>HYPERLINK("https://docs.wto.org/imrd/directdoc.asp?DDFDocuments/t/G/TBTN24/ECU525.DOCX", "https://docs.wto.org/imrd/directdoc.asp?DDFDocuments/t/G/TBTN24/ECU525.DOCX")</f>
        <v>https://docs.wto.org/imrd/directdoc.asp?DDFDocuments/t/G/TBTN24/ECU525.DOCX</v>
      </c>
      <c r="Q18" s="6" t="str">
        <f>HYPERLINK("https://docs.wto.org/imrd/directdoc.asp?DDFDocuments/u/G/TBTN24/ECU525.DOCX", "https://docs.wto.org/imrd/directdoc.asp?DDFDocuments/u/G/TBTN24/ECU525.DOCX")</f>
        <v>https://docs.wto.org/imrd/directdoc.asp?DDFDocuments/u/G/TBTN24/ECU525.DOCX</v>
      </c>
      <c r="R18" s="6" t="str">
        <f>HYPERLINK("https://docs.wto.org/imrd/directdoc.asp?DDFDocuments/v/G/TBTN24/ECU525.DOCX", "https://docs.wto.org/imrd/directdoc.asp?DDFDocuments/v/G/TBTN24/ECU525.DOCX")</f>
        <v>https://docs.wto.org/imrd/directdoc.asp?DDFDocuments/v/G/TBTN24/ECU525.DOCX</v>
      </c>
    </row>
    <row r="19" spans="1:18" ht="135" x14ac:dyDescent="0.25">
      <c r="A19" s="9" t="s">
        <v>761</v>
      </c>
      <c r="B19" s="8" t="s">
        <v>198</v>
      </c>
      <c r="C19" s="6" t="str">
        <f>HYPERLINK("https://eping.wto.org/en/Search?viewData= G/TBT/N/GBR/85"," G/TBT/N/GBR/85")</f>
        <v xml:space="preserve"> G/TBT/N/GBR/85</v>
      </c>
      <c r="D19" s="6" t="s">
        <v>169</v>
      </c>
      <c r="E19" s="8" t="s">
        <v>196</v>
      </c>
      <c r="F19" s="8" t="s">
        <v>197</v>
      </c>
      <c r="G19" s="8" t="s">
        <v>198</v>
      </c>
      <c r="H19" s="6" t="s">
        <v>199</v>
      </c>
      <c r="I19" s="6" t="s">
        <v>20</v>
      </c>
      <c r="J19" s="6" t="s">
        <v>200</v>
      </c>
      <c r="K19" s="6" t="s">
        <v>20</v>
      </c>
      <c r="L19" s="6"/>
      <c r="M19" s="7">
        <v>45467</v>
      </c>
      <c r="N19" s="6" t="s">
        <v>22</v>
      </c>
      <c r="O19" s="8" t="s">
        <v>201</v>
      </c>
      <c r="P19" s="6" t="str">
        <f>HYPERLINK("https://docs.wto.org/imrd/directdoc.asp?DDFDocuments/t/G/TBTN24/GBR85.DOCX", "https://docs.wto.org/imrd/directdoc.asp?DDFDocuments/t/G/TBTN24/GBR85.DOCX")</f>
        <v>https://docs.wto.org/imrd/directdoc.asp?DDFDocuments/t/G/TBTN24/GBR85.DOCX</v>
      </c>
      <c r="Q19" s="6" t="str">
        <f>HYPERLINK("https://docs.wto.org/imrd/directdoc.asp?DDFDocuments/u/G/TBTN24/GBR85.DOCX", "https://docs.wto.org/imrd/directdoc.asp?DDFDocuments/u/G/TBTN24/GBR85.DOCX")</f>
        <v>https://docs.wto.org/imrd/directdoc.asp?DDFDocuments/u/G/TBTN24/GBR85.DOCX</v>
      </c>
      <c r="R19" s="6" t="str">
        <f>HYPERLINK("https://docs.wto.org/imrd/directdoc.asp?DDFDocuments/v/G/TBTN24/GBR85.DOCX", "https://docs.wto.org/imrd/directdoc.asp?DDFDocuments/v/G/TBTN24/GBR85.DOCX")</f>
        <v>https://docs.wto.org/imrd/directdoc.asp?DDFDocuments/v/G/TBTN24/GBR85.DOCX</v>
      </c>
    </row>
    <row r="20" spans="1:18" ht="195" x14ac:dyDescent="0.25">
      <c r="A20" s="8" t="s">
        <v>801</v>
      </c>
      <c r="B20" s="8" t="s">
        <v>546</v>
      </c>
      <c r="C20" s="6" t="str">
        <f>HYPERLINK("https://eping.wto.org/en/Search?viewData= G/TBT/N/BEL/48"," G/TBT/N/BEL/48")</f>
        <v xml:space="preserve"> G/TBT/N/BEL/48</v>
      </c>
      <c r="D20" s="6" t="s">
        <v>543</v>
      </c>
      <c r="E20" s="8" t="s">
        <v>544</v>
      </c>
      <c r="F20" s="8" t="s">
        <v>545</v>
      </c>
      <c r="G20" s="8" t="s">
        <v>546</v>
      </c>
      <c r="H20" s="6" t="s">
        <v>547</v>
      </c>
      <c r="I20" s="6" t="s">
        <v>380</v>
      </c>
      <c r="J20" s="6" t="s">
        <v>96</v>
      </c>
      <c r="K20" s="6" t="s">
        <v>68</v>
      </c>
      <c r="L20" s="6"/>
      <c r="M20" s="7">
        <v>45451</v>
      </c>
      <c r="N20" s="6" t="s">
        <v>22</v>
      </c>
      <c r="O20" s="8" t="s">
        <v>548</v>
      </c>
      <c r="P20" s="6" t="str">
        <f>HYPERLINK("https://docs.wto.org/imrd/directdoc.asp?DDFDocuments/t/G/TBTN24/BEL48.DOCX", "https://docs.wto.org/imrd/directdoc.asp?DDFDocuments/t/G/TBTN24/BEL48.DOCX")</f>
        <v>https://docs.wto.org/imrd/directdoc.asp?DDFDocuments/t/G/TBTN24/BEL48.DOCX</v>
      </c>
      <c r="Q20" s="6" t="str">
        <f>HYPERLINK("https://docs.wto.org/imrd/directdoc.asp?DDFDocuments/u/G/TBTN24/BEL48.DOCX", "https://docs.wto.org/imrd/directdoc.asp?DDFDocuments/u/G/TBTN24/BEL48.DOCX")</f>
        <v>https://docs.wto.org/imrd/directdoc.asp?DDFDocuments/u/G/TBTN24/BEL48.DOCX</v>
      </c>
      <c r="R20" s="6" t="str">
        <f>HYPERLINK("https://docs.wto.org/imrd/directdoc.asp?DDFDocuments/v/G/TBTN24/BEL48.DOCX", "https://docs.wto.org/imrd/directdoc.asp?DDFDocuments/v/G/TBTN24/BEL48.DOCX")</f>
        <v>https://docs.wto.org/imrd/directdoc.asp?DDFDocuments/v/G/TBTN24/BEL48.DOCX</v>
      </c>
    </row>
    <row r="21" spans="1:18" ht="409.5" x14ac:dyDescent="0.25">
      <c r="A21" s="8" t="s">
        <v>827</v>
      </c>
      <c r="B21" s="8" t="s">
        <v>612</v>
      </c>
      <c r="C21" s="6" t="str">
        <f>HYPERLINK("https://eping.wto.org/en/Search?viewData= G/TBT/N/THA/730"," G/TBT/N/THA/730")</f>
        <v xml:space="preserve"> G/TBT/N/THA/730</v>
      </c>
      <c r="D21" s="6" t="s">
        <v>184</v>
      </c>
      <c r="E21" s="8" t="s">
        <v>610</v>
      </c>
      <c r="F21" s="8" t="s">
        <v>611</v>
      </c>
      <c r="G21" s="8" t="s">
        <v>612</v>
      </c>
      <c r="H21" s="6" t="s">
        <v>20</v>
      </c>
      <c r="I21" s="6" t="s">
        <v>20</v>
      </c>
      <c r="J21" s="6" t="s">
        <v>183</v>
      </c>
      <c r="K21" s="6" t="s">
        <v>145</v>
      </c>
      <c r="L21" s="6"/>
      <c r="M21" s="7">
        <v>45446</v>
      </c>
      <c r="N21" s="6" t="s">
        <v>22</v>
      </c>
      <c r="O21" s="8" t="s">
        <v>613</v>
      </c>
      <c r="P21" s="6" t="str">
        <f>HYPERLINK("https://docs.wto.org/imrd/directdoc.asp?DDFDocuments/t/G/TBTN24/THA730.DOCX", "https://docs.wto.org/imrd/directdoc.asp?DDFDocuments/t/G/TBTN24/THA730.DOCX")</f>
        <v>https://docs.wto.org/imrd/directdoc.asp?DDFDocuments/t/G/TBTN24/THA730.DOCX</v>
      </c>
      <c r="Q21" s="6" t="str">
        <f>HYPERLINK("https://docs.wto.org/imrd/directdoc.asp?DDFDocuments/u/G/TBTN24/THA730.DOCX", "https://docs.wto.org/imrd/directdoc.asp?DDFDocuments/u/G/TBTN24/THA730.DOCX")</f>
        <v>https://docs.wto.org/imrd/directdoc.asp?DDFDocuments/u/G/TBTN24/THA730.DOCX</v>
      </c>
      <c r="R21" s="6" t="str">
        <f>HYPERLINK("https://docs.wto.org/imrd/directdoc.asp?DDFDocuments/v/G/TBTN24/THA730.DOCX", "https://docs.wto.org/imrd/directdoc.asp?DDFDocuments/v/G/TBTN24/THA730.DOCX")</f>
        <v>https://docs.wto.org/imrd/directdoc.asp?DDFDocuments/v/G/TBTN24/THA730.DOCX</v>
      </c>
    </row>
    <row r="22" spans="1:18" ht="150" x14ac:dyDescent="0.25">
      <c r="A22" s="8" t="s">
        <v>834</v>
      </c>
      <c r="B22" s="8" t="s">
        <v>652</v>
      </c>
      <c r="C22" s="6" t="str">
        <f>HYPERLINK("https://eping.wto.org/en/Search?viewData= G/TBT/N/KOR/1203"," G/TBT/N/KOR/1203")</f>
        <v xml:space="preserve"> G/TBT/N/KOR/1203</v>
      </c>
      <c r="D22" s="6" t="s">
        <v>16</v>
      </c>
      <c r="E22" s="8" t="s">
        <v>650</v>
      </c>
      <c r="F22" s="8" t="s">
        <v>651</v>
      </c>
      <c r="G22" s="8" t="s">
        <v>652</v>
      </c>
      <c r="H22" s="6" t="s">
        <v>20</v>
      </c>
      <c r="I22" s="6" t="s">
        <v>653</v>
      </c>
      <c r="J22" s="6" t="s">
        <v>513</v>
      </c>
      <c r="K22" s="6" t="s">
        <v>654</v>
      </c>
      <c r="L22" s="6"/>
      <c r="M22" s="7">
        <v>45446</v>
      </c>
      <c r="N22" s="6" t="s">
        <v>22</v>
      </c>
      <c r="O22" s="8" t="s">
        <v>655</v>
      </c>
      <c r="P22" s="6" t="str">
        <f>HYPERLINK("https://docs.wto.org/imrd/directdoc.asp?DDFDocuments/t/G/TBTN24/KOR1203.DOCX", "https://docs.wto.org/imrd/directdoc.asp?DDFDocuments/t/G/TBTN24/KOR1203.DOCX")</f>
        <v>https://docs.wto.org/imrd/directdoc.asp?DDFDocuments/t/G/TBTN24/KOR1203.DOCX</v>
      </c>
      <c r="Q22" s="6" t="str">
        <f>HYPERLINK("https://docs.wto.org/imrd/directdoc.asp?DDFDocuments/u/G/TBTN24/KOR1203.DOCX", "https://docs.wto.org/imrd/directdoc.asp?DDFDocuments/u/G/TBTN24/KOR1203.DOCX")</f>
        <v>https://docs.wto.org/imrd/directdoc.asp?DDFDocuments/u/G/TBTN24/KOR1203.DOCX</v>
      </c>
      <c r="R22" s="6" t="str">
        <f>HYPERLINK("https://docs.wto.org/imrd/directdoc.asp?DDFDocuments/v/G/TBTN24/KOR1203.DOCX", "https://docs.wto.org/imrd/directdoc.asp?DDFDocuments/v/G/TBTN24/KOR1203.DOCX")</f>
        <v>https://docs.wto.org/imrd/directdoc.asp?DDFDocuments/v/G/TBTN24/KOR1203.DOCX</v>
      </c>
    </row>
    <row r="23" spans="1:18" ht="120" x14ac:dyDescent="0.25">
      <c r="A23" s="8" t="s">
        <v>829</v>
      </c>
      <c r="B23" s="8" t="s">
        <v>627</v>
      </c>
      <c r="C23" s="6" t="str">
        <f>HYPERLINK("https://eping.wto.org/en/Search?viewData= G/TBT/N/EGY/460"," G/TBT/N/EGY/460")</f>
        <v xml:space="preserve"> G/TBT/N/EGY/460</v>
      </c>
      <c r="D23" s="6" t="s">
        <v>582</v>
      </c>
      <c r="E23" s="8" t="s">
        <v>625</v>
      </c>
      <c r="F23" s="8" t="s">
        <v>626</v>
      </c>
      <c r="G23" s="8" t="s">
        <v>627</v>
      </c>
      <c r="H23" s="6" t="s">
        <v>20</v>
      </c>
      <c r="I23" s="6" t="s">
        <v>628</v>
      </c>
      <c r="J23" s="6" t="s">
        <v>189</v>
      </c>
      <c r="K23" s="6" t="s">
        <v>20</v>
      </c>
      <c r="L23" s="6"/>
      <c r="M23" s="7">
        <v>45446</v>
      </c>
      <c r="N23" s="6" t="s">
        <v>22</v>
      </c>
      <c r="O23" s="6"/>
      <c r="P23" s="6" t="str">
        <f>HYPERLINK("https://docs.wto.org/imrd/directdoc.asp?DDFDocuments/t/G/TBTN24/EGY460.DOCX", "https://docs.wto.org/imrd/directdoc.asp?DDFDocuments/t/G/TBTN24/EGY460.DOCX")</f>
        <v>https://docs.wto.org/imrd/directdoc.asp?DDFDocuments/t/G/TBTN24/EGY460.DOCX</v>
      </c>
      <c r="Q23" s="6" t="str">
        <f>HYPERLINK("https://docs.wto.org/imrd/directdoc.asp?DDFDocuments/u/G/TBTN24/EGY460.DOCX", "https://docs.wto.org/imrd/directdoc.asp?DDFDocuments/u/G/TBTN24/EGY460.DOCX")</f>
        <v>https://docs.wto.org/imrd/directdoc.asp?DDFDocuments/u/G/TBTN24/EGY460.DOCX</v>
      </c>
      <c r="R23" s="6" t="str">
        <f>HYPERLINK("https://docs.wto.org/imrd/directdoc.asp?DDFDocuments/v/G/TBTN24/EGY460.DOCX", "https://docs.wto.org/imrd/directdoc.asp?DDFDocuments/v/G/TBTN24/EGY460.DOCX")</f>
        <v>https://docs.wto.org/imrd/directdoc.asp?DDFDocuments/v/G/TBTN24/EGY460.DOCX</v>
      </c>
    </row>
    <row r="24" spans="1:18" ht="180" x14ac:dyDescent="0.25">
      <c r="A24" s="8" t="s">
        <v>776</v>
      </c>
      <c r="B24" s="8" t="s">
        <v>348</v>
      </c>
      <c r="C24" s="6" t="str">
        <f>HYPERLINK("https://eping.wto.org/en/Search?viewData= G/TBT/N/USA/2113"," G/TBT/N/USA/2113")</f>
        <v xml:space="preserve"> G/TBT/N/USA/2113</v>
      </c>
      <c r="D24" s="6" t="s">
        <v>39</v>
      </c>
      <c r="E24" s="8" t="s">
        <v>346</v>
      </c>
      <c r="F24" s="8" t="s">
        <v>347</v>
      </c>
      <c r="G24" s="8" t="s">
        <v>348</v>
      </c>
      <c r="H24" s="6" t="s">
        <v>20</v>
      </c>
      <c r="I24" s="6" t="s">
        <v>349</v>
      </c>
      <c r="J24" s="6" t="s">
        <v>350</v>
      </c>
      <c r="K24" s="6" t="s">
        <v>20</v>
      </c>
      <c r="L24" s="6"/>
      <c r="M24" s="7">
        <v>45457</v>
      </c>
      <c r="N24" s="6" t="s">
        <v>22</v>
      </c>
      <c r="O24" s="8" t="s">
        <v>351</v>
      </c>
      <c r="P24" s="6" t="str">
        <f>HYPERLINK("https://docs.wto.org/imrd/directdoc.asp?DDFDocuments/t/G/TBTN24/USA2113.DOCX", "https://docs.wto.org/imrd/directdoc.asp?DDFDocuments/t/G/TBTN24/USA2113.DOCX")</f>
        <v>https://docs.wto.org/imrd/directdoc.asp?DDFDocuments/t/G/TBTN24/USA2113.DOCX</v>
      </c>
      <c r="Q24" s="6" t="str">
        <f>HYPERLINK("https://docs.wto.org/imrd/directdoc.asp?DDFDocuments/u/G/TBTN24/USA2113.DOCX", "https://docs.wto.org/imrd/directdoc.asp?DDFDocuments/u/G/TBTN24/USA2113.DOCX")</f>
        <v>https://docs.wto.org/imrd/directdoc.asp?DDFDocuments/u/G/TBTN24/USA2113.DOCX</v>
      </c>
      <c r="R24" s="6" t="str">
        <f>HYPERLINK("https://docs.wto.org/imrd/directdoc.asp?DDFDocuments/v/G/TBTN24/USA2113.DOCX", "https://docs.wto.org/imrd/directdoc.asp?DDFDocuments/v/G/TBTN24/USA2113.DOCX")</f>
        <v>https://docs.wto.org/imrd/directdoc.asp?DDFDocuments/v/G/TBTN24/USA2113.DOCX</v>
      </c>
    </row>
    <row r="25" spans="1:18" ht="45" x14ac:dyDescent="0.25">
      <c r="A25" s="8" t="s">
        <v>737</v>
      </c>
      <c r="B25" s="8" t="s">
        <v>78</v>
      </c>
      <c r="C25" s="6" t="str">
        <f>HYPERLINK("https://eping.wto.org/en/Search?viewData= G/TBT/N/BRA/1534"," G/TBT/N/BRA/1534")</f>
        <v xml:space="preserve"> G/TBT/N/BRA/1534</v>
      </c>
      <c r="D25" s="6" t="s">
        <v>75</v>
      </c>
      <c r="E25" s="8" t="s">
        <v>76</v>
      </c>
      <c r="F25" s="8" t="s">
        <v>77</v>
      </c>
      <c r="G25" s="8" t="s">
        <v>78</v>
      </c>
      <c r="H25" s="6" t="s">
        <v>79</v>
      </c>
      <c r="I25" s="6" t="s">
        <v>80</v>
      </c>
      <c r="J25" s="6" t="s">
        <v>21</v>
      </c>
      <c r="K25" s="6" t="s">
        <v>20</v>
      </c>
      <c r="L25" s="6"/>
      <c r="M25" s="7" t="s">
        <v>20</v>
      </c>
      <c r="N25" s="6" t="s">
        <v>22</v>
      </c>
      <c r="O25" s="8" t="s">
        <v>81</v>
      </c>
      <c r="P25" s="6" t="str">
        <f>HYPERLINK("https://docs.wto.org/imrd/directdoc.asp?DDFDocuments/t/G/TBTN24/BRA1534.DOCX", "https://docs.wto.org/imrd/directdoc.asp?DDFDocuments/t/G/TBTN24/BRA1534.DOCX")</f>
        <v>https://docs.wto.org/imrd/directdoc.asp?DDFDocuments/t/G/TBTN24/BRA1534.DOCX</v>
      </c>
      <c r="Q25" s="6"/>
      <c r="R25" s="6"/>
    </row>
    <row r="26" spans="1:18" ht="285" x14ac:dyDescent="0.25">
      <c r="A26" s="9" t="s">
        <v>757</v>
      </c>
      <c r="B26" s="8" t="s">
        <v>120</v>
      </c>
      <c r="C26" s="6" t="str">
        <f>HYPERLINK("https://eping.wto.org/en/Search?viewData= G/TBT/N/CHN/1842"," G/TBT/N/CHN/1842")</f>
        <v xml:space="preserve"> G/TBT/N/CHN/1842</v>
      </c>
      <c r="D26" s="6" t="s">
        <v>46</v>
      </c>
      <c r="E26" s="8" t="s">
        <v>118</v>
      </c>
      <c r="F26" s="8" t="s">
        <v>119</v>
      </c>
      <c r="G26" s="8" t="s">
        <v>120</v>
      </c>
      <c r="H26" s="6" t="s">
        <v>121</v>
      </c>
      <c r="I26" s="6" t="s">
        <v>122</v>
      </c>
      <c r="J26" s="6" t="s">
        <v>123</v>
      </c>
      <c r="K26" s="6" t="s">
        <v>20</v>
      </c>
      <c r="L26" s="6"/>
      <c r="M26" s="7">
        <v>45471</v>
      </c>
      <c r="N26" s="6" t="s">
        <v>22</v>
      </c>
      <c r="O26" s="8" t="s">
        <v>124</v>
      </c>
      <c r="P26" s="6" t="str">
        <f>HYPERLINK("https://docs.wto.org/imrd/directdoc.asp?DDFDocuments/t/G/TBTN24/CHN1842.DOCX", "https://docs.wto.org/imrd/directdoc.asp?DDFDocuments/t/G/TBTN24/CHN1842.DOCX")</f>
        <v>https://docs.wto.org/imrd/directdoc.asp?DDFDocuments/t/G/TBTN24/CHN1842.DOCX</v>
      </c>
      <c r="Q26" s="6" t="str">
        <f>HYPERLINK("https://docs.wto.org/imrd/directdoc.asp?DDFDocuments/u/G/TBTN24/CHN1842.DOCX", "https://docs.wto.org/imrd/directdoc.asp?DDFDocuments/u/G/TBTN24/CHN1842.DOCX")</f>
        <v>https://docs.wto.org/imrd/directdoc.asp?DDFDocuments/u/G/TBTN24/CHN1842.DOCX</v>
      </c>
      <c r="R26" s="6"/>
    </row>
    <row r="27" spans="1:18" ht="135" x14ac:dyDescent="0.25">
      <c r="A27" s="8" t="s">
        <v>742</v>
      </c>
      <c r="B27" s="8" t="s">
        <v>187</v>
      </c>
      <c r="C27" s="6" t="str">
        <f>HYPERLINK("https://eping.wto.org/en/Search?viewData= G/TBT/N/THA/734"," G/TBT/N/THA/734")</f>
        <v xml:space="preserve"> G/TBT/N/THA/734</v>
      </c>
      <c r="D27" s="6" t="s">
        <v>184</v>
      </c>
      <c r="E27" s="8" t="s">
        <v>185</v>
      </c>
      <c r="F27" s="8" t="s">
        <v>186</v>
      </c>
      <c r="G27" s="8" t="s">
        <v>187</v>
      </c>
      <c r="H27" s="6" t="s">
        <v>20</v>
      </c>
      <c r="I27" s="6" t="s">
        <v>188</v>
      </c>
      <c r="J27" s="6" t="s">
        <v>189</v>
      </c>
      <c r="K27" s="6" t="s">
        <v>20</v>
      </c>
      <c r="L27" s="6"/>
      <c r="M27" s="7">
        <v>45468</v>
      </c>
      <c r="N27" s="6" t="s">
        <v>22</v>
      </c>
      <c r="O27" s="8" t="s">
        <v>190</v>
      </c>
      <c r="P27" s="6" t="str">
        <f>HYPERLINK("https://docs.wto.org/imrd/directdoc.asp?DDFDocuments/t/G/TBTN24/THA734.DOCX", "https://docs.wto.org/imrd/directdoc.asp?DDFDocuments/t/G/TBTN24/THA734.DOCX")</f>
        <v>https://docs.wto.org/imrd/directdoc.asp?DDFDocuments/t/G/TBTN24/THA734.DOCX</v>
      </c>
      <c r="Q27" s="6" t="str">
        <f>HYPERLINK("https://docs.wto.org/imrd/directdoc.asp?DDFDocuments/u/G/TBTN24/THA734.DOCX", "https://docs.wto.org/imrd/directdoc.asp?DDFDocuments/u/G/TBTN24/THA734.DOCX")</f>
        <v>https://docs.wto.org/imrd/directdoc.asp?DDFDocuments/u/G/TBTN24/THA734.DOCX</v>
      </c>
      <c r="R27" s="6"/>
    </row>
    <row r="28" spans="1:18" ht="60" x14ac:dyDescent="0.25">
      <c r="A28" s="8" t="s">
        <v>766</v>
      </c>
      <c r="B28" s="8" t="s">
        <v>272</v>
      </c>
      <c r="C28" s="6" t="str">
        <f>HYPERLINK("https://eping.wto.org/en/Search?viewData= G/TBT/N/USA/2115"," G/TBT/N/USA/2115")</f>
        <v xml:space="preserve"> G/TBT/N/USA/2115</v>
      </c>
      <c r="D28" s="6" t="s">
        <v>39</v>
      </c>
      <c r="E28" s="8" t="s">
        <v>270</v>
      </c>
      <c r="F28" s="8" t="s">
        <v>271</v>
      </c>
      <c r="G28" s="8" t="s">
        <v>272</v>
      </c>
      <c r="H28" s="6" t="s">
        <v>20</v>
      </c>
      <c r="I28" s="6" t="s">
        <v>273</v>
      </c>
      <c r="J28" s="6" t="s">
        <v>96</v>
      </c>
      <c r="K28" s="6" t="s">
        <v>20</v>
      </c>
      <c r="L28" s="6"/>
      <c r="M28" s="7">
        <v>45460</v>
      </c>
      <c r="N28" s="6" t="s">
        <v>22</v>
      </c>
      <c r="O28" s="8" t="s">
        <v>274</v>
      </c>
      <c r="P28" s="6" t="str">
        <f>HYPERLINK("https://docs.wto.org/imrd/directdoc.asp?DDFDocuments/t/G/TBTN24/USA2115.DOCX", "https://docs.wto.org/imrd/directdoc.asp?DDFDocuments/t/G/TBTN24/USA2115.DOCX")</f>
        <v>https://docs.wto.org/imrd/directdoc.asp?DDFDocuments/t/G/TBTN24/USA2115.DOCX</v>
      </c>
      <c r="Q28" s="6" t="str">
        <f>HYPERLINK("https://docs.wto.org/imrd/directdoc.asp?DDFDocuments/u/G/TBTN24/USA2115.DOCX", "https://docs.wto.org/imrd/directdoc.asp?DDFDocuments/u/G/TBTN24/USA2115.DOCX")</f>
        <v>https://docs.wto.org/imrd/directdoc.asp?DDFDocuments/u/G/TBTN24/USA2115.DOCX</v>
      </c>
      <c r="R28" s="6" t="str">
        <f>HYPERLINK("https://docs.wto.org/imrd/directdoc.asp?DDFDocuments/v/G/TBTN24/USA2115.DOCX", "https://docs.wto.org/imrd/directdoc.asp?DDFDocuments/v/G/TBTN24/USA2115.DOCX")</f>
        <v>https://docs.wto.org/imrd/directdoc.asp?DDFDocuments/v/G/TBTN24/USA2115.DOCX</v>
      </c>
    </row>
    <row r="29" spans="1:18" ht="120" x14ac:dyDescent="0.25">
      <c r="A29" s="8" t="s">
        <v>830</v>
      </c>
      <c r="B29" s="8" t="s">
        <v>631</v>
      </c>
      <c r="C29" s="6" t="str">
        <f>HYPERLINK("https://eping.wto.org/en/Search?viewData= G/TBT/N/EGY/465"," G/TBT/N/EGY/465")</f>
        <v xml:space="preserve"> G/TBT/N/EGY/465</v>
      </c>
      <c r="D29" s="6" t="s">
        <v>582</v>
      </c>
      <c r="E29" s="8" t="s">
        <v>629</v>
      </c>
      <c r="F29" s="8" t="s">
        <v>630</v>
      </c>
      <c r="G29" s="8" t="s">
        <v>631</v>
      </c>
      <c r="H29" s="6" t="s">
        <v>20</v>
      </c>
      <c r="I29" s="6" t="s">
        <v>632</v>
      </c>
      <c r="J29" s="6" t="s">
        <v>206</v>
      </c>
      <c r="K29" s="6" t="s">
        <v>20</v>
      </c>
      <c r="L29" s="6"/>
      <c r="M29" s="7">
        <v>45446</v>
      </c>
      <c r="N29" s="6" t="s">
        <v>22</v>
      </c>
      <c r="O29" s="6"/>
      <c r="P29" s="6" t="str">
        <f>HYPERLINK("https://docs.wto.org/imrd/directdoc.asp?DDFDocuments/t/G/TBTN24/EGY465.DOCX", "https://docs.wto.org/imrd/directdoc.asp?DDFDocuments/t/G/TBTN24/EGY465.DOCX")</f>
        <v>https://docs.wto.org/imrd/directdoc.asp?DDFDocuments/t/G/TBTN24/EGY465.DOCX</v>
      </c>
      <c r="Q29" s="6" t="str">
        <f>HYPERLINK("https://docs.wto.org/imrd/directdoc.asp?DDFDocuments/u/G/TBTN24/EGY465.DOCX", "https://docs.wto.org/imrd/directdoc.asp?DDFDocuments/u/G/TBTN24/EGY465.DOCX")</f>
        <v>https://docs.wto.org/imrd/directdoc.asp?DDFDocuments/u/G/TBTN24/EGY465.DOCX</v>
      </c>
      <c r="R29" s="6" t="str">
        <f>HYPERLINK("https://docs.wto.org/imrd/directdoc.asp?DDFDocuments/v/G/TBTN24/EGY465.DOCX", "https://docs.wto.org/imrd/directdoc.asp?DDFDocuments/v/G/TBTN24/EGY465.DOCX")</f>
        <v>https://docs.wto.org/imrd/directdoc.asp?DDFDocuments/v/G/TBTN24/EGY465.DOCX</v>
      </c>
    </row>
    <row r="30" spans="1:18" ht="90" x14ac:dyDescent="0.25">
      <c r="A30" s="9" t="s">
        <v>750</v>
      </c>
      <c r="B30" s="8" t="s">
        <v>72</v>
      </c>
      <c r="C30" s="6" t="str">
        <f>HYPERLINK("https://eping.wto.org/en/Search?viewData= G/TBT/N/CHN/1844"," G/TBT/N/CHN/1844")</f>
        <v xml:space="preserve"> G/TBT/N/CHN/1844</v>
      </c>
      <c r="D30" s="6" t="s">
        <v>46</v>
      </c>
      <c r="E30" s="8" t="s">
        <v>70</v>
      </c>
      <c r="F30" s="8" t="s">
        <v>71</v>
      </c>
      <c r="G30" s="8" t="s">
        <v>72</v>
      </c>
      <c r="H30" s="6" t="s">
        <v>57</v>
      </c>
      <c r="I30" s="6" t="s">
        <v>58</v>
      </c>
      <c r="J30" s="6" t="s">
        <v>73</v>
      </c>
      <c r="K30" s="6" t="s">
        <v>20</v>
      </c>
      <c r="L30" s="6"/>
      <c r="M30" s="7">
        <v>45471</v>
      </c>
      <c r="N30" s="6" t="s">
        <v>22</v>
      </c>
      <c r="O30" s="8" t="s">
        <v>74</v>
      </c>
      <c r="P30" s="6" t="str">
        <f>HYPERLINK("https://docs.wto.org/imrd/directdoc.asp?DDFDocuments/t/G/TBTN24/CHN1844.DOCX", "https://docs.wto.org/imrd/directdoc.asp?DDFDocuments/t/G/TBTN24/CHN1844.DOCX")</f>
        <v>https://docs.wto.org/imrd/directdoc.asp?DDFDocuments/t/G/TBTN24/CHN1844.DOCX</v>
      </c>
      <c r="Q30" s="6"/>
      <c r="R30" s="6"/>
    </row>
    <row r="31" spans="1:18" ht="135" x14ac:dyDescent="0.25">
      <c r="A31" s="8" t="s">
        <v>800</v>
      </c>
      <c r="B31" s="8" t="s">
        <v>524</v>
      </c>
      <c r="C31" s="6" t="str">
        <f>HYPERLINK("https://eping.wto.org/en/Search?viewData= G/TBT/N/JPN/804"," G/TBT/N/JPN/804")</f>
        <v xml:space="preserve"> G/TBT/N/JPN/804</v>
      </c>
      <c r="D31" s="6" t="s">
        <v>337</v>
      </c>
      <c r="E31" s="8" t="s">
        <v>522</v>
      </c>
      <c r="F31" s="8" t="s">
        <v>523</v>
      </c>
      <c r="G31" s="8" t="s">
        <v>524</v>
      </c>
      <c r="H31" s="6" t="s">
        <v>525</v>
      </c>
      <c r="I31" s="6" t="s">
        <v>173</v>
      </c>
      <c r="J31" s="6" t="s">
        <v>21</v>
      </c>
      <c r="K31" s="6" t="s">
        <v>20</v>
      </c>
      <c r="L31" s="6"/>
      <c r="M31" s="7">
        <v>45422</v>
      </c>
      <c r="N31" s="6" t="s">
        <v>22</v>
      </c>
      <c r="O31" s="8" t="s">
        <v>526</v>
      </c>
      <c r="P31" s="6" t="str">
        <f>HYPERLINK("https://docs.wto.org/imrd/directdoc.asp?DDFDocuments/t/G/TBTN24/JPN804.DOCX", "https://docs.wto.org/imrd/directdoc.asp?DDFDocuments/t/G/TBTN24/JPN804.DOCX")</f>
        <v>https://docs.wto.org/imrd/directdoc.asp?DDFDocuments/t/G/TBTN24/JPN804.DOCX</v>
      </c>
      <c r="Q31" s="6" t="str">
        <f>HYPERLINK("https://docs.wto.org/imrd/directdoc.asp?DDFDocuments/u/G/TBTN24/JPN804.DOCX", "https://docs.wto.org/imrd/directdoc.asp?DDFDocuments/u/G/TBTN24/JPN804.DOCX")</f>
        <v>https://docs.wto.org/imrd/directdoc.asp?DDFDocuments/u/G/TBTN24/JPN804.DOCX</v>
      </c>
      <c r="R31" s="6" t="str">
        <f>HYPERLINK("https://docs.wto.org/imrd/directdoc.asp?DDFDocuments/v/G/TBTN24/JPN804.DOCX", "https://docs.wto.org/imrd/directdoc.asp?DDFDocuments/v/G/TBTN24/JPN804.DOCX")</f>
        <v>https://docs.wto.org/imrd/directdoc.asp?DDFDocuments/v/G/TBTN24/JPN804.DOCX</v>
      </c>
    </row>
    <row r="32" spans="1:18" ht="75" x14ac:dyDescent="0.25">
      <c r="A32" s="9" t="s">
        <v>751</v>
      </c>
      <c r="B32" s="8" t="s">
        <v>84</v>
      </c>
      <c r="C32" s="6" t="str">
        <f>HYPERLINK("https://eping.wto.org/en/Search?viewData= G/TBT/N/CHN/1843"," G/TBT/N/CHN/1843")</f>
        <v xml:space="preserve"> G/TBT/N/CHN/1843</v>
      </c>
      <c r="D32" s="6" t="s">
        <v>46</v>
      </c>
      <c r="E32" s="8" t="s">
        <v>82</v>
      </c>
      <c r="F32" s="8" t="s">
        <v>83</v>
      </c>
      <c r="G32" s="8" t="s">
        <v>84</v>
      </c>
      <c r="H32" s="6" t="s">
        <v>57</v>
      </c>
      <c r="I32" s="6" t="s">
        <v>58</v>
      </c>
      <c r="J32" s="6" t="s">
        <v>59</v>
      </c>
      <c r="K32" s="6" t="s">
        <v>20</v>
      </c>
      <c r="L32" s="6"/>
      <c r="M32" s="7">
        <v>45471</v>
      </c>
      <c r="N32" s="6" t="s">
        <v>22</v>
      </c>
      <c r="O32" s="8" t="s">
        <v>85</v>
      </c>
      <c r="P32" s="6" t="str">
        <f>HYPERLINK("https://docs.wto.org/imrd/directdoc.asp?DDFDocuments/t/G/TBTN24/CHN1843.DOCX", "https://docs.wto.org/imrd/directdoc.asp?DDFDocuments/t/G/TBTN24/CHN1843.DOCX")</f>
        <v>https://docs.wto.org/imrd/directdoc.asp?DDFDocuments/t/G/TBTN24/CHN1843.DOCX</v>
      </c>
      <c r="Q32" s="6"/>
      <c r="R32" s="6"/>
    </row>
    <row r="33" spans="1:18" ht="90" x14ac:dyDescent="0.25">
      <c r="A33" s="8" t="s">
        <v>826</v>
      </c>
      <c r="B33" s="8" t="s">
        <v>607</v>
      </c>
      <c r="C33" s="6" t="str">
        <f>HYPERLINK("https://eping.wto.org/en/Search?viewData= G/TBT/N/KAZ/29"," G/TBT/N/KAZ/29")</f>
        <v xml:space="preserve"> G/TBT/N/KAZ/29</v>
      </c>
      <c r="D33" s="6" t="s">
        <v>604</v>
      </c>
      <c r="E33" s="8" t="s">
        <v>605</v>
      </c>
      <c r="F33" s="8" t="s">
        <v>606</v>
      </c>
      <c r="G33" s="8" t="s">
        <v>607</v>
      </c>
      <c r="H33" s="6" t="s">
        <v>608</v>
      </c>
      <c r="I33" s="6" t="s">
        <v>392</v>
      </c>
      <c r="J33" s="6" t="s">
        <v>609</v>
      </c>
      <c r="K33" s="6" t="s">
        <v>145</v>
      </c>
      <c r="L33" s="6"/>
      <c r="M33" s="7">
        <v>45447</v>
      </c>
      <c r="N33" s="6" t="s">
        <v>22</v>
      </c>
      <c r="O33" s="6"/>
      <c r="P33" s="6" t="str">
        <f>HYPERLINK("https://docs.wto.org/imrd/directdoc.asp?DDFDocuments/t/G/TBTN24/KAZ29.DOCX", "https://docs.wto.org/imrd/directdoc.asp?DDFDocuments/t/G/TBTN24/KAZ29.DOCX")</f>
        <v>https://docs.wto.org/imrd/directdoc.asp?DDFDocuments/t/G/TBTN24/KAZ29.DOCX</v>
      </c>
      <c r="Q33" s="6" t="str">
        <f>HYPERLINK("https://docs.wto.org/imrd/directdoc.asp?DDFDocuments/u/G/TBTN24/KAZ29.DOCX", "https://docs.wto.org/imrd/directdoc.asp?DDFDocuments/u/G/TBTN24/KAZ29.DOCX")</f>
        <v>https://docs.wto.org/imrd/directdoc.asp?DDFDocuments/u/G/TBTN24/KAZ29.DOCX</v>
      </c>
      <c r="R33" s="6" t="str">
        <f>HYPERLINK("https://docs.wto.org/imrd/directdoc.asp?DDFDocuments/v/G/TBTN24/KAZ29.DOCX", "https://docs.wto.org/imrd/directdoc.asp?DDFDocuments/v/G/TBTN24/KAZ29.DOCX")</f>
        <v>https://docs.wto.org/imrd/directdoc.asp?DDFDocuments/v/G/TBTN24/KAZ29.DOCX</v>
      </c>
    </row>
    <row r="34" spans="1:18" ht="105" x14ac:dyDescent="0.25">
      <c r="A34" s="8" t="s">
        <v>738</v>
      </c>
      <c r="B34" s="8" t="s">
        <v>139</v>
      </c>
      <c r="C34" s="6" t="str">
        <f>HYPERLINK("https://eping.wto.org/en/Search?viewData= G/TBT/N/CHN/1840"," G/TBT/N/CHN/1840")</f>
        <v xml:space="preserve"> G/TBT/N/CHN/1840</v>
      </c>
      <c r="D34" s="6" t="s">
        <v>46</v>
      </c>
      <c r="E34" s="8" t="s">
        <v>137</v>
      </c>
      <c r="F34" s="8" t="s">
        <v>138</v>
      </c>
      <c r="G34" s="8" t="s">
        <v>139</v>
      </c>
      <c r="H34" s="6" t="s">
        <v>121</v>
      </c>
      <c r="I34" s="6" t="s">
        <v>122</v>
      </c>
      <c r="J34" s="6" t="s">
        <v>123</v>
      </c>
      <c r="K34" s="6" t="s">
        <v>20</v>
      </c>
      <c r="L34" s="6"/>
      <c r="M34" s="7">
        <v>45471</v>
      </c>
      <c r="N34" s="6" t="s">
        <v>22</v>
      </c>
      <c r="O34" s="8" t="s">
        <v>140</v>
      </c>
      <c r="P34" s="6" t="str">
        <f>HYPERLINK("https://docs.wto.org/imrd/directdoc.asp?DDFDocuments/t/G/TBTN24/CHN1840.DOCX", "https://docs.wto.org/imrd/directdoc.asp?DDFDocuments/t/G/TBTN24/CHN1840.DOCX")</f>
        <v>https://docs.wto.org/imrd/directdoc.asp?DDFDocuments/t/G/TBTN24/CHN1840.DOCX</v>
      </c>
      <c r="Q34" s="6" t="str">
        <f>HYPERLINK("https://docs.wto.org/imrd/directdoc.asp?DDFDocuments/u/G/TBTN24/CHN1840.DOCX", "https://docs.wto.org/imrd/directdoc.asp?DDFDocuments/u/G/TBTN24/CHN1840.DOCX")</f>
        <v>https://docs.wto.org/imrd/directdoc.asp?DDFDocuments/u/G/TBTN24/CHN1840.DOCX</v>
      </c>
      <c r="R34" s="6"/>
    </row>
    <row r="35" spans="1:18" ht="90" x14ac:dyDescent="0.25">
      <c r="A35" s="9" t="s">
        <v>748</v>
      </c>
      <c r="B35" s="8" t="s">
        <v>49</v>
      </c>
      <c r="C35" s="6" t="str">
        <f>HYPERLINK("https://eping.wto.org/en/Search?viewData= G/TBT/N/CHN/1847"," G/TBT/N/CHN/1847")</f>
        <v xml:space="preserve"> G/TBT/N/CHN/1847</v>
      </c>
      <c r="D35" s="6" t="s">
        <v>46</v>
      </c>
      <c r="E35" s="8" t="s">
        <v>47</v>
      </c>
      <c r="F35" s="8" t="s">
        <v>48</v>
      </c>
      <c r="G35" s="8" t="s">
        <v>49</v>
      </c>
      <c r="H35" s="6" t="s">
        <v>50</v>
      </c>
      <c r="I35" s="6" t="s">
        <v>51</v>
      </c>
      <c r="J35" s="6" t="s">
        <v>52</v>
      </c>
      <c r="K35" s="6" t="s">
        <v>20</v>
      </c>
      <c r="L35" s="6"/>
      <c r="M35" s="7">
        <v>45471</v>
      </c>
      <c r="N35" s="6" t="s">
        <v>22</v>
      </c>
      <c r="O35" s="8" t="s">
        <v>53</v>
      </c>
      <c r="P35" s="6" t="str">
        <f>HYPERLINK("https://docs.wto.org/imrd/directdoc.asp?DDFDocuments/t/G/TBTN24/CHN1847.DOCX", "https://docs.wto.org/imrd/directdoc.asp?DDFDocuments/t/G/TBTN24/CHN1847.DOCX")</f>
        <v>https://docs.wto.org/imrd/directdoc.asp?DDFDocuments/t/G/TBTN24/CHN1847.DOCX</v>
      </c>
      <c r="Q35" s="6"/>
      <c r="R35" s="6"/>
    </row>
    <row r="36" spans="1:18" ht="195" x14ac:dyDescent="0.25">
      <c r="A36" s="8" t="s">
        <v>824</v>
      </c>
      <c r="B36" s="8" t="s">
        <v>595</v>
      </c>
      <c r="C36" s="6" t="str">
        <f>HYPERLINK("https://eping.wto.org/en/Search?viewData= G/TBT/N/KOR/1204"," G/TBT/N/KOR/1204")</f>
        <v xml:space="preserve"> G/TBT/N/KOR/1204</v>
      </c>
      <c r="D36" s="6" t="s">
        <v>16</v>
      </c>
      <c r="E36" s="8" t="s">
        <v>593</v>
      </c>
      <c r="F36" s="8" t="s">
        <v>594</v>
      </c>
      <c r="G36" s="8" t="s">
        <v>595</v>
      </c>
      <c r="H36" s="6" t="s">
        <v>20</v>
      </c>
      <c r="I36" s="6" t="s">
        <v>596</v>
      </c>
      <c r="J36" s="6" t="s">
        <v>513</v>
      </c>
      <c r="K36" s="6" t="s">
        <v>20</v>
      </c>
      <c r="L36" s="6"/>
      <c r="M36" s="7">
        <v>45447</v>
      </c>
      <c r="N36" s="6" t="s">
        <v>22</v>
      </c>
      <c r="O36" s="8" t="s">
        <v>597</v>
      </c>
      <c r="P36" s="6" t="str">
        <f>HYPERLINK("https://docs.wto.org/imrd/directdoc.asp?DDFDocuments/t/G/TBTN24/KOR1204.DOCX", "https://docs.wto.org/imrd/directdoc.asp?DDFDocuments/t/G/TBTN24/KOR1204.DOCX")</f>
        <v>https://docs.wto.org/imrd/directdoc.asp?DDFDocuments/t/G/TBTN24/KOR1204.DOCX</v>
      </c>
      <c r="Q36" s="6" t="str">
        <f>HYPERLINK("https://docs.wto.org/imrd/directdoc.asp?DDFDocuments/u/G/TBTN24/KOR1204.DOCX", "https://docs.wto.org/imrd/directdoc.asp?DDFDocuments/u/G/TBTN24/KOR1204.DOCX")</f>
        <v>https://docs.wto.org/imrd/directdoc.asp?DDFDocuments/u/G/TBTN24/KOR1204.DOCX</v>
      </c>
      <c r="R36" s="6" t="str">
        <f>HYPERLINK("https://docs.wto.org/imrd/directdoc.asp?DDFDocuments/v/G/TBTN24/KOR1204.DOCX", "https://docs.wto.org/imrd/directdoc.asp?DDFDocuments/v/G/TBTN24/KOR1204.DOCX")</f>
        <v>https://docs.wto.org/imrd/directdoc.asp?DDFDocuments/v/G/TBTN24/KOR1204.DOCX</v>
      </c>
    </row>
    <row r="37" spans="1:18" ht="30" x14ac:dyDescent="0.25">
      <c r="A37" s="8" t="s">
        <v>739</v>
      </c>
      <c r="B37" s="8" t="s">
        <v>156</v>
      </c>
      <c r="C37" s="6" t="str">
        <f>HYPERLINK("https://eping.wto.org/en/Search?viewData= G/TBT/N/ARE/609, G/TBT/N/BHR/695, G/TBT/N/KWT/674, G/TBT/N/OMN/521, G/TBT/N/QAT/672, G/TBT/N/SAU/1332, G/TBT/N/YEM/278"," G/TBT/N/ARE/609, G/TBT/N/BHR/695, G/TBT/N/KWT/674, G/TBT/N/OMN/521, G/TBT/N/QAT/672, G/TBT/N/SAU/1332, G/TBT/N/YEM/278")</f>
        <v xml:space="preserve"> G/TBT/N/ARE/609, G/TBT/N/BHR/695, G/TBT/N/KWT/674, G/TBT/N/OMN/521, G/TBT/N/QAT/672, G/TBT/N/SAU/1332, G/TBT/N/YEM/278</v>
      </c>
      <c r="D37" s="6" t="s">
        <v>153</v>
      </c>
      <c r="E37" s="8" t="s">
        <v>154</v>
      </c>
      <c r="F37" s="8" t="s">
        <v>155</v>
      </c>
      <c r="G37" s="8" t="s">
        <v>156</v>
      </c>
      <c r="H37" s="6" t="s">
        <v>20</v>
      </c>
      <c r="I37" s="6" t="s">
        <v>157</v>
      </c>
      <c r="J37" s="6" t="s">
        <v>158</v>
      </c>
      <c r="K37" s="6" t="s">
        <v>145</v>
      </c>
      <c r="L37" s="6"/>
      <c r="M37" s="7">
        <v>45468</v>
      </c>
      <c r="N37" s="6" t="s">
        <v>22</v>
      </c>
      <c r="O37" s="8" t="s">
        <v>159</v>
      </c>
      <c r="P37" s="6" t="str">
        <f>HYPERLINK("https://docs.wto.org/imrd/directdoc.asp?DDFDocuments/t/G/TBTN24/ARE609.DOCX", "https://docs.wto.org/imrd/directdoc.asp?DDFDocuments/t/G/TBTN24/ARE609.DOCX")</f>
        <v>https://docs.wto.org/imrd/directdoc.asp?DDFDocuments/t/G/TBTN24/ARE609.DOCX</v>
      </c>
      <c r="Q37" s="6" t="str">
        <f>HYPERLINK("https://docs.wto.org/imrd/directdoc.asp?DDFDocuments/u/G/TBTN24/ARE609.DOCX", "https://docs.wto.org/imrd/directdoc.asp?DDFDocuments/u/G/TBTN24/ARE609.DOCX")</f>
        <v>https://docs.wto.org/imrd/directdoc.asp?DDFDocuments/u/G/TBTN24/ARE609.DOCX</v>
      </c>
      <c r="R37" s="6" t="str">
        <f>HYPERLINK("https://docs.wto.org/imrd/directdoc.asp?DDFDocuments/v/G/TBTN24/ARE609.DOCX", "https://docs.wto.org/imrd/directdoc.asp?DDFDocuments/v/G/TBTN24/ARE609.DOCX")</f>
        <v>https://docs.wto.org/imrd/directdoc.asp?DDFDocuments/v/G/TBTN24/ARE609.DOCX</v>
      </c>
    </row>
    <row r="38" spans="1:18" ht="30" x14ac:dyDescent="0.25">
      <c r="A38" s="8" t="s">
        <v>739</v>
      </c>
      <c r="B38" s="8" t="s">
        <v>156</v>
      </c>
      <c r="C38" s="6" t="str">
        <f>HYPERLINK("https://eping.wto.org/en/Search?viewData= G/TBT/N/ARE/609, G/TBT/N/BHR/695, G/TBT/N/KWT/674, G/TBT/N/OMN/521, G/TBT/N/QAT/672, G/TBT/N/SAU/1332, G/TBT/N/YEM/278"," G/TBT/N/ARE/609, G/TBT/N/BHR/695, G/TBT/N/KWT/674, G/TBT/N/OMN/521, G/TBT/N/QAT/672, G/TBT/N/SAU/1332, G/TBT/N/YEM/278")</f>
        <v xml:space="preserve"> G/TBT/N/ARE/609, G/TBT/N/BHR/695, G/TBT/N/KWT/674, G/TBT/N/OMN/521, G/TBT/N/QAT/672, G/TBT/N/SAU/1332, G/TBT/N/YEM/278</v>
      </c>
      <c r="D38" s="6" t="s">
        <v>160</v>
      </c>
      <c r="E38" s="8" t="s">
        <v>154</v>
      </c>
      <c r="F38" s="8" t="s">
        <v>155</v>
      </c>
      <c r="G38" s="8" t="s">
        <v>156</v>
      </c>
      <c r="H38" s="6" t="s">
        <v>20</v>
      </c>
      <c r="I38" s="6" t="s">
        <v>157</v>
      </c>
      <c r="J38" s="6" t="s">
        <v>165</v>
      </c>
      <c r="K38" s="6" t="s">
        <v>145</v>
      </c>
      <c r="L38" s="6"/>
      <c r="M38" s="7">
        <v>45468</v>
      </c>
      <c r="N38" s="6" t="s">
        <v>22</v>
      </c>
      <c r="O38" s="8" t="s">
        <v>159</v>
      </c>
      <c r="P38" s="6" t="str">
        <f>HYPERLINK("https://docs.wto.org/imrd/directdoc.asp?DDFDocuments/t/G/TBTN24/ARE609.DOCX", "https://docs.wto.org/imrd/directdoc.asp?DDFDocuments/t/G/TBTN24/ARE609.DOCX")</f>
        <v>https://docs.wto.org/imrd/directdoc.asp?DDFDocuments/t/G/TBTN24/ARE609.DOCX</v>
      </c>
      <c r="Q38" s="6" t="str">
        <f>HYPERLINK("https://docs.wto.org/imrd/directdoc.asp?DDFDocuments/u/G/TBTN24/ARE609.DOCX", "https://docs.wto.org/imrd/directdoc.asp?DDFDocuments/u/G/TBTN24/ARE609.DOCX")</f>
        <v>https://docs.wto.org/imrd/directdoc.asp?DDFDocuments/u/G/TBTN24/ARE609.DOCX</v>
      </c>
      <c r="R38" s="6" t="str">
        <f>HYPERLINK("https://docs.wto.org/imrd/directdoc.asp?DDFDocuments/v/G/TBTN24/ARE609.DOCX", "https://docs.wto.org/imrd/directdoc.asp?DDFDocuments/v/G/TBTN24/ARE609.DOCX")</f>
        <v>https://docs.wto.org/imrd/directdoc.asp?DDFDocuments/v/G/TBTN24/ARE609.DOCX</v>
      </c>
    </row>
    <row r="39" spans="1:18" ht="30" x14ac:dyDescent="0.25">
      <c r="A39" s="8" t="s">
        <v>739</v>
      </c>
      <c r="B39" s="8" t="s">
        <v>156</v>
      </c>
      <c r="C39" s="6" t="str">
        <f>HYPERLINK("https://eping.wto.org/en/Search?viewData= G/TBT/N/ARE/609, G/TBT/N/BHR/695, G/TBT/N/KWT/674, G/TBT/N/OMN/521, G/TBT/N/QAT/672, G/TBT/N/SAU/1332, G/TBT/N/YEM/278"," G/TBT/N/ARE/609, G/TBT/N/BHR/695, G/TBT/N/KWT/674, G/TBT/N/OMN/521, G/TBT/N/QAT/672, G/TBT/N/SAU/1332, G/TBT/N/YEM/278")</f>
        <v xml:space="preserve"> G/TBT/N/ARE/609, G/TBT/N/BHR/695, G/TBT/N/KWT/674, G/TBT/N/OMN/521, G/TBT/N/QAT/672, G/TBT/N/SAU/1332, G/TBT/N/YEM/278</v>
      </c>
      <c r="D39" s="6" t="s">
        <v>167</v>
      </c>
      <c r="E39" s="8" t="s">
        <v>154</v>
      </c>
      <c r="F39" s="8" t="s">
        <v>155</v>
      </c>
      <c r="G39" s="8" t="s">
        <v>156</v>
      </c>
      <c r="H39" s="6" t="s">
        <v>20</v>
      </c>
      <c r="I39" s="6" t="s">
        <v>157</v>
      </c>
      <c r="J39" s="6" t="s">
        <v>165</v>
      </c>
      <c r="K39" s="6" t="s">
        <v>145</v>
      </c>
      <c r="L39" s="6"/>
      <c r="M39" s="7">
        <v>45468</v>
      </c>
      <c r="N39" s="6" t="s">
        <v>22</v>
      </c>
      <c r="O39" s="8" t="s">
        <v>159</v>
      </c>
      <c r="P39" s="6" t="str">
        <f>HYPERLINK("https://docs.wto.org/imrd/directdoc.asp?DDFDocuments/t/G/TBTN24/ARE609.DOCX", "https://docs.wto.org/imrd/directdoc.asp?DDFDocuments/t/G/TBTN24/ARE609.DOCX")</f>
        <v>https://docs.wto.org/imrd/directdoc.asp?DDFDocuments/t/G/TBTN24/ARE609.DOCX</v>
      </c>
      <c r="Q39" s="6" t="str">
        <f>HYPERLINK("https://docs.wto.org/imrd/directdoc.asp?DDFDocuments/u/G/TBTN24/ARE609.DOCX", "https://docs.wto.org/imrd/directdoc.asp?DDFDocuments/u/G/TBTN24/ARE609.DOCX")</f>
        <v>https://docs.wto.org/imrd/directdoc.asp?DDFDocuments/u/G/TBTN24/ARE609.DOCX</v>
      </c>
      <c r="R39" s="6" t="str">
        <f>HYPERLINK("https://docs.wto.org/imrd/directdoc.asp?DDFDocuments/v/G/TBTN24/ARE609.DOCX", "https://docs.wto.org/imrd/directdoc.asp?DDFDocuments/v/G/TBTN24/ARE609.DOCX")</f>
        <v>https://docs.wto.org/imrd/directdoc.asp?DDFDocuments/v/G/TBTN24/ARE609.DOCX</v>
      </c>
    </row>
    <row r="40" spans="1:18" ht="30" x14ac:dyDescent="0.25">
      <c r="A40" s="8" t="s">
        <v>739</v>
      </c>
      <c r="B40" s="8" t="s">
        <v>156</v>
      </c>
      <c r="C40" s="6" t="str">
        <f>HYPERLINK("https://eping.wto.org/en/Search?viewData= G/TBT/N/ARE/609, G/TBT/N/BHR/695, G/TBT/N/KWT/674, G/TBT/N/OMN/521, G/TBT/N/QAT/672, G/TBT/N/SAU/1332, G/TBT/N/YEM/278"," G/TBT/N/ARE/609, G/TBT/N/BHR/695, G/TBT/N/KWT/674, G/TBT/N/OMN/521, G/TBT/N/QAT/672, G/TBT/N/SAU/1332, G/TBT/N/YEM/278")</f>
        <v xml:space="preserve"> G/TBT/N/ARE/609, G/TBT/N/BHR/695, G/TBT/N/KWT/674, G/TBT/N/OMN/521, G/TBT/N/QAT/672, G/TBT/N/SAU/1332, G/TBT/N/YEM/278</v>
      </c>
      <c r="D40" s="6" t="s">
        <v>168</v>
      </c>
      <c r="E40" s="8" t="s">
        <v>154</v>
      </c>
      <c r="F40" s="8" t="s">
        <v>155</v>
      </c>
      <c r="G40" s="8" t="s">
        <v>156</v>
      </c>
      <c r="H40" s="6" t="s">
        <v>20</v>
      </c>
      <c r="I40" s="6" t="s">
        <v>157</v>
      </c>
      <c r="J40" s="6" t="s">
        <v>165</v>
      </c>
      <c r="K40" s="6" t="s">
        <v>145</v>
      </c>
      <c r="L40" s="6"/>
      <c r="M40" s="7">
        <v>45468</v>
      </c>
      <c r="N40" s="6" t="s">
        <v>22</v>
      </c>
      <c r="O40" s="8" t="s">
        <v>159</v>
      </c>
      <c r="P40" s="6" t="str">
        <f>HYPERLINK("https://docs.wto.org/imrd/directdoc.asp?DDFDocuments/t/G/TBTN24/ARE609.DOCX", "https://docs.wto.org/imrd/directdoc.asp?DDFDocuments/t/G/TBTN24/ARE609.DOCX")</f>
        <v>https://docs.wto.org/imrd/directdoc.asp?DDFDocuments/t/G/TBTN24/ARE609.DOCX</v>
      </c>
      <c r="Q40" s="6" t="str">
        <f>HYPERLINK("https://docs.wto.org/imrd/directdoc.asp?DDFDocuments/u/G/TBTN24/ARE609.DOCX", "https://docs.wto.org/imrd/directdoc.asp?DDFDocuments/u/G/TBTN24/ARE609.DOCX")</f>
        <v>https://docs.wto.org/imrd/directdoc.asp?DDFDocuments/u/G/TBTN24/ARE609.DOCX</v>
      </c>
      <c r="R40" s="6" t="str">
        <f>HYPERLINK("https://docs.wto.org/imrd/directdoc.asp?DDFDocuments/v/G/TBTN24/ARE609.DOCX", "https://docs.wto.org/imrd/directdoc.asp?DDFDocuments/v/G/TBTN24/ARE609.DOCX")</f>
        <v>https://docs.wto.org/imrd/directdoc.asp?DDFDocuments/v/G/TBTN24/ARE609.DOCX</v>
      </c>
    </row>
    <row r="41" spans="1:18" ht="30" x14ac:dyDescent="0.25">
      <c r="A41" s="8" t="s">
        <v>739</v>
      </c>
      <c r="B41" s="8" t="s">
        <v>156</v>
      </c>
      <c r="C41" s="6" t="str">
        <f>HYPERLINK("https://eping.wto.org/en/Search?viewData= G/TBT/N/ARE/609, G/TBT/N/BHR/695, G/TBT/N/KWT/674, G/TBT/N/OMN/521, G/TBT/N/QAT/672, G/TBT/N/SAU/1332, G/TBT/N/YEM/278"," G/TBT/N/ARE/609, G/TBT/N/BHR/695, G/TBT/N/KWT/674, G/TBT/N/OMN/521, G/TBT/N/QAT/672, G/TBT/N/SAU/1332, G/TBT/N/YEM/278")</f>
        <v xml:space="preserve"> G/TBT/N/ARE/609, G/TBT/N/BHR/695, G/TBT/N/KWT/674, G/TBT/N/OMN/521, G/TBT/N/QAT/672, G/TBT/N/SAU/1332, G/TBT/N/YEM/278</v>
      </c>
      <c r="D41" s="6" t="s">
        <v>175</v>
      </c>
      <c r="E41" s="8" t="s">
        <v>154</v>
      </c>
      <c r="F41" s="8" t="s">
        <v>155</v>
      </c>
      <c r="G41" s="8" t="s">
        <v>156</v>
      </c>
      <c r="H41" s="6" t="s">
        <v>20</v>
      </c>
      <c r="I41" s="6" t="s">
        <v>157</v>
      </c>
      <c r="J41" s="6" t="s">
        <v>165</v>
      </c>
      <c r="K41" s="6" t="s">
        <v>145</v>
      </c>
      <c r="L41" s="6"/>
      <c r="M41" s="7">
        <v>45468</v>
      </c>
      <c r="N41" s="6" t="s">
        <v>22</v>
      </c>
      <c r="O41" s="8" t="s">
        <v>159</v>
      </c>
      <c r="P41" s="6" t="str">
        <f>HYPERLINK("https://docs.wto.org/imrd/directdoc.asp?DDFDocuments/t/G/TBTN24/ARE609.DOCX", "https://docs.wto.org/imrd/directdoc.asp?DDFDocuments/t/G/TBTN24/ARE609.DOCX")</f>
        <v>https://docs.wto.org/imrd/directdoc.asp?DDFDocuments/t/G/TBTN24/ARE609.DOCX</v>
      </c>
      <c r="Q41" s="6" t="str">
        <f>HYPERLINK("https://docs.wto.org/imrd/directdoc.asp?DDFDocuments/u/G/TBTN24/ARE609.DOCX", "https://docs.wto.org/imrd/directdoc.asp?DDFDocuments/u/G/TBTN24/ARE609.DOCX")</f>
        <v>https://docs.wto.org/imrd/directdoc.asp?DDFDocuments/u/G/TBTN24/ARE609.DOCX</v>
      </c>
      <c r="R41" s="6" t="str">
        <f>HYPERLINK("https://docs.wto.org/imrd/directdoc.asp?DDFDocuments/v/G/TBTN24/ARE609.DOCX", "https://docs.wto.org/imrd/directdoc.asp?DDFDocuments/v/G/TBTN24/ARE609.DOCX")</f>
        <v>https://docs.wto.org/imrd/directdoc.asp?DDFDocuments/v/G/TBTN24/ARE609.DOCX</v>
      </c>
    </row>
    <row r="42" spans="1:18" ht="30" x14ac:dyDescent="0.25">
      <c r="A42" s="8" t="s">
        <v>739</v>
      </c>
      <c r="B42" s="8" t="s">
        <v>156</v>
      </c>
      <c r="C42" s="6" t="str">
        <f>HYPERLINK("https://eping.wto.org/en/Search?viewData= G/TBT/N/ARE/609, G/TBT/N/BHR/695, G/TBT/N/KWT/674, G/TBT/N/OMN/521, G/TBT/N/QAT/672, G/TBT/N/SAU/1332, G/TBT/N/YEM/278"," G/TBT/N/ARE/609, G/TBT/N/BHR/695, G/TBT/N/KWT/674, G/TBT/N/OMN/521, G/TBT/N/QAT/672, G/TBT/N/SAU/1332, G/TBT/N/YEM/278")</f>
        <v xml:space="preserve"> G/TBT/N/ARE/609, G/TBT/N/BHR/695, G/TBT/N/KWT/674, G/TBT/N/OMN/521, G/TBT/N/QAT/672, G/TBT/N/SAU/1332, G/TBT/N/YEM/278</v>
      </c>
      <c r="D42" s="6" t="s">
        <v>176</v>
      </c>
      <c r="E42" s="8" t="s">
        <v>154</v>
      </c>
      <c r="F42" s="8" t="s">
        <v>155</v>
      </c>
      <c r="G42" s="8" t="s">
        <v>156</v>
      </c>
      <c r="H42" s="6" t="s">
        <v>20</v>
      </c>
      <c r="I42" s="6" t="s">
        <v>157</v>
      </c>
      <c r="J42" s="6" t="s">
        <v>165</v>
      </c>
      <c r="K42" s="6" t="s">
        <v>145</v>
      </c>
      <c r="L42" s="6"/>
      <c r="M42" s="7">
        <v>45468</v>
      </c>
      <c r="N42" s="6" t="s">
        <v>22</v>
      </c>
      <c r="O42" s="8" t="s">
        <v>159</v>
      </c>
      <c r="P42" s="6" t="str">
        <f>HYPERLINK("https://docs.wto.org/imrd/directdoc.asp?DDFDocuments/t/G/TBTN24/ARE609.DOCX", "https://docs.wto.org/imrd/directdoc.asp?DDFDocuments/t/G/TBTN24/ARE609.DOCX")</f>
        <v>https://docs.wto.org/imrd/directdoc.asp?DDFDocuments/t/G/TBTN24/ARE609.DOCX</v>
      </c>
      <c r="Q42" s="6" t="str">
        <f>HYPERLINK("https://docs.wto.org/imrd/directdoc.asp?DDFDocuments/u/G/TBTN24/ARE609.DOCX", "https://docs.wto.org/imrd/directdoc.asp?DDFDocuments/u/G/TBTN24/ARE609.DOCX")</f>
        <v>https://docs.wto.org/imrd/directdoc.asp?DDFDocuments/u/G/TBTN24/ARE609.DOCX</v>
      </c>
      <c r="R42" s="6" t="str">
        <f>HYPERLINK("https://docs.wto.org/imrd/directdoc.asp?DDFDocuments/v/G/TBTN24/ARE609.DOCX", "https://docs.wto.org/imrd/directdoc.asp?DDFDocuments/v/G/TBTN24/ARE609.DOCX")</f>
        <v>https://docs.wto.org/imrd/directdoc.asp?DDFDocuments/v/G/TBTN24/ARE609.DOCX</v>
      </c>
    </row>
    <row r="43" spans="1:18" ht="30" x14ac:dyDescent="0.25">
      <c r="A43" s="8" t="s">
        <v>739</v>
      </c>
      <c r="B43" s="8" t="s">
        <v>156</v>
      </c>
      <c r="C43" s="6" t="str">
        <f>HYPERLINK("https://eping.wto.org/en/Search?viewData= G/TBT/N/ARE/609, G/TBT/N/BHR/695, G/TBT/N/KWT/674, G/TBT/N/OMN/521, G/TBT/N/QAT/672, G/TBT/N/SAU/1332, G/TBT/N/YEM/278"," G/TBT/N/ARE/609, G/TBT/N/BHR/695, G/TBT/N/KWT/674, G/TBT/N/OMN/521, G/TBT/N/QAT/672, G/TBT/N/SAU/1332, G/TBT/N/YEM/278")</f>
        <v xml:space="preserve"> G/TBT/N/ARE/609, G/TBT/N/BHR/695, G/TBT/N/KWT/674, G/TBT/N/OMN/521, G/TBT/N/QAT/672, G/TBT/N/SAU/1332, G/TBT/N/YEM/278</v>
      </c>
      <c r="D43" s="6" t="s">
        <v>177</v>
      </c>
      <c r="E43" s="8" t="s">
        <v>154</v>
      </c>
      <c r="F43" s="8" t="s">
        <v>155</v>
      </c>
      <c r="G43" s="8" t="s">
        <v>156</v>
      </c>
      <c r="H43" s="6" t="s">
        <v>20</v>
      </c>
      <c r="I43" s="6" t="s">
        <v>157</v>
      </c>
      <c r="J43" s="6" t="s">
        <v>158</v>
      </c>
      <c r="K43" s="6" t="s">
        <v>145</v>
      </c>
      <c r="L43" s="6"/>
      <c r="M43" s="7">
        <v>45468</v>
      </c>
      <c r="N43" s="6" t="s">
        <v>22</v>
      </c>
      <c r="O43" s="8" t="s">
        <v>159</v>
      </c>
      <c r="P43" s="6" t="str">
        <f>HYPERLINK("https://docs.wto.org/imrd/directdoc.asp?DDFDocuments/t/G/TBTN24/ARE609.DOCX", "https://docs.wto.org/imrd/directdoc.asp?DDFDocuments/t/G/TBTN24/ARE609.DOCX")</f>
        <v>https://docs.wto.org/imrd/directdoc.asp?DDFDocuments/t/G/TBTN24/ARE609.DOCX</v>
      </c>
      <c r="Q43" s="6" t="str">
        <f>HYPERLINK("https://docs.wto.org/imrd/directdoc.asp?DDFDocuments/u/G/TBTN24/ARE609.DOCX", "https://docs.wto.org/imrd/directdoc.asp?DDFDocuments/u/G/TBTN24/ARE609.DOCX")</f>
        <v>https://docs.wto.org/imrd/directdoc.asp?DDFDocuments/u/G/TBTN24/ARE609.DOCX</v>
      </c>
      <c r="R43" s="6" t="str">
        <f>HYPERLINK("https://docs.wto.org/imrd/directdoc.asp?DDFDocuments/v/G/TBTN24/ARE609.DOCX", "https://docs.wto.org/imrd/directdoc.asp?DDFDocuments/v/G/TBTN24/ARE609.DOCX")</f>
        <v>https://docs.wto.org/imrd/directdoc.asp?DDFDocuments/v/G/TBTN24/ARE609.DOCX</v>
      </c>
    </row>
    <row r="44" spans="1:18" ht="30" x14ac:dyDescent="0.25">
      <c r="A44" s="8" t="s">
        <v>739</v>
      </c>
      <c r="B44" s="8" t="s">
        <v>156</v>
      </c>
      <c r="C44" s="6" t="str">
        <f>HYPERLINK("https://eping.wto.org/en/Search?viewData= G/TBT/N/KEN/1599"," G/TBT/N/KEN/1599")</f>
        <v xml:space="preserve"> G/TBT/N/KEN/1599</v>
      </c>
      <c r="D44" s="6" t="s">
        <v>283</v>
      </c>
      <c r="E44" s="8" t="s">
        <v>515</v>
      </c>
      <c r="F44" s="8" t="s">
        <v>516</v>
      </c>
      <c r="G44" s="8" t="s">
        <v>156</v>
      </c>
      <c r="H44" s="6" t="s">
        <v>475</v>
      </c>
      <c r="I44" s="6" t="s">
        <v>157</v>
      </c>
      <c r="J44" s="6" t="s">
        <v>288</v>
      </c>
      <c r="K44" s="6" t="s">
        <v>20</v>
      </c>
      <c r="L44" s="6"/>
      <c r="M44" s="7">
        <v>45453</v>
      </c>
      <c r="N44" s="6" t="s">
        <v>22</v>
      </c>
      <c r="O44" s="8" t="s">
        <v>517</v>
      </c>
      <c r="P44" s="6" t="str">
        <f>HYPERLINK("https://docs.wto.org/imrd/directdoc.asp?DDFDocuments/t/G/TBTN24/KEN1599.DOCX", "https://docs.wto.org/imrd/directdoc.asp?DDFDocuments/t/G/TBTN24/KEN1599.DOCX")</f>
        <v>https://docs.wto.org/imrd/directdoc.asp?DDFDocuments/t/G/TBTN24/KEN1599.DOCX</v>
      </c>
      <c r="Q44" s="6" t="str">
        <f>HYPERLINK("https://docs.wto.org/imrd/directdoc.asp?DDFDocuments/u/G/TBTN24/KEN1599.DOCX", "https://docs.wto.org/imrd/directdoc.asp?DDFDocuments/u/G/TBTN24/KEN1599.DOCX")</f>
        <v>https://docs.wto.org/imrd/directdoc.asp?DDFDocuments/u/G/TBTN24/KEN1599.DOCX</v>
      </c>
      <c r="R44" s="6" t="str">
        <f>HYPERLINK("https://docs.wto.org/imrd/directdoc.asp?DDFDocuments/v/G/TBTN24/KEN1599.DOCX", "https://docs.wto.org/imrd/directdoc.asp?DDFDocuments/v/G/TBTN24/KEN1599.DOCX")</f>
        <v>https://docs.wto.org/imrd/directdoc.asp?DDFDocuments/v/G/TBTN24/KEN1599.DOCX</v>
      </c>
    </row>
    <row r="45" spans="1:18" ht="30" x14ac:dyDescent="0.25">
      <c r="A45" s="8" t="s">
        <v>772</v>
      </c>
      <c r="B45" s="8" t="s">
        <v>316</v>
      </c>
      <c r="C45" s="6" t="str">
        <f>HYPERLINK("https://eping.wto.org/en/Search?viewData= G/TBT/N/KEN/1607"," G/TBT/N/KEN/1607")</f>
        <v xml:space="preserve"> G/TBT/N/KEN/1607</v>
      </c>
      <c r="D45" s="6" t="s">
        <v>283</v>
      </c>
      <c r="E45" s="8" t="s">
        <v>314</v>
      </c>
      <c r="F45" s="8" t="s">
        <v>315</v>
      </c>
      <c r="G45" s="8" t="s">
        <v>316</v>
      </c>
      <c r="H45" s="6" t="s">
        <v>20</v>
      </c>
      <c r="I45" s="6" t="s">
        <v>66</v>
      </c>
      <c r="J45" s="6" t="s">
        <v>317</v>
      </c>
      <c r="K45" s="6" t="s">
        <v>145</v>
      </c>
      <c r="L45" s="6"/>
      <c r="M45" s="7">
        <v>45461</v>
      </c>
      <c r="N45" s="6" t="s">
        <v>22</v>
      </c>
      <c r="O45" s="8" t="s">
        <v>318</v>
      </c>
      <c r="P45" s="6" t="str">
        <f>HYPERLINK("https://docs.wto.org/imrd/directdoc.asp?DDFDocuments/t/G/TBTN24/KEN1607.DOCX", "https://docs.wto.org/imrd/directdoc.asp?DDFDocuments/t/G/TBTN24/KEN1607.DOCX")</f>
        <v>https://docs.wto.org/imrd/directdoc.asp?DDFDocuments/t/G/TBTN24/KEN1607.DOCX</v>
      </c>
      <c r="Q45" s="6" t="str">
        <f>HYPERLINK("https://docs.wto.org/imrd/directdoc.asp?DDFDocuments/u/G/TBTN24/KEN1607.DOCX", "https://docs.wto.org/imrd/directdoc.asp?DDFDocuments/u/G/TBTN24/KEN1607.DOCX")</f>
        <v>https://docs.wto.org/imrd/directdoc.asp?DDFDocuments/u/G/TBTN24/KEN1607.DOCX</v>
      </c>
      <c r="R45" s="6" t="str">
        <f>HYPERLINK("https://docs.wto.org/imrd/directdoc.asp?DDFDocuments/v/G/TBTN24/KEN1607.DOCX", "https://docs.wto.org/imrd/directdoc.asp?DDFDocuments/v/G/TBTN24/KEN1607.DOCX")</f>
        <v>https://docs.wto.org/imrd/directdoc.asp?DDFDocuments/v/G/TBTN24/KEN1607.DOCX</v>
      </c>
    </row>
    <row r="46" spans="1:18" ht="409.5" x14ac:dyDescent="0.25">
      <c r="A46" s="8" t="s">
        <v>771</v>
      </c>
      <c r="B46" s="8" t="s">
        <v>313</v>
      </c>
      <c r="C46" s="6" t="str">
        <f>HYPERLINK("https://eping.wto.org/en/Search?viewData= G/TBT/N/AUS/168"," G/TBT/N/AUS/168")</f>
        <v xml:space="preserve"> G/TBT/N/AUS/168</v>
      </c>
      <c r="D46" s="6" t="s">
        <v>310</v>
      </c>
      <c r="E46" s="8" t="s">
        <v>311</v>
      </c>
      <c r="F46" s="8" t="s">
        <v>312</v>
      </c>
      <c r="G46" s="8" t="s">
        <v>313</v>
      </c>
      <c r="H46" s="6" t="s">
        <v>20</v>
      </c>
      <c r="I46" s="6" t="s">
        <v>20</v>
      </c>
      <c r="J46" s="6" t="s">
        <v>21</v>
      </c>
      <c r="K46" s="6" t="s">
        <v>20</v>
      </c>
      <c r="L46" s="6"/>
      <c r="M46" s="7">
        <v>45461</v>
      </c>
      <c r="N46" s="6" t="s">
        <v>22</v>
      </c>
      <c r="O46" s="6"/>
      <c r="P46" s="6" t="str">
        <f>HYPERLINK("https://docs.wto.org/imrd/directdoc.asp?DDFDocuments/t/G/TBTN24/AUS168.DOCX", "https://docs.wto.org/imrd/directdoc.asp?DDFDocuments/t/G/TBTN24/AUS168.DOCX")</f>
        <v>https://docs.wto.org/imrd/directdoc.asp?DDFDocuments/t/G/TBTN24/AUS168.DOCX</v>
      </c>
      <c r="Q46" s="6" t="str">
        <f>HYPERLINK("https://docs.wto.org/imrd/directdoc.asp?DDFDocuments/u/G/TBTN24/AUS168.DOCX", "https://docs.wto.org/imrd/directdoc.asp?DDFDocuments/u/G/TBTN24/AUS168.DOCX")</f>
        <v>https://docs.wto.org/imrd/directdoc.asp?DDFDocuments/u/G/TBTN24/AUS168.DOCX</v>
      </c>
      <c r="R46" s="6" t="str">
        <f>HYPERLINK("https://docs.wto.org/imrd/directdoc.asp?DDFDocuments/v/G/TBTN24/AUS168.DOCX", "https://docs.wto.org/imrd/directdoc.asp?DDFDocuments/v/G/TBTN24/AUS168.DOCX")</f>
        <v>https://docs.wto.org/imrd/directdoc.asp?DDFDocuments/v/G/TBTN24/AUS168.DOCX</v>
      </c>
    </row>
    <row r="47" spans="1:18" ht="300" x14ac:dyDescent="0.25">
      <c r="A47" s="8" t="s">
        <v>786</v>
      </c>
      <c r="B47" s="8" t="s">
        <v>426</v>
      </c>
      <c r="C47" s="6" t="str">
        <f>HYPERLINK("https://eping.wto.org/en/Search?viewData= G/TBT/N/JPN/805"," G/TBT/N/JPN/805")</f>
        <v xml:space="preserve"> G/TBT/N/JPN/805</v>
      </c>
      <c r="D47" s="6" t="s">
        <v>337</v>
      </c>
      <c r="E47" s="8" t="s">
        <v>424</v>
      </c>
      <c r="F47" s="8" t="s">
        <v>425</v>
      </c>
      <c r="G47" s="8" t="s">
        <v>426</v>
      </c>
      <c r="H47" s="6" t="s">
        <v>20</v>
      </c>
      <c r="I47" s="6" t="s">
        <v>427</v>
      </c>
      <c r="J47" s="6" t="s">
        <v>21</v>
      </c>
      <c r="K47" s="6" t="s">
        <v>20</v>
      </c>
      <c r="L47" s="6"/>
      <c r="M47" s="7">
        <v>45454</v>
      </c>
      <c r="N47" s="6" t="s">
        <v>22</v>
      </c>
      <c r="O47" s="8" t="s">
        <v>428</v>
      </c>
      <c r="P47" s="6" t="str">
        <f>HYPERLINK("https://docs.wto.org/imrd/directdoc.asp?DDFDocuments/t/G/TBTN24/JPN805.DOCX", "https://docs.wto.org/imrd/directdoc.asp?DDFDocuments/t/G/TBTN24/JPN805.DOCX")</f>
        <v>https://docs.wto.org/imrd/directdoc.asp?DDFDocuments/t/G/TBTN24/JPN805.DOCX</v>
      </c>
      <c r="Q47" s="6" t="str">
        <f>HYPERLINK("https://docs.wto.org/imrd/directdoc.asp?DDFDocuments/u/G/TBTN24/JPN805.DOCX", "https://docs.wto.org/imrd/directdoc.asp?DDFDocuments/u/G/TBTN24/JPN805.DOCX")</f>
        <v>https://docs.wto.org/imrd/directdoc.asp?DDFDocuments/u/G/TBTN24/JPN805.DOCX</v>
      </c>
      <c r="R47" s="6" t="str">
        <f>HYPERLINK("https://docs.wto.org/imrd/directdoc.asp?DDFDocuments/v/G/TBTN24/JPN805.DOCX", "https://docs.wto.org/imrd/directdoc.asp?DDFDocuments/v/G/TBTN24/JPN805.DOCX")</f>
        <v>https://docs.wto.org/imrd/directdoc.asp?DDFDocuments/v/G/TBTN24/JPN805.DOCX</v>
      </c>
    </row>
    <row r="48" spans="1:18" ht="165" x14ac:dyDescent="0.25">
      <c r="A48" s="9" t="s">
        <v>755</v>
      </c>
      <c r="B48" s="8" t="s">
        <v>107</v>
      </c>
      <c r="C48" s="6" t="str">
        <f>HYPERLINK("https://eping.wto.org/en/Search?viewData= G/TBT/N/CHN/1853"," G/TBT/N/CHN/1853")</f>
        <v xml:space="preserve"> G/TBT/N/CHN/1853</v>
      </c>
      <c r="D48" s="6" t="s">
        <v>46</v>
      </c>
      <c r="E48" s="8" t="s">
        <v>105</v>
      </c>
      <c r="F48" s="8" t="s">
        <v>106</v>
      </c>
      <c r="G48" s="8" t="s">
        <v>107</v>
      </c>
      <c r="H48" s="6" t="s">
        <v>108</v>
      </c>
      <c r="I48" s="6" t="s">
        <v>109</v>
      </c>
      <c r="J48" s="6" t="s">
        <v>96</v>
      </c>
      <c r="K48" s="6" t="s">
        <v>20</v>
      </c>
      <c r="L48" s="6"/>
      <c r="M48" s="7">
        <v>45471</v>
      </c>
      <c r="N48" s="6" t="s">
        <v>22</v>
      </c>
      <c r="O48" s="8" t="s">
        <v>110</v>
      </c>
      <c r="P48" s="6" t="str">
        <f>HYPERLINK("https://docs.wto.org/imrd/directdoc.asp?DDFDocuments/t/G/TBTN24/CHN1853.DOCX", "https://docs.wto.org/imrd/directdoc.asp?DDFDocuments/t/G/TBTN24/CHN1853.DOCX")</f>
        <v>https://docs.wto.org/imrd/directdoc.asp?DDFDocuments/t/G/TBTN24/CHN1853.DOCX</v>
      </c>
      <c r="Q48" s="6"/>
      <c r="R48" s="6"/>
    </row>
    <row r="49" spans="1:18" ht="75" x14ac:dyDescent="0.25">
      <c r="A49" s="8" t="s">
        <v>844</v>
      </c>
      <c r="B49" s="8" t="s">
        <v>722</v>
      </c>
      <c r="C49" s="6" t="str">
        <f>HYPERLINK("https://eping.wto.org/en/Search?viewData= G/TBT/N/JPN/802"," G/TBT/N/JPN/802")</f>
        <v xml:space="preserve"> G/TBT/N/JPN/802</v>
      </c>
      <c r="D49" s="6" t="s">
        <v>337</v>
      </c>
      <c r="E49" s="8" t="s">
        <v>720</v>
      </c>
      <c r="F49" s="8" t="s">
        <v>721</v>
      </c>
      <c r="G49" s="8" t="s">
        <v>722</v>
      </c>
      <c r="H49" s="6" t="s">
        <v>723</v>
      </c>
      <c r="I49" s="6" t="s">
        <v>724</v>
      </c>
      <c r="J49" s="6" t="s">
        <v>725</v>
      </c>
      <c r="K49" s="6" t="s">
        <v>20</v>
      </c>
      <c r="L49" s="6"/>
      <c r="M49" s="7">
        <v>45444</v>
      </c>
      <c r="N49" s="6" t="s">
        <v>22</v>
      </c>
      <c r="O49" s="8" t="s">
        <v>726</v>
      </c>
      <c r="P49" s="6" t="str">
        <f>HYPERLINK("https://docs.wto.org/imrd/directdoc.asp?DDFDocuments/t/G/TBTN24/JPN802.DOCX", "https://docs.wto.org/imrd/directdoc.asp?DDFDocuments/t/G/TBTN24/JPN802.DOCX")</f>
        <v>https://docs.wto.org/imrd/directdoc.asp?DDFDocuments/t/G/TBTN24/JPN802.DOCX</v>
      </c>
      <c r="Q49" s="6" t="str">
        <f>HYPERLINK("https://docs.wto.org/imrd/directdoc.asp?DDFDocuments/u/G/TBTN24/JPN802.DOCX", "https://docs.wto.org/imrd/directdoc.asp?DDFDocuments/u/G/TBTN24/JPN802.DOCX")</f>
        <v>https://docs.wto.org/imrd/directdoc.asp?DDFDocuments/u/G/TBTN24/JPN802.DOCX</v>
      </c>
      <c r="R49" s="6" t="str">
        <f>HYPERLINK("https://docs.wto.org/imrd/directdoc.asp?DDFDocuments/v/G/TBTN24/JPN802.DOCX", "https://docs.wto.org/imrd/directdoc.asp?DDFDocuments/v/G/TBTN24/JPN802.DOCX")</f>
        <v>https://docs.wto.org/imrd/directdoc.asp?DDFDocuments/v/G/TBTN24/JPN802.DOCX</v>
      </c>
    </row>
    <row r="50" spans="1:18" ht="240" x14ac:dyDescent="0.25">
      <c r="A50" s="8" t="s">
        <v>835</v>
      </c>
      <c r="B50" s="8" t="s">
        <v>660</v>
      </c>
      <c r="C50" s="6" t="str">
        <f>HYPERLINK("https://eping.wto.org/en/Search?viewData= G/TBT/N/USA/2109"," G/TBT/N/USA/2109")</f>
        <v xml:space="preserve"> G/TBT/N/USA/2109</v>
      </c>
      <c r="D50" s="6" t="s">
        <v>39</v>
      </c>
      <c r="E50" s="8" t="s">
        <v>658</v>
      </c>
      <c r="F50" s="8" t="s">
        <v>659</v>
      </c>
      <c r="G50" s="8" t="s">
        <v>660</v>
      </c>
      <c r="H50" s="6" t="s">
        <v>661</v>
      </c>
      <c r="I50" s="6" t="s">
        <v>662</v>
      </c>
      <c r="J50" s="6" t="s">
        <v>663</v>
      </c>
      <c r="K50" s="6" t="s">
        <v>264</v>
      </c>
      <c r="L50" s="6"/>
      <c r="M50" s="7">
        <v>45446</v>
      </c>
      <c r="N50" s="6" t="s">
        <v>22</v>
      </c>
      <c r="O50" s="8" t="s">
        <v>664</v>
      </c>
      <c r="P50" s="6" t="str">
        <f>HYPERLINK("https://docs.wto.org/imrd/directdoc.asp?DDFDocuments/t/G/TBTN24/USA2109.DOCX", "https://docs.wto.org/imrd/directdoc.asp?DDFDocuments/t/G/TBTN24/USA2109.DOCX")</f>
        <v>https://docs.wto.org/imrd/directdoc.asp?DDFDocuments/t/G/TBTN24/USA2109.DOCX</v>
      </c>
      <c r="Q50" s="6" t="str">
        <f>HYPERLINK("https://docs.wto.org/imrd/directdoc.asp?DDFDocuments/u/G/TBTN24/USA2109.DOCX", "https://docs.wto.org/imrd/directdoc.asp?DDFDocuments/u/G/TBTN24/USA2109.DOCX")</f>
        <v>https://docs.wto.org/imrd/directdoc.asp?DDFDocuments/u/G/TBTN24/USA2109.DOCX</v>
      </c>
      <c r="R50" s="6" t="str">
        <f>HYPERLINK("https://docs.wto.org/imrd/directdoc.asp?DDFDocuments/v/G/TBTN24/USA2109.DOCX", "https://docs.wto.org/imrd/directdoc.asp?DDFDocuments/v/G/TBTN24/USA2109.DOCX")</f>
        <v>https://docs.wto.org/imrd/directdoc.asp?DDFDocuments/v/G/TBTN24/USA2109.DOCX</v>
      </c>
    </row>
    <row r="51" spans="1:18" ht="180" x14ac:dyDescent="0.25">
      <c r="A51" s="8" t="s">
        <v>741</v>
      </c>
      <c r="B51" s="8" t="s">
        <v>172</v>
      </c>
      <c r="C51" s="6" t="str">
        <f>HYPERLINK("https://eping.wto.org/en/Search?viewData= G/TBT/N/GBR/86"," G/TBT/N/GBR/86")</f>
        <v xml:space="preserve"> G/TBT/N/GBR/86</v>
      </c>
      <c r="D51" s="6" t="s">
        <v>169</v>
      </c>
      <c r="E51" s="8" t="s">
        <v>170</v>
      </c>
      <c r="F51" s="8" t="s">
        <v>171</v>
      </c>
      <c r="G51" s="8" t="s">
        <v>172</v>
      </c>
      <c r="H51" s="6" t="s">
        <v>20</v>
      </c>
      <c r="I51" s="6" t="s">
        <v>173</v>
      </c>
      <c r="J51" s="6" t="s">
        <v>174</v>
      </c>
      <c r="K51" s="6" t="s">
        <v>68</v>
      </c>
      <c r="L51" s="6"/>
      <c r="M51" s="7">
        <v>45468</v>
      </c>
      <c r="N51" s="6" t="s">
        <v>22</v>
      </c>
      <c r="O51" s="6"/>
      <c r="P51" s="6" t="str">
        <f>HYPERLINK("https://docs.wto.org/imrd/directdoc.asp?DDFDocuments/t/G/TBTN24/GBR86.DOCX", "https://docs.wto.org/imrd/directdoc.asp?DDFDocuments/t/G/TBTN24/GBR86.DOCX")</f>
        <v>https://docs.wto.org/imrd/directdoc.asp?DDFDocuments/t/G/TBTN24/GBR86.DOCX</v>
      </c>
      <c r="Q51" s="6" t="str">
        <f>HYPERLINK("https://docs.wto.org/imrd/directdoc.asp?DDFDocuments/u/G/TBTN24/GBR86.DOCX", "https://docs.wto.org/imrd/directdoc.asp?DDFDocuments/u/G/TBTN24/GBR86.DOCX")</f>
        <v>https://docs.wto.org/imrd/directdoc.asp?DDFDocuments/u/G/TBTN24/GBR86.DOCX</v>
      </c>
      <c r="R51" s="6" t="str">
        <f>HYPERLINK("https://docs.wto.org/imrd/directdoc.asp?DDFDocuments/v/G/TBTN24/GBR86.DOCX", "https://docs.wto.org/imrd/directdoc.asp?DDFDocuments/v/G/TBTN24/GBR86.DOCX")</f>
        <v>https://docs.wto.org/imrd/directdoc.asp?DDFDocuments/v/G/TBTN24/GBR86.DOCX</v>
      </c>
    </row>
    <row r="52" spans="1:18" ht="135" x14ac:dyDescent="0.25">
      <c r="A52" s="8" t="s">
        <v>820</v>
      </c>
      <c r="B52" s="8" t="s">
        <v>552</v>
      </c>
      <c r="C52" s="6" t="str">
        <f>HYPERLINK("https://eping.wto.org/en/Search?viewData= G/TBT/N/BOL/27, G/TBT/N/COL/268, G/TBT/N/ECU/524, G/TBT/N/PER/157"," G/TBT/N/BOL/27, G/TBT/N/COL/268, G/TBT/N/ECU/524, G/TBT/N/PER/157")</f>
        <v xml:space="preserve"> G/TBT/N/BOL/27, G/TBT/N/COL/268, G/TBT/N/ECU/524, G/TBT/N/PER/157</v>
      </c>
      <c r="D52" s="6" t="s">
        <v>549</v>
      </c>
      <c r="E52" s="8" t="s">
        <v>550</v>
      </c>
      <c r="F52" s="8" t="s">
        <v>551</v>
      </c>
      <c r="G52" s="8" t="s">
        <v>552</v>
      </c>
      <c r="H52" s="6" t="s">
        <v>553</v>
      </c>
      <c r="I52" s="6" t="s">
        <v>554</v>
      </c>
      <c r="J52" s="6" t="s">
        <v>96</v>
      </c>
      <c r="K52" s="6" t="s">
        <v>68</v>
      </c>
      <c r="L52" s="6"/>
      <c r="M52" s="7">
        <v>45451</v>
      </c>
      <c r="N52" s="6" t="s">
        <v>22</v>
      </c>
      <c r="O52" s="8" t="s">
        <v>555</v>
      </c>
      <c r="P52" s="6" t="str">
        <f>HYPERLINK("https://docs.wto.org/imrd/directdoc.asp?DDFDocuments/t/G/TBTN24/BOL27.DOCX", "https://docs.wto.org/imrd/directdoc.asp?DDFDocuments/t/G/TBTN24/BOL27.DOCX")</f>
        <v>https://docs.wto.org/imrd/directdoc.asp?DDFDocuments/t/G/TBTN24/BOL27.DOCX</v>
      </c>
      <c r="Q52" s="6" t="str">
        <f>HYPERLINK("https://docs.wto.org/imrd/directdoc.asp?DDFDocuments/u/G/TBTN24/BOL27.DOCX", "https://docs.wto.org/imrd/directdoc.asp?DDFDocuments/u/G/TBTN24/BOL27.DOCX")</f>
        <v>https://docs.wto.org/imrd/directdoc.asp?DDFDocuments/u/G/TBTN24/BOL27.DOCX</v>
      </c>
      <c r="R52" s="6" t="str">
        <f>HYPERLINK("https://docs.wto.org/imrd/directdoc.asp?DDFDocuments/v/G/TBTN24/BOL27.DOCX", "https://docs.wto.org/imrd/directdoc.asp?DDFDocuments/v/G/TBTN24/BOL27.DOCX")</f>
        <v>https://docs.wto.org/imrd/directdoc.asp?DDFDocuments/v/G/TBTN24/BOL27.DOCX</v>
      </c>
    </row>
    <row r="53" spans="1:18" ht="135" x14ac:dyDescent="0.25">
      <c r="A53" s="8" t="s">
        <v>820</v>
      </c>
      <c r="B53" s="8" t="s">
        <v>552</v>
      </c>
      <c r="C53" s="6" t="str">
        <f>HYPERLINK("https://eping.wto.org/en/Search?viewData= G/TBT/N/BOL/27, G/TBT/N/COL/268, G/TBT/N/ECU/524, G/TBT/N/PER/157"," G/TBT/N/BOL/27, G/TBT/N/COL/268, G/TBT/N/ECU/524, G/TBT/N/PER/157")</f>
        <v xml:space="preserve"> G/TBT/N/BOL/27, G/TBT/N/COL/268, G/TBT/N/ECU/524, G/TBT/N/PER/157</v>
      </c>
      <c r="D53" s="6" t="s">
        <v>405</v>
      </c>
      <c r="E53" s="8" t="s">
        <v>550</v>
      </c>
      <c r="F53" s="8" t="s">
        <v>551</v>
      </c>
      <c r="G53" s="8" t="s">
        <v>552</v>
      </c>
      <c r="H53" s="6" t="s">
        <v>562</v>
      </c>
      <c r="I53" s="6" t="s">
        <v>554</v>
      </c>
      <c r="J53" s="6" t="s">
        <v>96</v>
      </c>
      <c r="K53" s="6" t="s">
        <v>68</v>
      </c>
      <c r="L53" s="6"/>
      <c r="M53" s="7">
        <v>45451</v>
      </c>
      <c r="N53" s="6" t="s">
        <v>22</v>
      </c>
      <c r="O53" s="8" t="s">
        <v>555</v>
      </c>
      <c r="P53" s="6" t="str">
        <f>HYPERLINK("https://docs.wto.org/imrd/directdoc.asp?DDFDocuments/t/G/TBTN24/BOL27.DOCX", "https://docs.wto.org/imrd/directdoc.asp?DDFDocuments/t/G/TBTN24/BOL27.DOCX")</f>
        <v>https://docs.wto.org/imrd/directdoc.asp?DDFDocuments/t/G/TBTN24/BOL27.DOCX</v>
      </c>
      <c r="Q53" s="6" t="str">
        <f>HYPERLINK("https://docs.wto.org/imrd/directdoc.asp?DDFDocuments/u/G/TBTN24/BOL27.DOCX", "https://docs.wto.org/imrd/directdoc.asp?DDFDocuments/u/G/TBTN24/BOL27.DOCX")</f>
        <v>https://docs.wto.org/imrd/directdoc.asp?DDFDocuments/u/G/TBTN24/BOL27.DOCX</v>
      </c>
      <c r="R53" s="6" t="str">
        <f>HYPERLINK("https://docs.wto.org/imrd/directdoc.asp?DDFDocuments/v/G/TBTN24/BOL27.DOCX", "https://docs.wto.org/imrd/directdoc.asp?DDFDocuments/v/G/TBTN24/BOL27.DOCX")</f>
        <v>https://docs.wto.org/imrd/directdoc.asp?DDFDocuments/v/G/TBTN24/BOL27.DOCX</v>
      </c>
    </row>
    <row r="54" spans="1:18" ht="135" x14ac:dyDescent="0.25">
      <c r="A54" s="8" t="s">
        <v>820</v>
      </c>
      <c r="B54" s="8" t="s">
        <v>552</v>
      </c>
      <c r="C54" s="6" t="str">
        <f>HYPERLINK("https://eping.wto.org/en/Search?viewData= G/TBT/N/BOL/27, G/TBT/N/COL/268, G/TBT/N/ECU/524, G/TBT/N/PER/157"," G/TBT/N/BOL/27, G/TBT/N/COL/268, G/TBT/N/ECU/524, G/TBT/N/PER/157")</f>
        <v xml:space="preserve"> G/TBT/N/BOL/27, G/TBT/N/COL/268, G/TBT/N/ECU/524, G/TBT/N/PER/157</v>
      </c>
      <c r="D54" s="6" t="s">
        <v>570</v>
      </c>
      <c r="E54" s="8" t="s">
        <v>550</v>
      </c>
      <c r="F54" s="8" t="s">
        <v>551</v>
      </c>
      <c r="G54" s="8" t="s">
        <v>552</v>
      </c>
      <c r="H54" s="6" t="s">
        <v>553</v>
      </c>
      <c r="I54" s="6" t="s">
        <v>554</v>
      </c>
      <c r="J54" s="6" t="s">
        <v>96</v>
      </c>
      <c r="K54" s="6" t="s">
        <v>68</v>
      </c>
      <c r="L54" s="6"/>
      <c r="M54" s="7">
        <v>45451</v>
      </c>
      <c r="N54" s="6" t="s">
        <v>22</v>
      </c>
      <c r="O54" s="8" t="s">
        <v>555</v>
      </c>
      <c r="P54" s="6" t="str">
        <f>HYPERLINK("https://docs.wto.org/imrd/directdoc.asp?DDFDocuments/t/G/TBTN24/BOL27.DOCX", "https://docs.wto.org/imrd/directdoc.asp?DDFDocuments/t/G/TBTN24/BOL27.DOCX")</f>
        <v>https://docs.wto.org/imrd/directdoc.asp?DDFDocuments/t/G/TBTN24/BOL27.DOCX</v>
      </c>
      <c r="Q54" s="6" t="str">
        <f>HYPERLINK("https://docs.wto.org/imrd/directdoc.asp?DDFDocuments/u/G/TBTN24/BOL27.DOCX", "https://docs.wto.org/imrd/directdoc.asp?DDFDocuments/u/G/TBTN24/BOL27.DOCX")</f>
        <v>https://docs.wto.org/imrd/directdoc.asp?DDFDocuments/u/G/TBTN24/BOL27.DOCX</v>
      </c>
      <c r="R54" s="6" t="str">
        <f>HYPERLINK("https://docs.wto.org/imrd/directdoc.asp?DDFDocuments/v/G/TBTN24/BOL27.DOCX", "https://docs.wto.org/imrd/directdoc.asp?DDFDocuments/v/G/TBTN24/BOL27.DOCX")</f>
        <v>https://docs.wto.org/imrd/directdoc.asp?DDFDocuments/v/G/TBTN24/BOL27.DOCX</v>
      </c>
    </row>
    <row r="55" spans="1:18" ht="135" x14ac:dyDescent="0.25">
      <c r="A55" s="8" t="s">
        <v>820</v>
      </c>
      <c r="B55" s="8" t="s">
        <v>552</v>
      </c>
      <c r="C55" s="6" t="str">
        <f>HYPERLINK("https://eping.wto.org/en/Search?viewData= G/TBT/N/BOL/27, G/TBT/N/COL/268, G/TBT/N/ECU/524, G/TBT/N/PER/157"," G/TBT/N/BOL/27, G/TBT/N/COL/268, G/TBT/N/ECU/524, G/TBT/N/PER/157")</f>
        <v xml:space="preserve"> G/TBT/N/BOL/27, G/TBT/N/COL/268, G/TBT/N/ECU/524, G/TBT/N/PER/157</v>
      </c>
      <c r="D55" s="6" t="s">
        <v>571</v>
      </c>
      <c r="E55" s="8" t="s">
        <v>550</v>
      </c>
      <c r="F55" s="8" t="s">
        <v>551</v>
      </c>
      <c r="G55" s="8" t="s">
        <v>552</v>
      </c>
      <c r="H55" s="6" t="s">
        <v>562</v>
      </c>
      <c r="I55" s="6" t="s">
        <v>554</v>
      </c>
      <c r="J55" s="6" t="s">
        <v>96</v>
      </c>
      <c r="K55" s="6" t="s">
        <v>68</v>
      </c>
      <c r="L55" s="6"/>
      <c r="M55" s="7">
        <v>45451</v>
      </c>
      <c r="N55" s="6" t="s">
        <v>22</v>
      </c>
      <c r="O55" s="8" t="s">
        <v>555</v>
      </c>
      <c r="P55" s="6" t="str">
        <f>HYPERLINK("https://docs.wto.org/imrd/directdoc.asp?DDFDocuments/t/G/TBTN24/BOL27.DOCX", "https://docs.wto.org/imrd/directdoc.asp?DDFDocuments/t/G/TBTN24/BOL27.DOCX")</f>
        <v>https://docs.wto.org/imrd/directdoc.asp?DDFDocuments/t/G/TBTN24/BOL27.DOCX</v>
      </c>
      <c r="Q55" s="6" t="str">
        <f>HYPERLINK("https://docs.wto.org/imrd/directdoc.asp?DDFDocuments/u/G/TBTN24/BOL27.DOCX", "https://docs.wto.org/imrd/directdoc.asp?DDFDocuments/u/G/TBTN24/BOL27.DOCX")</f>
        <v>https://docs.wto.org/imrd/directdoc.asp?DDFDocuments/u/G/TBTN24/BOL27.DOCX</v>
      </c>
      <c r="R55" s="6" t="str">
        <f>HYPERLINK("https://docs.wto.org/imrd/directdoc.asp?DDFDocuments/v/G/TBTN24/BOL27.DOCX", "https://docs.wto.org/imrd/directdoc.asp?DDFDocuments/v/G/TBTN24/BOL27.DOCX")</f>
        <v>https://docs.wto.org/imrd/directdoc.asp?DDFDocuments/v/G/TBTN24/BOL27.DOCX</v>
      </c>
    </row>
    <row r="56" spans="1:18" ht="30" x14ac:dyDescent="0.25">
      <c r="A56" s="8" t="s">
        <v>774</v>
      </c>
      <c r="B56" s="8" t="s">
        <v>327</v>
      </c>
      <c r="C56" s="6" t="str">
        <f>HYPERLINK("https://eping.wto.org/en/Search?viewData= G/TBT/N/KOR/1206"," G/TBT/N/KOR/1206")</f>
        <v xml:space="preserve"> G/TBT/N/KOR/1206</v>
      </c>
      <c r="D56" s="6" t="s">
        <v>16</v>
      </c>
      <c r="E56" s="8" t="s">
        <v>325</v>
      </c>
      <c r="F56" s="8" t="s">
        <v>326</v>
      </c>
      <c r="G56" s="8" t="s">
        <v>327</v>
      </c>
      <c r="H56" s="6" t="s">
        <v>20</v>
      </c>
      <c r="I56" s="6" t="s">
        <v>20</v>
      </c>
      <c r="J56" s="6" t="s">
        <v>21</v>
      </c>
      <c r="K56" s="6" t="s">
        <v>20</v>
      </c>
      <c r="L56" s="6"/>
      <c r="M56" s="7">
        <v>45460</v>
      </c>
      <c r="N56" s="6" t="s">
        <v>22</v>
      </c>
      <c r="O56" s="8" t="s">
        <v>328</v>
      </c>
      <c r="P56" s="6" t="str">
        <f>HYPERLINK("https://docs.wto.org/imrd/directdoc.asp?DDFDocuments/t/G/TBTN24/KOR1206.DOCX", "https://docs.wto.org/imrd/directdoc.asp?DDFDocuments/t/G/TBTN24/KOR1206.DOCX")</f>
        <v>https://docs.wto.org/imrd/directdoc.asp?DDFDocuments/t/G/TBTN24/KOR1206.DOCX</v>
      </c>
      <c r="Q56" s="6" t="str">
        <f>HYPERLINK("https://docs.wto.org/imrd/directdoc.asp?DDFDocuments/u/G/TBTN24/KOR1206.DOCX", "https://docs.wto.org/imrd/directdoc.asp?DDFDocuments/u/G/TBTN24/KOR1206.DOCX")</f>
        <v>https://docs.wto.org/imrd/directdoc.asp?DDFDocuments/u/G/TBTN24/KOR1206.DOCX</v>
      </c>
      <c r="R56" s="6" t="str">
        <f>HYPERLINK("https://docs.wto.org/imrd/directdoc.asp?DDFDocuments/v/G/TBTN24/KOR1206.DOCX", "https://docs.wto.org/imrd/directdoc.asp?DDFDocuments/v/G/TBTN24/KOR1206.DOCX")</f>
        <v>https://docs.wto.org/imrd/directdoc.asp?DDFDocuments/v/G/TBTN24/KOR1206.DOCX</v>
      </c>
    </row>
    <row r="57" spans="1:18" ht="165" x14ac:dyDescent="0.25">
      <c r="A57" s="8" t="s">
        <v>774</v>
      </c>
      <c r="B57" s="8" t="s">
        <v>327</v>
      </c>
      <c r="C57" s="6" t="str">
        <f>HYPERLINK("https://eping.wto.org/en/Search?viewData= G/TBT/N/KOR/1207"," G/TBT/N/KOR/1207")</f>
        <v xml:space="preserve"> G/TBT/N/KOR/1207</v>
      </c>
      <c r="D57" s="6" t="s">
        <v>16</v>
      </c>
      <c r="E57" s="8" t="s">
        <v>329</v>
      </c>
      <c r="F57" s="8" t="s">
        <v>330</v>
      </c>
      <c r="G57" s="8" t="s">
        <v>327</v>
      </c>
      <c r="H57" s="6" t="s">
        <v>20</v>
      </c>
      <c r="I57" s="6" t="s">
        <v>20</v>
      </c>
      <c r="J57" s="6" t="s">
        <v>96</v>
      </c>
      <c r="K57" s="6" t="s">
        <v>20</v>
      </c>
      <c r="L57" s="6"/>
      <c r="M57" s="7">
        <v>45460</v>
      </c>
      <c r="N57" s="6" t="s">
        <v>22</v>
      </c>
      <c r="O57" s="8" t="s">
        <v>331</v>
      </c>
      <c r="P57" s="6" t="str">
        <f>HYPERLINK("https://docs.wto.org/imrd/directdoc.asp?DDFDocuments/t/G/TBTN24/KOR1207.DOCX", "https://docs.wto.org/imrd/directdoc.asp?DDFDocuments/t/G/TBTN24/KOR1207.DOCX")</f>
        <v>https://docs.wto.org/imrd/directdoc.asp?DDFDocuments/t/G/TBTN24/KOR1207.DOCX</v>
      </c>
      <c r="Q57" s="6" t="str">
        <f>HYPERLINK("https://docs.wto.org/imrd/directdoc.asp?DDFDocuments/u/G/TBTN24/KOR1207.DOCX", "https://docs.wto.org/imrd/directdoc.asp?DDFDocuments/u/G/TBTN24/KOR1207.DOCX")</f>
        <v>https://docs.wto.org/imrd/directdoc.asp?DDFDocuments/u/G/TBTN24/KOR1207.DOCX</v>
      </c>
      <c r="R57" s="6" t="str">
        <f>HYPERLINK("https://docs.wto.org/imrd/directdoc.asp?DDFDocuments/v/G/TBTN24/KOR1207.DOCX", "https://docs.wto.org/imrd/directdoc.asp?DDFDocuments/v/G/TBTN24/KOR1207.DOCX")</f>
        <v>https://docs.wto.org/imrd/directdoc.asp?DDFDocuments/v/G/TBTN24/KOR1207.DOCX</v>
      </c>
    </row>
    <row r="58" spans="1:18" ht="60" x14ac:dyDescent="0.25">
      <c r="A58" s="8" t="s">
        <v>838</v>
      </c>
      <c r="B58" s="8" t="s">
        <v>676</v>
      </c>
      <c r="C58" s="6" t="str">
        <f>HYPERLINK("https://eping.wto.org/en/Search?viewData= G/TBT/N/BGD/6"," G/TBT/N/BGD/6")</f>
        <v xml:space="preserve"> G/TBT/N/BGD/6</v>
      </c>
      <c r="D58" s="6" t="s">
        <v>668</v>
      </c>
      <c r="E58" s="8" t="s">
        <v>674</v>
      </c>
      <c r="F58" s="8" t="s">
        <v>675</v>
      </c>
      <c r="G58" s="8" t="s">
        <v>676</v>
      </c>
      <c r="H58" s="6" t="s">
        <v>20</v>
      </c>
      <c r="I58" s="6" t="s">
        <v>677</v>
      </c>
      <c r="J58" s="6" t="s">
        <v>96</v>
      </c>
      <c r="K58" s="6" t="s">
        <v>20</v>
      </c>
      <c r="L58" s="6"/>
      <c r="M58" s="7">
        <v>45446</v>
      </c>
      <c r="N58" s="6" t="s">
        <v>22</v>
      </c>
      <c r="O58" s="8" t="s">
        <v>678</v>
      </c>
      <c r="P58" s="6" t="str">
        <f>HYPERLINK("https://docs.wto.org/imrd/directdoc.asp?DDFDocuments/t/G/TBTN24/BGD6.DOCX", "https://docs.wto.org/imrd/directdoc.asp?DDFDocuments/t/G/TBTN24/BGD6.DOCX")</f>
        <v>https://docs.wto.org/imrd/directdoc.asp?DDFDocuments/t/G/TBTN24/BGD6.DOCX</v>
      </c>
      <c r="Q58" s="6" t="str">
        <f>HYPERLINK("https://docs.wto.org/imrd/directdoc.asp?DDFDocuments/u/G/TBTN24/BGD6.DOCX", "https://docs.wto.org/imrd/directdoc.asp?DDFDocuments/u/G/TBTN24/BGD6.DOCX")</f>
        <v>https://docs.wto.org/imrd/directdoc.asp?DDFDocuments/u/G/TBTN24/BGD6.DOCX</v>
      </c>
      <c r="R58" s="6" t="str">
        <f>HYPERLINK("https://docs.wto.org/imrd/directdoc.asp?DDFDocuments/v/G/TBTN24/BGD6.DOCX", "https://docs.wto.org/imrd/directdoc.asp?DDFDocuments/v/G/TBTN24/BGD6.DOCX")</f>
        <v>https://docs.wto.org/imrd/directdoc.asp?DDFDocuments/v/G/TBTN24/BGD6.DOCX</v>
      </c>
    </row>
    <row r="59" spans="1:18" ht="255" x14ac:dyDescent="0.25">
      <c r="A59" s="8" t="s">
        <v>744</v>
      </c>
      <c r="B59" s="8" t="s">
        <v>204</v>
      </c>
      <c r="C59" s="6" t="str">
        <f>HYPERLINK("https://eping.wto.org/en/Search?viewData= G/TBT/N/USA/2116"," G/TBT/N/USA/2116")</f>
        <v xml:space="preserve"> G/TBT/N/USA/2116</v>
      </c>
      <c r="D59" s="6" t="s">
        <v>39</v>
      </c>
      <c r="E59" s="8" t="s">
        <v>202</v>
      </c>
      <c r="F59" s="8" t="s">
        <v>203</v>
      </c>
      <c r="G59" s="8" t="s">
        <v>204</v>
      </c>
      <c r="H59" s="6" t="s">
        <v>20</v>
      </c>
      <c r="I59" s="6" t="s">
        <v>205</v>
      </c>
      <c r="J59" s="6" t="s">
        <v>206</v>
      </c>
      <c r="K59" s="6" t="s">
        <v>20</v>
      </c>
      <c r="L59" s="6"/>
      <c r="M59" s="7">
        <v>45467</v>
      </c>
      <c r="N59" s="6" t="s">
        <v>22</v>
      </c>
      <c r="O59" s="8" t="s">
        <v>207</v>
      </c>
      <c r="P59" s="6" t="str">
        <f>HYPERLINK("https://docs.wto.org/imrd/directdoc.asp?DDFDocuments/t/G/TBTN24/USA2116.DOCX", "https://docs.wto.org/imrd/directdoc.asp?DDFDocuments/t/G/TBTN24/USA2116.DOCX")</f>
        <v>https://docs.wto.org/imrd/directdoc.asp?DDFDocuments/t/G/TBTN24/USA2116.DOCX</v>
      </c>
      <c r="Q59" s="6" t="str">
        <f>HYPERLINK("https://docs.wto.org/imrd/directdoc.asp?DDFDocuments/u/G/TBTN24/USA2116.DOCX", "https://docs.wto.org/imrd/directdoc.asp?DDFDocuments/u/G/TBTN24/USA2116.DOCX")</f>
        <v>https://docs.wto.org/imrd/directdoc.asp?DDFDocuments/u/G/TBTN24/USA2116.DOCX</v>
      </c>
      <c r="R59" s="6" t="str">
        <f>HYPERLINK("https://docs.wto.org/imrd/directdoc.asp?DDFDocuments/v/G/TBTN24/USA2116.DOCX", "https://docs.wto.org/imrd/directdoc.asp?DDFDocuments/v/G/TBTN24/USA2116.DOCX")</f>
        <v>https://docs.wto.org/imrd/directdoc.asp?DDFDocuments/v/G/TBTN24/USA2116.DOCX</v>
      </c>
    </row>
    <row r="60" spans="1:18" ht="75" x14ac:dyDescent="0.25">
      <c r="A60" s="9" t="s">
        <v>753</v>
      </c>
      <c r="B60" s="8" t="s">
        <v>93</v>
      </c>
      <c r="C60" s="6" t="str">
        <f>HYPERLINK("https://eping.wto.org/en/Search?viewData= G/TBT/N/CHN/1848"," G/TBT/N/CHN/1848")</f>
        <v xml:space="preserve"> G/TBT/N/CHN/1848</v>
      </c>
      <c r="D60" s="6" t="s">
        <v>46</v>
      </c>
      <c r="E60" s="8" t="s">
        <v>91</v>
      </c>
      <c r="F60" s="8" t="s">
        <v>92</v>
      </c>
      <c r="G60" s="8" t="s">
        <v>93</v>
      </c>
      <c r="H60" s="6" t="s">
        <v>94</v>
      </c>
      <c r="I60" s="6" t="s">
        <v>95</v>
      </c>
      <c r="J60" s="6" t="s">
        <v>96</v>
      </c>
      <c r="K60" s="6" t="s">
        <v>20</v>
      </c>
      <c r="L60" s="6"/>
      <c r="M60" s="7">
        <v>45471</v>
      </c>
      <c r="N60" s="6" t="s">
        <v>22</v>
      </c>
      <c r="O60" s="8" t="s">
        <v>97</v>
      </c>
      <c r="P60" s="6" t="str">
        <f>HYPERLINK("https://docs.wto.org/imrd/directdoc.asp?DDFDocuments/t/G/TBTN24/CHN1848.DOCX", "https://docs.wto.org/imrd/directdoc.asp?DDFDocuments/t/G/TBTN24/CHN1848.DOCX")</f>
        <v>https://docs.wto.org/imrd/directdoc.asp?DDFDocuments/t/G/TBTN24/CHN1848.DOCX</v>
      </c>
      <c r="Q60" s="6"/>
      <c r="R60" s="6"/>
    </row>
    <row r="61" spans="1:18" ht="120" x14ac:dyDescent="0.25">
      <c r="A61" s="8" t="s">
        <v>769</v>
      </c>
      <c r="B61" s="8" t="s">
        <v>292</v>
      </c>
      <c r="C61" s="6" t="str">
        <f>HYPERLINK("https://eping.wto.org/en/Search?viewData= G/TBT/N/KEN/1604"," G/TBT/N/KEN/1604")</f>
        <v xml:space="preserve"> G/TBT/N/KEN/1604</v>
      </c>
      <c r="D61" s="6" t="s">
        <v>283</v>
      </c>
      <c r="E61" s="8" t="s">
        <v>290</v>
      </c>
      <c r="F61" s="8" t="s">
        <v>291</v>
      </c>
      <c r="G61" s="8" t="s">
        <v>292</v>
      </c>
      <c r="H61" s="6" t="s">
        <v>20</v>
      </c>
      <c r="I61" s="6" t="s">
        <v>293</v>
      </c>
      <c r="J61" s="6" t="s">
        <v>59</v>
      </c>
      <c r="K61" s="6" t="s">
        <v>20</v>
      </c>
      <c r="L61" s="6"/>
      <c r="M61" s="7">
        <v>45461</v>
      </c>
      <c r="N61" s="6" t="s">
        <v>22</v>
      </c>
      <c r="O61" s="8" t="s">
        <v>294</v>
      </c>
      <c r="P61" s="6" t="str">
        <f>HYPERLINK("https://docs.wto.org/imrd/directdoc.asp?DDFDocuments/t/G/TBTN24/KEN1604.DOCX", "https://docs.wto.org/imrd/directdoc.asp?DDFDocuments/t/G/TBTN24/KEN1604.DOCX")</f>
        <v>https://docs.wto.org/imrd/directdoc.asp?DDFDocuments/t/G/TBTN24/KEN1604.DOCX</v>
      </c>
      <c r="Q61" s="6" t="str">
        <f>HYPERLINK("https://docs.wto.org/imrd/directdoc.asp?DDFDocuments/u/G/TBTN24/KEN1604.DOCX", "https://docs.wto.org/imrd/directdoc.asp?DDFDocuments/u/G/TBTN24/KEN1604.DOCX")</f>
        <v>https://docs.wto.org/imrd/directdoc.asp?DDFDocuments/u/G/TBTN24/KEN1604.DOCX</v>
      </c>
      <c r="R61" s="6" t="str">
        <f>HYPERLINK("https://docs.wto.org/imrd/directdoc.asp?DDFDocuments/v/G/TBTN24/KEN1604.DOCX", "https://docs.wto.org/imrd/directdoc.asp?DDFDocuments/v/G/TBTN24/KEN1604.DOCX")</f>
        <v>https://docs.wto.org/imrd/directdoc.asp?DDFDocuments/v/G/TBTN24/KEN1604.DOCX</v>
      </c>
    </row>
    <row r="62" spans="1:18" ht="75" x14ac:dyDescent="0.25">
      <c r="A62" s="8" t="s">
        <v>818</v>
      </c>
      <c r="B62" s="8" t="s">
        <v>440</v>
      </c>
      <c r="C62" s="6" t="str">
        <f>HYPERLINK("https://eping.wto.org/en/Search?viewData= G/TBT/N/MDA/58"," G/TBT/N/MDA/58")</f>
        <v xml:space="preserve"> G/TBT/N/MDA/58</v>
      </c>
      <c r="D62" s="6" t="s">
        <v>437</v>
      </c>
      <c r="E62" s="8" t="s">
        <v>438</v>
      </c>
      <c r="F62" s="8" t="s">
        <v>439</v>
      </c>
      <c r="G62" s="8" t="s">
        <v>440</v>
      </c>
      <c r="H62" s="6" t="s">
        <v>441</v>
      </c>
      <c r="I62" s="6" t="s">
        <v>442</v>
      </c>
      <c r="J62" s="6" t="s">
        <v>443</v>
      </c>
      <c r="K62" s="6" t="s">
        <v>145</v>
      </c>
      <c r="L62" s="6"/>
      <c r="M62" s="7">
        <v>45426</v>
      </c>
      <c r="N62" s="6" t="s">
        <v>22</v>
      </c>
      <c r="O62" s="8" t="s">
        <v>444</v>
      </c>
      <c r="P62" s="6" t="str">
        <f>HYPERLINK("https://docs.wto.org/imrd/directdoc.asp?DDFDocuments/t/G/TBTN24/MDA58.DOCX", "https://docs.wto.org/imrd/directdoc.asp?DDFDocuments/t/G/TBTN24/MDA58.DOCX")</f>
        <v>https://docs.wto.org/imrd/directdoc.asp?DDFDocuments/t/G/TBTN24/MDA58.DOCX</v>
      </c>
      <c r="Q62" s="6" t="str">
        <f>HYPERLINK("https://docs.wto.org/imrd/directdoc.asp?DDFDocuments/u/G/TBTN24/MDA58.DOCX", "https://docs.wto.org/imrd/directdoc.asp?DDFDocuments/u/G/TBTN24/MDA58.DOCX")</f>
        <v>https://docs.wto.org/imrd/directdoc.asp?DDFDocuments/u/G/TBTN24/MDA58.DOCX</v>
      </c>
      <c r="R62" s="6" t="str">
        <f>HYPERLINK("https://docs.wto.org/imrd/directdoc.asp?DDFDocuments/v/G/TBTN24/MDA58.DOCX", "https://docs.wto.org/imrd/directdoc.asp?DDFDocuments/v/G/TBTN24/MDA58.DOCX")</f>
        <v>https://docs.wto.org/imrd/directdoc.asp?DDFDocuments/v/G/TBTN24/MDA58.DOCX</v>
      </c>
    </row>
    <row r="63" spans="1:18" ht="60" x14ac:dyDescent="0.25">
      <c r="A63" s="8" t="s">
        <v>782</v>
      </c>
      <c r="B63" s="8" t="s">
        <v>385</v>
      </c>
      <c r="C63" s="6" t="str">
        <f>HYPERLINK("https://eping.wto.org/en/Search?viewData= G/TBT/N/VNM/297"," G/TBT/N/VNM/297")</f>
        <v xml:space="preserve"> G/TBT/N/VNM/297</v>
      </c>
      <c r="D63" s="6" t="s">
        <v>382</v>
      </c>
      <c r="E63" s="8" t="s">
        <v>383</v>
      </c>
      <c r="F63" s="8" t="s">
        <v>384</v>
      </c>
      <c r="G63" s="8" t="s">
        <v>385</v>
      </c>
      <c r="H63" s="6" t="s">
        <v>20</v>
      </c>
      <c r="I63" s="6" t="s">
        <v>386</v>
      </c>
      <c r="J63" s="6" t="s">
        <v>189</v>
      </c>
      <c r="K63" s="6" t="s">
        <v>68</v>
      </c>
      <c r="L63" s="6"/>
      <c r="M63" s="7">
        <v>45458</v>
      </c>
      <c r="N63" s="6" t="s">
        <v>22</v>
      </c>
      <c r="O63" s="8" t="s">
        <v>387</v>
      </c>
      <c r="P63" s="6" t="str">
        <f>HYPERLINK("https://docs.wto.org/imrd/directdoc.asp?DDFDocuments/t/G/TBTN24/VNM297.DOCX", "https://docs.wto.org/imrd/directdoc.asp?DDFDocuments/t/G/TBTN24/VNM297.DOCX")</f>
        <v>https://docs.wto.org/imrd/directdoc.asp?DDFDocuments/t/G/TBTN24/VNM297.DOCX</v>
      </c>
      <c r="Q63" s="6" t="str">
        <f>HYPERLINK("https://docs.wto.org/imrd/directdoc.asp?DDFDocuments/u/G/TBTN24/VNM297.DOCX", "https://docs.wto.org/imrd/directdoc.asp?DDFDocuments/u/G/TBTN24/VNM297.DOCX")</f>
        <v>https://docs.wto.org/imrd/directdoc.asp?DDFDocuments/u/G/TBTN24/VNM297.DOCX</v>
      </c>
      <c r="R63" s="6" t="str">
        <f>HYPERLINK("https://docs.wto.org/imrd/directdoc.asp?DDFDocuments/v/G/TBTN24/VNM297.DOCX", "https://docs.wto.org/imrd/directdoc.asp?DDFDocuments/v/G/TBTN24/VNM297.DOCX")</f>
        <v>https://docs.wto.org/imrd/directdoc.asp?DDFDocuments/v/G/TBTN24/VNM297.DOCX</v>
      </c>
    </row>
    <row r="64" spans="1:18" ht="150" x14ac:dyDescent="0.25">
      <c r="A64" s="8" t="s">
        <v>821</v>
      </c>
      <c r="B64" s="8" t="s">
        <v>575</v>
      </c>
      <c r="C64" s="6" t="str">
        <f>HYPERLINK("https://eping.wto.org/en/Search?viewData= G/TBT/N/USA/2111"," G/TBT/N/USA/2111")</f>
        <v xml:space="preserve"> G/TBT/N/USA/2111</v>
      </c>
      <c r="D64" s="6" t="s">
        <v>39</v>
      </c>
      <c r="E64" s="8" t="s">
        <v>573</v>
      </c>
      <c r="F64" s="8" t="s">
        <v>574</v>
      </c>
      <c r="G64" s="8" t="s">
        <v>575</v>
      </c>
      <c r="H64" s="6" t="s">
        <v>20</v>
      </c>
      <c r="I64" s="6" t="s">
        <v>576</v>
      </c>
      <c r="J64" s="6" t="s">
        <v>422</v>
      </c>
      <c r="K64" s="6" t="s">
        <v>20</v>
      </c>
      <c r="L64" s="6"/>
      <c r="M64" s="7">
        <v>45420</v>
      </c>
      <c r="N64" s="6" t="s">
        <v>22</v>
      </c>
      <c r="O64" s="8" t="s">
        <v>577</v>
      </c>
      <c r="P64" s="6" t="str">
        <f>HYPERLINK("https://docs.wto.org/imrd/directdoc.asp?DDFDocuments/t/G/TBTN24/USA2111.DOCX", "https://docs.wto.org/imrd/directdoc.asp?DDFDocuments/t/G/TBTN24/USA2111.DOCX")</f>
        <v>https://docs.wto.org/imrd/directdoc.asp?DDFDocuments/t/G/TBTN24/USA2111.DOCX</v>
      </c>
      <c r="Q64" s="6" t="str">
        <f>HYPERLINK("https://docs.wto.org/imrd/directdoc.asp?DDFDocuments/u/G/TBTN24/USA2111.DOCX", "https://docs.wto.org/imrd/directdoc.asp?DDFDocuments/u/G/TBTN24/USA2111.DOCX")</f>
        <v>https://docs.wto.org/imrd/directdoc.asp?DDFDocuments/u/G/TBTN24/USA2111.DOCX</v>
      </c>
      <c r="R64" s="6" t="str">
        <f>HYPERLINK("https://docs.wto.org/imrd/directdoc.asp?DDFDocuments/v/G/TBTN24/USA2111.DOCX", "https://docs.wto.org/imrd/directdoc.asp?DDFDocuments/v/G/TBTN24/USA2111.DOCX")</f>
        <v>https://docs.wto.org/imrd/directdoc.asp?DDFDocuments/v/G/TBTN24/USA2111.DOCX</v>
      </c>
    </row>
    <row r="65" spans="1:18" ht="45" x14ac:dyDescent="0.25">
      <c r="A65" s="8" t="s">
        <v>790</v>
      </c>
      <c r="B65" s="8" t="s">
        <v>464</v>
      </c>
      <c r="C65" s="6" t="str">
        <f>HYPERLINK("https://eping.wto.org/en/Search?viewData= G/TBT/N/VNM/294"," G/TBT/N/VNM/294")</f>
        <v xml:space="preserve"> G/TBT/N/VNM/294</v>
      </c>
      <c r="D65" s="6" t="s">
        <v>382</v>
      </c>
      <c r="E65" s="8" t="s">
        <v>462</v>
      </c>
      <c r="F65" s="8" t="s">
        <v>463</v>
      </c>
      <c r="G65" s="8" t="s">
        <v>464</v>
      </c>
      <c r="H65" s="6" t="s">
        <v>20</v>
      </c>
      <c r="I65" s="6" t="s">
        <v>102</v>
      </c>
      <c r="J65" s="6" t="s">
        <v>59</v>
      </c>
      <c r="K65" s="6" t="s">
        <v>20</v>
      </c>
      <c r="L65" s="6"/>
      <c r="M65" s="7">
        <v>45454</v>
      </c>
      <c r="N65" s="6" t="s">
        <v>22</v>
      </c>
      <c r="O65" s="8" t="s">
        <v>465</v>
      </c>
      <c r="P65" s="6" t="str">
        <f>HYPERLINK("https://docs.wto.org/imrd/directdoc.asp?DDFDocuments/t/G/TBTN24/VNM294.DOCX", "https://docs.wto.org/imrd/directdoc.asp?DDFDocuments/t/G/TBTN24/VNM294.DOCX")</f>
        <v>https://docs.wto.org/imrd/directdoc.asp?DDFDocuments/t/G/TBTN24/VNM294.DOCX</v>
      </c>
      <c r="Q65" s="6" t="str">
        <f>HYPERLINK("https://docs.wto.org/imrd/directdoc.asp?DDFDocuments/u/G/TBTN24/VNM294.DOCX", "https://docs.wto.org/imrd/directdoc.asp?DDFDocuments/u/G/TBTN24/VNM294.DOCX")</f>
        <v>https://docs.wto.org/imrd/directdoc.asp?DDFDocuments/u/G/TBTN24/VNM294.DOCX</v>
      </c>
      <c r="R65" s="6" t="str">
        <f>HYPERLINK("https://docs.wto.org/imrd/directdoc.asp?DDFDocuments/v/G/TBTN24/VNM294.DOCX", "https://docs.wto.org/imrd/directdoc.asp?DDFDocuments/v/G/TBTN24/VNM294.DOCX")</f>
        <v>https://docs.wto.org/imrd/directdoc.asp?DDFDocuments/v/G/TBTN24/VNM294.DOCX</v>
      </c>
    </row>
    <row r="66" spans="1:18" ht="75" x14ac:dyDescent="0.25">
      <c r="A66" s="9" t="s">
        <v>749</v>
      </c>
      <c r="B66" s="8" t="s">
        <v>56</v>
      </c>
      <c r="C66" s="6" t="str">
        <f>HYPERLINK("https://eping.wto.org/en/Search?viewData= G/TBT/N/CHN/1846"," G/TBT/N/CHN/1846")</f>
        <v xml:space="preserve"> G/TBT/N/CHN/1846</v>
      </c>
      <c r="D66" s="6" t="s">
        <v>46</v>
      </c>
      <c r="E66" s="8" t="s">
        <v>54</v>
      </c>
      <c r="F66" s="8" t="s">
        <v>55</v>
      </c>
      <c r="G66" s="8" t="s">
        <v>56</v>
      </c>
      <c r="H66" s="6" t="s">
        <v>57</v>
      </c>
      <c r="I66" s="6" t="s">
        <v>58</v>
      </c>
      <c r="J66" s="6" t="s">
        <v>59</v>
      </c>
      <c r="K66" s="6" t="s">
        <v>20</v>
      </c>
      <c r="L66" s="6"/>
      <c r="M66" s="7">
        <v>45471</v>
      </c>
      <c r="N66" s="6" t="s">
        <v>22</v>
      </c>
      <c r="O66" s="8" t="s">
        <v>60</v>
      </c>
      <c r="P66" s="6" t="str">
        <f>HYPERLINK("https://docs.wto.org/imrd/directdoc.asp?DDFDocuments/t/G/TBTN24/CHN1846.DOCX", "https://docs.wto.org/imrd/directdoc.asp?DDFDocuments/t/G/TBTN24/CHN1846.DOCX")</f>
        <v>https://docs.wto.org/imrd/directdoc.asp?DDFDocuments/t/G/TBTN24/CHN1846.DOCX</v>
      </c>
      <c r="Q66" s="6"/>
      <c r="R66" s="6"/>
    </row>
    <row r="67" spans="1:18" ht="30" x14ac:dyDescent="0.25">
      <c r="A67" s="8" t="s">
        <v>740</v>
      </c>
      <c r="B67" s="8" t="s">
        <v>163</v>
      </c>
      <c r="C67" s="6" t="str">
        <f>HYPERLINK("https://eping.wto.org/en/Search?viewData= G/TBT/N/ARE/610, G/TBT/N/BHR/696, G/TBT/N/KWT/675, G/TBT/N/OMN/522, G/TBT/N/QAT/673, G/TBT/N/SAU/1333, G/TBT/N/YEM/279"," G/TBT/N/ARE/610, G/TBT/N/BHR/696, G/TBT/N/KWT/675, G/TBT/N/OMN/522, G/TBT/N/QAT/673, G/TBT/N/SAU/1333, G/TBT/N/YEM/279")</f>
        <v xml:space="preserve"> G/TBT/N/ARE/610, G/TBT/N/BHR/696, G/TBT/N/KWT/675, G/TBT/N/OMN/522, G/TBT/N/QAT/673, G/TBT/N/SAU/1333, G/TBT/N/YEM/279</v>
      </c>
      <c r="D67" s="6" t="s">
        <v>160</v>
      </c>
      <c r="E67" s="8" t="s">
        <v>161</v>
      </c>
      <c r="F67" s="8" t="s">
        <v>162</v>
      </c>
      <c r="G67" s="8" t="s">
        <v>163</v>
      </c>
      <c r="H67" s="6" t="s">
        <v>20</v>
      </c>
      <c r="I67" s="6" t="s">
        <v>164</v>
      </c>
      <c r="J67" s="6" t="s">
        <v>165</v>
      </c>
      <c r="K67" s="6" t="s">
        <v>145</v>
      </c>
      <c r="L67" s="6"/>
      <c r="M67" s="7">
        <v>45468</v>
      </c>
      <c r="N67" s="6" t="s">
        <v>22</v>
      </c>
      <c r="O67" s="8" t="s">
        <v>166</v>
      </c>
      <c r="P67" s="6" t="str">
        <f>HYPERLINK("https://docs.wto.org/imrd/directdoc.asp?DDFDocuments/t/G/TBTN24/ARE610.DOCX", "https://docs.wto.org/imrd/directdoc.asp?DDFDocuments/t/G/TBTN24/ARE610.DOCX")</f>
        <v>https://docs.wto.org/imrd/directdoc.asp?DDFDocuments/t/G/TBTN24/ARE610.DOCX</v>
      </c>
      <c r="Q67" s="6" t="str">
        <f>HYPERLINK("https://docs.wto.org/imrd/directdoc.asp?DDFDocuments/u/G/TBTN24/ARE610.DOCX", "https://docs.wto.org/imrd/directdoc.asp?DDFDocuments/u/G/TBTN24/ARE610.DOCX")</f>
        <v>https://docs.wto.org/imrd/directdoc.asp?DDFDocuments/u/G/TBTN24/ARE610.DOCX</v>
      </c>
      <c r="R67" s="6" t="str">
        <f>HYPERLINK("https://docs.wto.org/imrd/directdoc.asp?DDFDocuments/v/G/TBTN24/ARE610.DOCX", "https://docs.wto.org/imrd/directdoc.asp?DDFDocuments/v/G/TBTN24/ARE610.DOCX")</f>
        <v>https://docs.wto.org/imrd/directdoc.asp?DDFDocuments/v/G/TBTN24/ARE610.DOCX</v>
      </c>
    </row>
    <row r="68" spans="1:18" ht="30" x14ac:dyDescent="0.25">
      <c r="A68" s="8" t="s">
        <v>740</v>
      </c>
      <c r="B68" s="8" t="s">
        <v>163</v>
      </c>
      <c r="C68" s="6" t="str">
        <f>HYPERLINK("https://eping.wto.org/en/Search?viewData= G/TBT/N/ARE/610, G/TBT/N/BHR/696, G/TBT/N/KWT/675, G/TBT/N/OMN/522, G/TBT/N/QAT/673, G/TBT/N/SAU/1333, G/TBT/N/YEM/279"," G/TBT/N/ARE/610, G/TBT/N/BHR/696, G/TBT/N/KWT/675, G/TBT/N/OMN/522, G/TBT/N/QAT/673, G/TBT/N/SAU/1333, G/TBT/N/YEM/279")</f>
        <v xml:space="preserve"> G/TBT/N/ARE/610, G/TBT/N/BHR/696, G/TBT/N/KWT/675, G/TBT/N/OMN/522, G/TBT/N/QAT/673, G/TBT/N/SAU/1333, G/TBT/N/YEM/279</v>
      </c>
      <c r="D68" s="6" t="s">
        <v>153</v>
      </c>
      <c r="E68" s="8" t="s">
        <v>161</v>
      </c>
      <c r="F68" s="8" t="s">
        <v>162</v>
      </c>
      <c r="G68" s="8" t="s">
        <v>163</v>
      </c>
      <c r="H68" s="6" t="s">
        <v>20</v>
      </c>
      <c r="I68" s="6" t="s">
        <v>164</v>
      </c>
      <c r="J68" s="6" t="s">
        <v>158</v>
      </c>
      <c r="K68" s="6" t="s">
        <v>145</v>
      </c>
      <c r="L68" s="6"/>
      <c r="M68" s="7">
        <v>45468</v>
      </c>
      <c r="N68" s="6" t="s">
        <v>22</v>
      </c>
      <c r="O68" s="8" t="s">
        <v>166</v>
      </c>
      <c r="P68" s="6" t="str">
        <f>HYPERLINK("https://docs.wto.org/imrd/directdoc.asp?DDFDocuments/t/G/TBTN24/ARE610.DOCX", "https://docs.wto.org/imrd/directdoc.asp?DDFDocuments/t/G/TBTN24/ARE610.DOCX")</f>
        <v>https://docs.wto.org/imrd/directdoc.asp?DDFDocuments/t/G/TBTN24/ARE610.DOCX</v>
      </c>
      <c r="Q68" s="6" t="str">
        <f>HYPERLINK("https://docs.wto.org/imrd/directdoc.asp?DDFDocuments/u/G/TBTN24/ARE610.DOCX", "https://docs.wto.org/imrd/directdoc.asp?DDFDocuments/u/G/TBTN24/ARE610.DOCX")</f>
        <v>https://docs.wto.org/imrd/directdoc.asp?DDFDocuments/u/G/TBTN24/ARE610.DOCX</v>
      </c>
      <c r="R68" s="6" t="str">
        <f>HYPERLINK("https://docs.wto.org/imrd/directdoc.asp?DDFDocuments/v/G/TBTN24/ARE610.DOCX", "https://docs.wto.org/imrd/directdoc.asp?DDFDocuments/v/G/TBTN24/ARE610.DOCX")</f>
        <v>https://docs.wto.org/imrd/directdoc.asp?DDFDocuments/v/G/TBTN24/ARE610.DOCX</v>
      </c>
    </row>
    <row r="69" spans="1:18" ht="30" x14ac:dyDescent="0.25">
      <c r="A69" s="8" t="s">
        <v>740</v>
      </c>
      <c r="B69" s="8" t="s">
        <v>163</v>
      </c>
      <c r="C69" s="6" t="str">
        <f>HYPERLINK("https://eping.wto.org/en/Search?viewData= G/TBT/N/ARE/610, G/TBT/N/BHR/696, G/TBT/N/KWT/675, G/TBT/N/OMN/522, G/TBT/N/QAT/673, G/TBT/N/SAU/1333, G/TBT/N/YEM/279"," G/TBT/N/ARE/610, G/TBT/N/BHR/696, G/TBT/N/KWT/675, G/TBT/N/OMN/522, G/TBT/N/QAT/673, G/TBT/N/SAU/1333, G/TBT/N/YEM/279")</f>
        <v xml:space="preserve"> G/TBT/N/ARE/610, G/TBT/N/BHR/696, G/TBT/N/KWT/675, G/TBT/N/OMN/522, G/TBT/N/QAT/673, G/TBT/N/SAU/1333, G/TBT/N/YEM/279</v>
      </c>
      <c r="D69" s="6" t="s">
        <v>176</v>
      </c>
      <c r="E69" s="8" t="s">
        <v>161</v>
      </c>
      <c r="F69" s="8" t="s">
        <v>162</v>
      </c>
      <c r="G69" s="8" t="s">
        <v>163</v>
      </c>
      <c r="H69" s="6" t="s">
        <v>20</v>
      </c>
      <c r="I69" s="6" t="s">
        <v>164</v>
      </c>
      <c r="J69" s="6" t="s">
        <v>165</v>
      </c>
      <c r="K69" s="6" t="s">
        <v>145</v>
      </c>
      <c r="L69" s="6"/>
      <c r="M69" s="7">
        <v>45468</v>
      </c>
      <c r="N69" s="6" t="s">
        <v>22</v>
      </c>
      <c r="O69" s="8" t="s">
        <v>166</v>
      </c>
      <c r="P69" s="6" t="str">
        <f>HYPERLINK("https://docs.wto.org/imrd/directdoc.asp?DDFDocuments/t/G/TBTN24/ARE610.DOCX", "https://docs.wto.org/imrd/directdoc.asp?DDFDocuments/t/G/TBTN24/ARE610.DOCX")</f>
        <v>https://docs.wto.org/imrd/directdoc.asp?DDFDocuments/t/G/TBTN24/ARE610.DOCX</v>
      </c>
      <c r="Q69" s="6" t="str">
        <f>HYPERLINK("https://docs.wto.org/imrd/directdoc.asp?DDFDocuments/u/G/TBTN24/ARE610.DOCX", "https://docs.wto.org/imrd/directdoc.asp?DDFDocuments/u/G/TBTN24/ARE610.DOCX")</f>
        <v>https://docs.wto.org/imrd/directdoc.asp?DDFDocuments/u/G/TBTN24/ARE610.DOCX</v>
      </c>
      <c r="R69" s="6" t="str">
        <f>HYPERLINK("https://docs.wto.org/imrd/directdoc.asp?DDFDocuments/v/G/TBTN24/ARE610.DOCX", "https://docs.wto.org/imrd/directdoc.asp?DDFDocuments/v/G/TBTN24/ARE610.DOCX")</f>
        <v>https://docs.wto.org/imrd/directdoc.asp?DDFDocuments/v/G/TBTN24/ARE610.DOCX</v>
      </c>
    </row>
    <row r="70" spans="1:18" ht="30" x14ac:dyDescent="0.25">
      <c r="A70" s="8" t="s">
        <v>740</v>
      </c>
      <c r="B70" s="8" t="s">
        <v>163</v>
      </c>
      <c r="C70" s="6" t="str">
        <f>HYPERLINK("https://eping.wto.org/en/Search?viewData= G/TBT/N/ARE/610, G/TBT/N/BHR/696, G/TBT/N/KWT/675, G/TBT/N/OMN/522, G/TBT/N/QAT/673, G/TBT/N/SAU/1333, G/TBT/N/YEM/279"," G/TBT/N/ARE/610, G/TBT/N/BHR/696, G/TBT/N/KWT/675, G/TBT/N/OMN/522, G/TBT/N/QAT/673, G/TBT/N/SAU/1333, G/TBT/N/YEM/279")</f>
        <v xml:space="preserve"> G/TBT/N/ARE/610, G/TBT/N/BHR/696, G/TBT/N/KWT/675, G/TBT/N/OMN/522, G/TBT/N/QAT/673, G/TBT/N/SAU/1333, G/TBT/N/YEM/279</v>
      </c>
      <c r="D70" s="6" t="s">
        <v>168</v>
      </c>
      <c r="E70" s="8" t="s">
        <v>161</v>
      </c>
      <c r="F70" s="8" t="s">
        <v>162</v>
      </c>
      <c r="G70" s="8" t="s">
        <v>163</v>
      </c>
      <c r="H70" s="6" t="s">
        <v>20</v>
      </c>
      <c r="I70" s="6" t="s">
        <v>164</v>
      </c>
      <c r="J70" s="6" t="s">
        <v>165</v>
      </c>
      <c r="K70" s="6" t="s">
        <v>145</v>
      </c>
      <c r="L70" s="6"/>
      <c r="M70" s="7">
        <v>45468</v>
      </c>
      <c r="N70" s="6" t="s">
        <v>22</v>
      </c>
      <c r="O70" s="8" t="s">
        <v>166</v>
      </c>
      <c r="P70" s="6" t="str">
        <f>HYPERLINK("https://docs.wto.org/imrd/directdoc.asp?DDFDocuments/t/G/TBTN24/ARE610.DOCX", "https://docs.wto.org/imrd/directdoc.asp?DDFDocuments/t/G/TBTN24/ARE610.DOCX")</f>
        <v>https://docs.wto.org/imrd/directdoc.asp?DDFDocuments/t/G/TBTN24/ARE610.DOCX</v>
      </c>
      <c r="Q70" s="6" t="str">
        <f>HYPERLINK("https://docs.wto.org/imrd/directdoc.asp?DDFDocuments/u/G/TBTN24/ARE610.DOCX", "https://docs.wto.org/imrd/directdoc.asp?DDFDocuments/u/G/TBTN24/ARE610.DOCX")</f>
        <v>https://docs.wto.org/imrd/directdoc.asp?DDFDocuments/u/G/TBTN24/ARE610.DOCX</v>
      </c>
      <c r="R70" s="6" t="str">
        <f>HYPERLINK("https://docs.wto.org/imrd/directdoc.asp?DDFDocuments/v/G/TBTN24/ARE610.DOCX", "https://docs.wto.org/imrd/directdoc.asp?DDFDocuments/v/G/TBTN24/ARE610.DOCX")</f>
        <v>https://docs.wto.org/imrd/directdoc.asp?DDFDocuments/v/G/TBTN24/ARE610.DOCX</v>
      </c>
    </row>
    <row r="71" spans="1:18" ht="30" x14ac:dyDescent="0.25">
      <c r="A71" s="8" t="s">
        <v>740</v>
      </c>
      <c r="B71" s="8" t="s">
        <v>163</v>
      </c>
      <c r="C71" s="6" t="str">
        <f>HYPERLINK("https://eping.wto.org/en/Search?viewData= G/TBT/N/ARE/610, G/TBT/N/BHR/696, G/TBT/N/KWT/675, G/TBT/N/OMN/522, G/TBT/N/QAT/673, G/TBT/N/SAU/1333, G/TBT/N/YEM/279"," G/TBT/N/ARE/610, G/TBT/N/BHR/696, G/TBT/N/KWT/675, G/TBT/N/OMN/522, G/TBT/N/QAT/673, G/TBT/N/SAU/1333, G/TBT/N/YEM/279")</f>
        <v xml:space="preserve"> G/TBT/N/ARE/610, G/TBT/N/BHR/696, G/TBT/N/KWT/675, G/TBT/N/OMN/522, G/TBT/N/QAT/673, G/TBT/N/SAU/1333, G/TBT/N/YEM/279</v>
      </c>
      <c r="D71" s="6" t="s">
        <v>167</v>
      </c>
      <c r="E71" s="8" t="s">
        <v>161</v>
      </c>
      <c r="F71" s="8" t="s">
        <v>162</v>
      </c>
      <c r="G71" s="8" t="s">
        <v>163</v>
      </c>
      <c r="H71" s="6" t="s">
        <v>20</v>
      </c>
      <c r="I71" s="6" t="s">
        <v>164</v>
      </c>
      <c r="J71" s="6" t="s">
        <v>165</v>
      </c>
      <c r="K71" s="6" t="s">
        <v>145</v>
      </c>
      <c r="L71" s="6"/>
      <c r="M71" s="7">
        <v>45468</v>
      </c>
      <c r="N71" s="6" t="s">
        <v>22</v>
      </c>
      <c r="O71" s="8" t="s">
        <v>166</v>
      </c>
      <c r="P71" s="6" t="str">
        <f>HYPERLINK("https://docs.wto.org/imrd/directdoc.asp?DDFDocuments/t/G/TBTN24/ARE610.DOCX", "https://docs.wto.org/imrd/directdoc.asp?DDFDocuments/t/G/TBTN24/ARE610.DOCX")</f>
        <v>https://docs.wto.org/imrd/directdoc.asp?DDFDocuments/t/G/TBTN24/ARE610.DOCX</v>
      </c>
      <c r="Q71" s="6" t="str">
        <f>HYPERLINK("https://docs.wto.org/imrd/directdoc.asp?DDFDocuments/u/G/TBTN24/ARE610.DOCX", "https://docs.wto.org/imrd/directdoc.asp?DDFDocuments/u/G/TBTN24/ARE610.DOCX")</f>
        <v>https://docs.wto.org/imrd/directdoc.asp?DDFDocuments/u/G/TBTN24/ARE610.DOCX</v>
      </c>
      <c r="R71" s="6" t="str">
        <f>HYPERLINK("https://docs.wto.org/imrd/directdoc.asp?DDFDocuments/v/G/TBTN24/ARE610.DOCX", "https://docs.wto.org/imrd/directdoc.asp?DDFDocuments/v/G/TBTN24/ARE610.DOCX")</f>
        <v>https://docs.wto.org/imrd/directdoc.asp?DDFDocuments/v/G/TBTN24/ARE610.DOCX</v>
      </c>
    </row>
    <row r="72" spans="1:18" ht="30" x14ac:dyDescent="0.25">
      <c r="A72" s="8" t="s">
        <v>740</v>
      </c>
      <c r="B72" s="8" t="s">
        <v>163</v>
      </c>
      <c r="C72" s="6" t="str">
        <f>HYPERLINK("https://eping.wto.org/en/Search?viewData= G/TBT/N/ARE/610, G/TBT/N/BHR/696, G/TBT/N/KWT/675, G/TBT/N/OMN/522, G/TBT/N/QAT/673, G/TBT/N/SAU/1333, G/TBT/N/YEM/279"," G/TBT/N/ARE/610, G/TBT/N/BHR/696, G/TBT/N/KWT/675, G/TBT/N/OMN/522, G/TBT/N/QAT/673, G/TBT/N/SAU/1333, G/TBT/N/YEM/279")</f>
        <v xml:space="preserve"> G/TBT/N/ARE/610, G/TBT/N/BHR/696, G/TBT/N/KWT/675, G/TBT/N/OMN/522, G/TBT/N/QAT/673, G/TBT/N/SAU/1333, G/TBT/N/YEM/279</v>
      </c>
      <c r="D72" s="6" t="s">
        <v>175</v>
      </c>
      <c r="E72" s="8" t="s">
        <v>161</v>
      </c>
      <c r="F72" s="8" t="s">
        <v>162</v>
      </c>
      <c r="G72" s="8" t="s">
        <v>163</v>
      </c>
      <c r="H72" s="6" t="s">
        <v>20</v>
      </c>
      <c r="I72" s="6" t="s">
        <v>164</v>
      </c>
      <c r="J72" s="6" t="s">
        <v>165</v>
      </c>
      <c r="K72" s="6" t="s">
        <v>145</v>
      </c>
      <c r="L72" s="6"/>
      <c r="M72" s="7">
        <v>45468</v>
      </c>
      <c r="N72" s="6" t="s">
        <v>22</v>
      </c>
      <c r="O72" s="8" t="s">
        <v>166</v>
      </c>
      <c r="P72" s="6" t="str">
        <f>HYPERLINK("https://docs.wto.org/imrd/directdoc.asp?DDFDocuments/t/G/TBTN24/ARE610.DOCX", "https://docs.wto.org/imrd/directdoc.asp?DDFDocuments/t/G/TBTN24/ARE610.DOCX")</f>
        <v>https://docs.wto.org/imrd/directdoc.asp?DDFDocuments/t/G/TBTN24/ARE610.DOCX</v>
      </c>
      <c r="Q72" s="6" t="str">
        <f>HYPERLINK("https://docs.wto.org/imrd/directdoc.asp?DDFDocuments/u/G/TBTN24/ARE610.DOCX", "https://docs.wto.org/imrd/directdoc.asp?DDFDocuments/u/G/TBTN24/ARE610.DOCX")</f>
        <v>https://docs.wto.org/imrd/directdoc.asp?DDFDocuments/u/G/TBTN24/ARE610.DOCX</v>
      </c>
      <c r="R72" s="6" t="str">
        <f>HYPERLINK("https://docs.wto.org/imrd/directdoc.asp?DDFDocuments/v/G/TBTN24/ARE610.DOCX", "https://docs.wto.org/imrd/directdoc.asp?DDFDocuments/v/G/TBTN24/ARE610.DOCX")</f>
        <v>https://docs.wto.org/imrd/directdoc.asp?DDFDocuments/v/G/TBTN24/ARE610.DOCX</v>
      </c>
    </row>
    <row r="73" spans="1:18" ht="30" x14ac:dyDescent="0.25">
      <c r="A73" s="8" t="s">
        <v>740</v>
      </c>
      <c r="B73" s="8" t="s">
        <v>163</v>
      </c>
      <c r="C73" s="6" t="str">
        <f>HYPERLINK("https://eping.wto.org/en/Search?viewData= G/TBT/N/ARE/610, G/TBT/N/BHR/696, G/TBT/N/KWT/675, G/TBT/N/OMN/522, G/TBT/N/QAT/673, G/TBT/N/SAU/1333, G/TBT/N/YEM/279"," G/TBT/N/ARE/610, G/TBT/N/BHR/696, G/TBT/N/KWT/675, G/TBT/N/OMN/522, G/TBT/N/QAT/673, G/TBT/N/SAU/1333, G/TBT/N/YEM/279")</f>
        <v xml:space="preserve"> G/TBT/N/ARE/610, G/TBT/N/BHR/696, G/TBT/N/KWT/675, G/TBT/N/OMN/522, G/TBT/N/QAT/673, G/TBT/N/SAU/1333, G/TBT/N/YEM/279</v>
      </c>
      <c r="D73" s="6" t="s">
        <v>177</v>
      </c>
      <c r="E73" s="8" t="s">
        <v>161</v>
      </c>
      <c r="F73" s="8" t="s">
        <v>162</v>
      </c>
      <c r="G73" s="8" t="s">
        <v>163</v>
      </c>
      <c r="H73" s="6" t="s">
        <v>20</v>
      </c>
      <c r="I73" s="6" t="s">
        <v>164</v>
      </c>
      <c r="J73" s="6" t="s">
        <v>158</v>
      </c>
      <c r="K73" s="6" t="s">
        <v>145</v>
      </c>
      <c r="L73" s="6"/>
      <c r="M73" s="7">
        <v>45468</v>
      </c>
      <c r="N73" s="6" t="s">
        <v>22</v>
      </c>
      <c r="O73" s="8" t="s">
        <v>166</v>
      </c>
      <c r="P73" s="6" t="str">
        <f>HYPERLINK("https://docs.wto.org/imrd/directdoc.asp?DDFDocuments/t/G/TBTN24/ARE610.DOCX", "https://docs.wto.org/imrd/directdoc.asp?DDFDocuments/t/G/TBTN24/ARE610.DOCX")</f>
        <v>https://docs.wto.org/imrd/directdoc.asp?DDFDocuments/t/G/TBTN24/ARE610.DOCX</v>
      </c>
      <c r="Q73" s="6" t="str">
        <f>HYPERLINK("https://docs.wto.org/imrd/directdoc.asp?DDFDocuments/u/G/TBTN24/ARE610.DOCX", "https://docs.wto.org/imrd/directdoc.asp?DDFDocuments/u/G/TBTN24/ARE610.DOCX")</f>
        <v>https://docs.wto.org/imrd/directdoc.asp?DDFDocuments/u/G/TBTN24/ARE610.DOCX</v>
      </c>
      <c r="R73" s="6" t="str">
        <f>HYPERLINK("https://docs.wto.org/imrd/directdoc.asp?DDFDocuments/v/G/TBTN24/ARE610.DOCX", "https://docs.wto.org/imrd/directdoc.asp?DDFDocuments/v/G/TBTN24/ARE610.DOCX")</f>
        <v>https://docs.wto.org/imrd/directdoc.asp?DDFDocuments/v/G/TBTN24/ARE610.DOCX</v>
      </c>
    </row>
    <row r="74" spans="1:18" ht="45" x14ac:dyDescent="0.25">
      <c r="A74" s="8" t="s">
        <v>783</v>
      </c>
      <c r="B74" s="8" t="s">
        <v>401</v>
      </c>
      <c r="C74" s="6" t="str">
        <f>HYPERLINK("https://eping.wto.org/en/Search?viewData= G/TBT/N/JPN/806"," G/TBT/N/JPN/806")</f>
        <v xml:space="preserve"> G/TBT/N/JPN/806</v>
      </c>
      <c r="D74" s="6" t="s">
        <v>337</v>
      </c>
      <c r="E74" s="8" t="s">
        <v>399</v>
      </c>
      <c r="F74" s="8" t="s">
        <v>400</v>
      </c>
      <c r="G74" s="8" t="s">
        <v>401</v>
      </c>
      <c r="H74" s="6" t="s">
        <v>402</v>
      </c>
      <c r="I74" s="6" t="s">
        <v>403</v>
      </c>
      <c r="J74" s="6" t="s">
        <v>21</v>
      </c>
      <c r="K74" s="6" t="s">
        <v>68</v>
      </c>
      <c r="L74" s="6"/>
      <c r="M74" s="7">
        <v>45457</v>
      </c>
      <c r="N74" s="6" t="s">
        <v>22</v>
      </c>
      <c r="O74" s="8" t="s">
        <v>404</v>
      </c>
      <c r="P74" s="6" t="str">
        <f>HYPERLINK("https://docs.wto.org/imrd/directdoc.asp?DDFDocuments/t/G/TBTN24/JPN806.DOCX", "https://docs.wto.org/imrd/directdoc.asp?DDFDocuments/t/G/TBTN24/JPN806.DOCX")</f>
        <v>https://docs.wto.org/imrd/directdoc.asp?DDFDocuments/t/G/TBTN24/JPN806.DOCX</v>
      </c>
      <c r="Q74" s="6" t="str">
        <f>HYPERLINK("https://docs.wto.org/imrd/directdoc.asp?DDFDocuments/u/G/TBTN24/JPN806.DOCX", "https://docs.wto.org/imrd/directdoc.asp?DDFDocuments/u/G/TBTN24/JPN806.DOCX")</f>
        <v>https://docs.wto.org/imrd/directdoc.asp?DDFDocuments/u/G/TBTN24/JPN806.DOCX</v>
      </c>
      <c r="R74" s="6" t="str">
        <f>HYPERLINK("https://docs.wto.org/imrd/directdoc.asp?DDFDocuments/v/G/TBTN24/JPN806.DOCX", "https://docs.wto.org/imrd/directdoc.asp?DDFDocuments/v/G/TBTN24/JPN806.DOCX")</f>
        <v>https://docs.wto.org/imrd/directdoc.asp?DDFDocuments/v/G/TBTN24/JPN806.DOCX</v>
      </c>
    </row>
    <row r="75" spans="1:18" ht="90" x14ac:dyDescent="0.25">
      <c r="A75" s="8" t="s">
        <v>799</v>
      </c>
      <c r="B75" s="8" t="s">
        <v>520</v>
      </c>
      <c r="C75" s="6" t="str">
        <f>HYPERLINK("https://eping.wto.org/en/Search?viewData= G/TBT/N/GBR/81"," G/TBT/N/GBR/81")</f>
        <v xml:space="preserve"> G/TBT/N/GBR/81</v>
      </c>
      <c r="D75" s="6" t="s">
        <v>169</v>
      </c>
      <c r="E75" s="8" t="s">
        <v>518</v>
      </c>
      <c r="F75" s="8" t="s">
        <v>519</v>
      </c>
      <c r="G75" s="8" t="s">
        <v>520</v>
      </c>
      <c r="H75" s="6" t="s">
        <v>402</v>
      </c>
      <c r="I75" s="6" t="s">
        <v>403</v>
      </c>
      <c r="J75" s="6" t="s">
        <v>96</v>
      </c>
      <c r="K75" s="6" t="s">
        <v>68</v>
      </c>
      <c r="L75" s="6"/>
      <c r="M75" s="7">
        <v>45452</v>
      </c>
      <c r="N75" s="6" t="s">
        <v>22</v>
      </c>
      <c r="O75" s="8" t="s">
        <v>521</v>
      </c>
      <c r="P75" s="6" t="str">
        <f>HYPERLINK("https://docs.wto.org/imrd/directdoc.asp?DDFDocuments/t/G/TBTN24/GBR81.DOCX", "https://docs.wto.org/imrd/directdoc.asp?DDFDocuments/t/G/TBTN24/GBR81.DOCX")</f>
        <v>https://docs.wto.org/imrd/directdoc.asp?DDFDocuments/t/G/TBTN24/GBR81.DOCX</v>
      </c>
      <c r="Q75" s="6" t="str">
        <f>HYPERLINK("https://docs.wto.org/imrd/directdoc.asp?DDFDocuments/u/G/TBTN24/GBR81.DOCX", "https://docs.wto.org/imrd/directdoc.asp?DDFDocuments/u/G/TBTN24/GBR81.DOCX")</f>
        <v>https://docs.wto.org/imrd/directdoc.asp?DDFDocuments/u/G/TBTN24/GBR81.DOCX</v>
      </c>
      <c r="R75" s="6" t="str">
        <f>HYPERLINK("https://docs.wto.org/imrd/directdoc.asp?DDFDocuments/v/G/TBTN24/GBR81.DOCX", "https://docs.wto.org/imrd/directdoc.asp?DDFDocuments/v/G/TBTN24/GBR81.DOCX")</f>
        <v>https://docs.wto.org/imrd/directdoc.asp?DDFDocuments/v/G/TBTN24/GBR81.DOCX</v>
      </c>
    </row>
    <row r="76" spans="1:18" ht="60" x14ac:dyDescent="0.25">
      <c r="A76" s="8" t="s">
        <v>778</v>
      </c>
      <c r="B76" s="8" t="s">
        <v>360</v>
      </c>
      <c r="C76" s="6" t="str">
        <f>HYPERLINK("https://eping.wto.org/en/Search?viewData= G/TBT/N/PHL/328"," G/TBT/N/PHL/328")</f>
        <v xml:space="preserve"> G/TBT/N/PHL/328</v>
      </c>
      <c r="D76" s="6" t="s">
        <v>352</v>
      </c>
      <c r="E76" s="8" t="s">
        <v>358</v>
      </c>
      <c r="F76" s="8" t="s">
        <v>359</v>
      </c>
      <c r="G76" s="8" t="s">
        <v>360</v>
      </c>
      <c r="H76" s="6" t="s">
        <v>361</v>
      </c>
      <c r="I76" s="6" t="s">
        <v>362</v>
      </c>
      <c r="J76" s="6" t="s">
        <v>96</v>
      </c>
      <c r="K76" s="6" t="s">
        <v>145</v>
      </c>
      <c r="L76" s="6"/>
      <c r="M76" s="7">
        <v>45453</v>
      </c>
      <c r="N76" s="6" t="s">
        <v>22</v>
      </c>
      <c r="O76" s="8" t="s">
        <v>363</v>
      </c>
      <c r="P76" s="6" t="str">
        <f>HYPERLINK("https://docs.wto.org/imrd/directdoc.asp?DDFDocuments/t/G/TBTN24/PHL328.DOCX", "https://docs.wto.org/imrd/directdoc.asp?DDFDocuments/t/G/TBTN24/PHL328.DOCX")</f>
        <v>https://docs.wto.org/imrd/directdoc.asp?DDFDocuments/t/G/TBTN24/PHL328.DOCX</v>
      </c>
      <c r="Q76" s="6" t="str">
        <f>HYPERLINK("https://docs.wto.org/imrd/directdoc.asp?DDFDocuments/u/G/TBTN24/PHL328.DOCX", "https://docs.wto.org/imrd/directdoc.asp?DDFDocuments/u/G/TBTN24/PHL328.DOCX")</f>
        <v>https://docs.wto.org/imrd/directdoc.asp?DDFDocuments/u/G/TBTN24/PHL328.DOCX</v>
      </c>
      <c r="R76" s="6" t="str">
        <f>HYPERLINK("https://docs.wto.org/imrd/directdoc.asp?DDFDocuments/v/G/TBTN24/PHL328.DOCX", "https://docs.wto.org/imrd/directdoc.asp?DDFDocuments/v/G/TBTN24/PHL328.DOCX")</f>
        <v>https://docs.wto.org/imrd/directdoc.asp?DDFDocuments/v/G/TBTN24/PHL328.DOCX</v>
      </c>
    </row>
    <row r="77" spans="1:18" ht="45" x14ac:dyDescent="0.25">
      <c r="A77" s="8" t="s">
        <v>745</v>
      </c>
      <c r="B77" s="8" t="s">
        <v>210</v>
      </c>
      <c r="C77" s="6" t="str">
        <f>HYPERLINK("https://eping.wto.org/en/Search?viewData= G/TBT/N/BRA/1533"," G/TBT/N/BRA/1533")</f>
        <v xml:space="preserve"> G/TBT/N/BRA/1533</v>
      </c>
      <c r="D77" s="6" t="s">
        <v>75</v>
      </c>
      <c r="E77" s="8" t="s">
        <v>208</v>
      </c>
      <c r="F77" s="8" t="s">
        <v>209</v>
      </c>
      <c r="G77" s="8" t="s">
        <v>210</v>
      </c>
      <c r="H77" s="6" t="s">
        <v>211</v>
      </c>
      <c r="I77" s="6" t="s">
        <v>212</v>
      </c>
      <c r="J77" s="6" t="s">
        <v>21</v>
      </c>
      <c r="K77" s="6" t="s">
        <v>145</v>
      </c>
      <c r="L77" s="6"/>
      <c r="M77" s="7" t="s">
        <v>20</v>
      </c>
      <c r="N77" s="6" t="s">
        <v>22</v>
      </c>
      <c r="O77" s="8" t="s">
        <v>213</v>
      </c>
      <c r="P77" s="6" t="str">
        <f>HYPERLINK("https://docs.wto.org/imrd/directdoc.asp?DDFDocuments/t/G/TBTN24/BRA1533.DOCX", "https://docs.wto.org/imrd/directdoc.asp?DDFDocuments/t/G/TBTN24/BRA1533.DOCX")</f>
        <v>https://docs.wto.org/imrd/directdoc.asp?DDFDocuments/t/G/TBTN24/BRA1533.DOCX</v>
      </c>
      <c r="Q77" s="6" t="str">
        <f>HYPERLINK("https://docs.wto.org/imrd/directdoc.asp?DDFDocuments/u/G/TBTN24/BRA1533.DOCX", "https://docs.wto.org/imrd/directdoc.asp?DDFDocuments/u/G/TBTN24/BRA1533.DOCX")</f>
        <v>https://docs.wto.org/imrd/directdoc.asp?DDFDocuments/u/G/TBTN24/BRA1533.DOCX</v>
      </c>
      <c r="R77" s="6" t="str">
        <f>HYPERLINK("https://docs.wto.org/imrd/directdoc.asp?DDFDocuments/v/G/TBTN24/BRA1533.DOCX", "https://docs.wto.org/imrd/directdoc.asp?DDFDocuments/v/G/TBTN24/BRA1533.DOCX")</f>
        <v>https://docs.wto.org/imrd/directdoc.asp?DDFDocuments/v/G/TBTN24/BRA1533.DOCX</v>
      </c>
    </row>
    <row r="78" spans="1:18" ht="240" x14ac:dyDescent="0.25">
      <c r="A78" s="8" t="s">
        <v>806</v>
      </c>
      <c r="B78" s="8" t="s">
        <v>539</v>
      </c>
      <c r="C78" s="6" t="str">
        <f>HYPERLINK("https://eping.wto.org/en/Search?viewData= G/TBT/N/CAN/718"," G/TBT/N/CAN/718")</f>
        <v xml:space="preserve"> G/TBT/N/CAN/718</v>
      </c>
      <c r="D78" s="6" t="s">
        <v>244</v>
      </c>
      <c r="E78" s="8" t="s">
        <v>537</v>
      </c>
      <c r="F78" s="8" t="s">
        <v>538</v>
      </c>
      <c r="G78" s="8" t="s">
        <v>539</v>
      </c>
      <c r="H78" s="6" t="s">
        <v>540</v>
      </c>
      <c r="I78" s="6" t="s">
        <v>541</v>
      </c>
      <c r="J78" s="6" t="s">
        <v>21</v>
      </c>
      <c r="K78" s="6" t="s">
        <v>145</v>
      </c>
      <c r="L78" s="6"/>
      <c r="M78" s="7">
        <v>45411</v>
      </c>
      <c r="N78" s="6" t="s">
        <v>22</v>
      </c>
      <c r="O78" s="8" t="s">
        <v>542</v>
      </c>
      <c r="P78" s="6" t="str">
        <f>HYPERLINK("https://docs.wto.org/imrd/directdoc.asp?DDFDocuments/t/G/TBTN24/CAN718.DOCX", "https://docs.wto.org/imrd/directdoc.asp?DDFDocuments/t/G/TBTN24/CAN718.DOCX")</f>
        <v>https://docs.wto.org/imrd/directdoc.asp?DDFDocuments/t/G/TBTN24/CAN718.DOCX</v>
      </c>
      <c r="Q78" s="6" t="str">
        <f>HYPERLINK("https://docs.wto.org/imrd/directdoc.asp?DDFDocuments/u/G/TBTN24/CAN718.DOCX", "https://docs.wto.org/imrd/directdoc.asp?DDFDocuments/u/G/TBTN24/CAN718.DOCX")</f>
        <v>https://docs.wto.org/imrd/directdoc.asp?DDFDocuments/u/G/TBTN24/CAN718.DOCX</v>
      </c>
      <c r="R78" s="6" t="str">
        <f>HYPERLINK("https://docs.wto.org/imrd/directdoc.asp?DDFDocuments/v/G/TBTN24/CAN718.DOCX", "https://docs.wto.org/imrd/directdoc.asp?DDFDocuments/v/G/TBTN24/CAN718.DOCX")</f>
        <v>https://docs.wto.org/imrd/directdoc.asp?DDFDocuments/v/G/TBTN24/CAN718.DOCX</v>
      </c>
    </row>
    <row r="79" spans="1:18" ht="195" x14ac:dyDescent="0.25">
      <c r="A79" s="8" t="s">
        <v>784</v>
      </c>
      <c r="B79" s="8" t="s">
        <v>412</v>
      </c>
      <c r="C79" s="6" t="str">
        <f>HYPERLINK("https://eping.wto.org/en/Search?viewData= G/TBT/N/CHE/285"," G/TBT/N/CHE/285")</f>
        <v xml:space="preserve"> G/TBT/N/CHE/285</v>
      </c>
      <c r="D79" s="6" t="s">
        <v>409</v>
      </c>
      <c r="E79" s="8" t="s">
        <v>410</v>
      </c>
      <c r="F79" s="8" t="s">
        <v>411</v>
      </c>
      <c r="G79" s="8" t="s">
        <v>412</v>
      </c>
      <c r="H79" s="6" t="s">
        <v>413</v>
      </c>
      <c r="I79" s="6" t="s">
        <v>414</v>
      </c>
      <c r="J79" s="6" t="s">
        <v>415</v>
      </c>
      <c r="K79" s="6" t="s">
        <v>225</v>
      </c>
      <c r="L79" s="6"/>
      <c r="M79" s="7">
        <v>45454</v>
      </c>
      <c r="N79" s="6" t="s">
        <v>22</v>
      </c>
      <c r="O79" s="8" t="s">
        <v>416</v>
      </c>
      <c r="P79" s="6" t="str">
        <f>HYPERLINK("https://docs.wto.org/imrd/directdoc.asp?DDFDocuments/t/G/TBTN24/CHE285.DOCX", "https://docs.wto.org/imrd/directdoc.asp?DDFDocuments/t/G/TBTN24/CHE285.DOCX")</f>
        <v>https://docs.wto.org/imrd/directdoc.asp?DDFDocuments/t/G/TBTN24/CHE285.DOCX</v>
      </c>
      <c r="Q79" s="6" t="str">
        <f>HYPERLINK("https://docs.wto.org/imrd/directdoc.asp?DDFDocuments/u/G/TBTN24/CHE285.DOCX", "https://docs.wto.org/imrd/directdoc.asp?DDFDocuments/u/G/TBTN24/CHE285.DOCX")</f>
        <v>https://docs.wto.org/imrd/directdoc.asp?DDFDocuments/u/G/TBTN24/CHE285.DOCX</v>
      </c>
      <c r="R79" s="6" t="str">
        <f>HYPERLINK("https://docs.wto.org/imrd/directdoc.asp?DDFDocuments/v/G/TBTN24/CHE285.DOCX", "https://docs.wto.org/imrd/directdoc.asp?DDFDocuments/v/G/TBTN24/CHE285.DOCX")</f>
        <v>https://docs.wto.org/imrd/directdoc.asp?DDFDocuments/v/G/TBTN24/CHE285.DOCX</v>
      </c>
    </row>
    <row r="80" spans="1:18" ht="105" x14ac:dyDescent="0.25">
      <c r="A80" s="8" t="s">
        <v>815</v>
      </c>
      <c r="B80" s="8" t="s">
        <v>396</v>
      </c>
      <c r="C80" s="6" t="str">
        <f>HYPERLINK("https://eping.wto.org/en/Search?viewData= G/TBT/N/URY/87"," G/TBT/N/URY/87")</f>
        <v xml:space="preserve"> G/TBT/N/URY/87</v>
      </c>
      <c r="D80" s="6" t="s">
        <v>61</v>
      </c>
      <c r="E80" s="8" t="s">
        <v>394</v>
      </c>
      <c r="F80" s="8" t="s">
        <v>395</v>
      </c>
      <c r="G80" s="8" t="s">
        <v>396</v>
      </c>
      <c r="H80" s="6" t="s">
        <v>101</v>
      </c>
      <c r="I80" s="6" t="s">
        <v>397</v>
      </c>
      <c r="J80" s="6" t="s">
        <v>96</v>
      </c>
      <c r="K80" s="6" t="s">
        <v>20</v>
      </c>
      <c r="L80" s="6"/>
      <c r="M80" s="7">
        <v>45457</v>
      </c>
      <c r="N80" s="6" t="s">
        <v>22</v>
      </c>
      <c r="O80" s="8" t="s">
        <v>398</v>
      </c>
      <c r="P80" s="6" t="str">
        <f>HYPERLINK("https://docs.wto.org/imrd/directdoc.asp?DDFDocuments/t/G/TBTN24/URY87.DOCX", "https://docs.wto.org/imrd/directdoc.asp?DDFDocuments/t/G/TBTN24/URY87.DOCX")</f>
        <v>https://docs.wto.org/imrd/directdoc.asp?DDFDocuments/t/G/TBTN24/URY87.DOCX</v>
      </c>
      <c r="Q80" s="6" t="str">
        <f>HYPERLINK("https://docs.wto.org/imrd/directdoc.asp?DDFDocuments/u/G/TBTN24/URY87.DOCX", "https://docs.wto.org/imrd/directdoc.asp?DDFDocuments/u/G/TBTN24/URY87.DOCX")</f>
        <v>https://docs.wto.org/imrd/directdoc.asp?DDFDocuments/u/G/TBTN24/URY87.DOCX</v>
      </c>
      <c r="R80" s="6" t="str">
        <f>HYPERLINK("https://docs.wto.org/imrd/directdoc.asp?DDFDocuments/v/G/TBTN24/URY87.DOCX", "https://docs.wto.org/imrd/directdoc.asp?DDFDocuments/v/G/TBTN24/URY87.DOCX")</f>
        <v>https://docs.wto.org/imrd/directdoc.asp?DDFDocuments/v/G/TBTN24/URY87.DOCX</v>
      </c>
    </row>
    <row r="81" spans="1:18" ht="60" x14ac:dyDescent="0.25">
      <c r="A81" s="9" t="s">
        <v>754</v>
      </c>
      <c r="B81" s="8" t="s">
        <v>100</v>
      </c>
      <c r="C81" s="6" t="str">
        <f>HYPERLINK("https://eping.wto.org/en/Search?viewData= G/TBT/N/CHN/1850"," G/TBT/N/CHN/1850")</f>
        <v xml:space="preserve"> G/TBT/N/CHN/1850</v>
      </c>
      <c r="D81" s="6" t="s">
        <v>46</v>
      </c>
      <c r="E81" s="8" t="s">
        <v>98</v>
      </c>
      <c r="F81" s="8" t="s">
        <v>99</v>
      </c>
      <c r="G81" s="8" t="s">
        <v>100</v>
      </c>
      <c r="H81" s="6" t="s">
        <v>101</v>
      </c>
      <c r="I81" s="6" t="s">
        <v>102</v>
      </c>
      <c r="J81" s="6" t="s">
        <v>103</v>
      </c>
      <c r="K81" s="6" t="s">
        <v>20</v>
      </c>
      <c r="L81" s="6"/>
      <c r="M81" s="7">
        <v>45471</v>
      </c>
      <c r="N81" s="6" t="s">
        <v>22</v>
      </c>
      <c r="O81" s="8" t="s">
        <v>104</v>
      </c>
      <c r="P81" s="6" t="str">
        <f>HYPERLINK("https://docs.wto.org/imrd/directdoc.asp?DDFDocuments/t/G/TBTN24/CHN1850.DOCX", "https://docs.wto.org/imrd/directdoc.asp?DDFDocuments/t/G/TBTN24/CHN1850.DOCX")</f>
        <v>https://docs.wto.org/imrd/directdoc.asp?DDFDocuments/t/G/TBTN24/CHN1850.DOCX</v>
      </c>
      <c r="Q81" s="6"/>
      <c r="R81" s="6"/>
    </row>
    <row r="82" spans="1:18" ht="45" x14ac:dyDescent="0.25">
      <c r="A82" s="9" t="s">
        <v>754</v>
      </c>
      <c r="B82" s="8" t="s">
        <v>100</v>
      </c>
      <c r="C82" s="6" t="str">
        <f>HYPERLINK("https://eping.wto.org/en/Search?viewData= G/TBT/N/CHN/1849"," G/TBT/N/CHN/1849")</f>
        <v xml:space="preserve"> G/TBT/N/CHN/1849</v>
      </c>
      <c r="D82" s="6" t="s">
        <v>46</v>
      </c>
      <c r="E82" s="8" t="s">
        <v>147</v>
      </c>
      <c r="F82" s="8" t="s">
        <v>148</v>
      </c>
      <c r="G82" s="8" t="s">
        <v>100</v>
      </c>
      <c r="H82" s="6" t="s">
        <v>101</v>
      </c>
      <c r="I82" s="6" t="s">
        <v>102</v>
      </c>
      <c r="J82" s="6" t="s">
        <v>103</v>
      </c>
      <c r="K82" s="6" t="s">
        <v>20</v>
      </c>
      <c r="L82" s="6"/>
      <c r="M82" s="7">
        <v>45471</v>
      </c>
      <c r="N82" s="6" t="s">
        <v>22</v>
      </c>
      <c r="O82" s="8" t="s">
        <v>149</v>
      </c>
      <c r="P82" s="6" t="str">
        <f>HYPERLINK("https://docs.wto.org/imrd/directdoc.asp?DDFDocuments/t/G/TBTN24/CHN1849.DOCX", "https://docs.wto.org/imrd/directdoc.asp?DDFDocuments/t/G/TBTN24/CHN1849.DOCX")</f>
        <v>https://docs.wto.org/imrd/directdoc.asp?DDFDocuments/t/G/TBTN24/CHN1849.DOCX</v>
      </c>
      <c r="Q82" s="6"/>
      <c r="R82" s="6"/>
    </row>
    <row r="83" spans="1:18" ht="390" x14ac:dyDescent="0.25">
      <c r="A83" s="9" t="s">
        <v>762</v>
      </c>
      <c r="B83" s="8" t="s">
        <v>229</v>
      </c>
      <c r="C83" s="6" t="str">
        <f>HYPERLINK("https://eping.wto.org/en/Search?viewData= G/TBT/N/EU/1058"," G/TBT/N/EU/1058")</f>
        <v xml:space="preserve"> G/TBT/N/EU/1058</v>
      </c>
      <c r="D83" s="6" t="s">
        <v>24</v>
      </c>
      <c r="E83" s="8" t="s">
        <v>227</v>
      </c>
      <c r="F83" s="8" t="s">
        <v>228</v>
      </c>
      <c r="G83" s="8" t="s">
        <v>229</v>
      </c>
      <c r="H83" s="6" t="s">
        <v>20</v>
      </c>
      <c r="I83" s="6" t="s">
        <v>102</v>
      </c>
      <c r="J83" s="6" t="s">
        <v>21</v>
      </c>
      <c r="K83" s="6" t="s">
        <v>20</v>
      </c>
      <c r="L83" s="6"/>
      <c r="M83" s="7">
        <v>45496</v>
      </c>
      <c r="N83" s="6" t="s">
        <v>22</v>
      </c>
      <c r="O83" s="8" t="s">
        <v>230</v>
      </c>
      <c r="P83" s="6" t="str">
        <f>HYPERLINK("https://docs.wto.org/imrd/directdoc.asp?DDFDocuments/t/G/TBTN24/EU1058.DOCX", "https://docs.wto.org/imrd/directdoc.asp?DDFDocuments/t/G/TBTN24/EU1058.DOCX")</f>
        <v>https://docs.wto.org/imrd/directdoc.asp?DDFDocuments/t/G/TBTN24/EU1058.DOCX</v>
      </c>
      <c r="Q83" s="6" t="str">
        <f>HYPERLINK("https://docs.wto.org/imrd/directdoc.asp?DDFDocuments/u/G/TBTN24/EU1058.DOCX", "https://docs.wto.org/imrd/directdoc.asp?DDFDocuments/u/G/TBTN24/EU1058.DOCX")</f>
        <v>https://docs.wto.org/imrd/directdoc.asp?DDFDocuments/u/G/TBTN24/EU1058.DOCX</v>
      </c>
      <c r="R83" s="6" t="str">
        <f>HYPERLINK("https://docs.wto.org/imrd/directdoc.asp?DDFDocuments/v/G/TBTN24/EU1058.DOCX", "https://docs.wto.org/imrd/directdoc.asp?DDFDocuments/v/G/TBTN24/EU1058.DOCX")</f>
        <v>https://docs.wto.org/imrd/directdoc.asp?DDFDocuments/v/G/TBTN24/EU1058.DOCX</v>
      </c>
    </row>
    <row r="84" spans="1:18" ht="30" x14ac:dyDescent="0.25">
      <c r="A84" s="8" t="s">
        <v>797</v>
      </c>
      <c r="B84" s="8" t="s">
        <v>505</v>
      </c>
      <c r="C84" s="6" t="str">
        <f>HYPERLINK("https://eping.wto.org/en/Search?viewData= G/TBT/N/KEN/1602"," G/TBT/N/KEN/1602")</f>
        <v xml:space="preserve"> G/TBT/N/KEN/1602</v>
      </c>
      <c r="D84" s="6" t="s">
        <v>283</v>
      </c>
      <c r="E84" s="8" t="s">
        <v>503</v>
      </c>
      <c r="F84" s="8" t="s">
        <v>504</v>
      </c>
      <c r="G84" s="8" t="s">
        <v>505</v>
      </c>
      <c r="H84" s="6" t="s">
        <v>20</v>
      </c>
      <c r="I84" s="6" t="s">
        <v>506</v>
      </c>
      <c r="J84" s="6" t="s">
        <v>507</v>
      </c>
      <c r="K84" s="6" t="s">
        <v>20</v>
      </c>
      <c r="L84" s="6"/>
      <c r="M84" s="7">
        <v>45453</v>
      </c>
      <c r="N84" s="6" t="s">
        <v>22</v>
      </c>
      <c r="O84" s="8" t="s">
        <v>508</v>
      </c>
      <c r="P84" s="6" t="str">
        <f>HYPERLINK("https://docs.wto.org/imrd/directdoc.asp?DDFDocuments/t/G/TBTN24/KEN1602.DOCX", "https://docs.wto.org/imrd/directdoc.asp?DDFDocuments/t/G/TBTN24/KEN1602.DOCX")</f>
        <v>https://docs.wto.org/imrd/directdoc.asp?DDFDocuments/t/G/TBTN24/KEN1602.DOCX</v>
      </c>
      <c r="Q84" s="6" t="str">
        <f>HYPERLINK("https://docs.wto.org/imrd/directdoc.asp?DDFDocuments/u/G/TBTN24/KEN1602.DOCX", "https://docs.wto.org/imrd/directdoc.asp?DDFDocuments/u/G/TBTN24/KEN1602.DOCX")</f>
        <v>https://docs.wto.org/imrd/directdoc.asp?DDFDocuments/u/G/TBTN24/KEN1602.DOCX</v>
      </c>
      <c r="R84" s="6" t="str">
        <f>HYPERLINK("https://docs.wto.org/imrd/directdoc.asp?DDFDocuments/v/G/TBTN24/KEN1602.DOCX", "https://docs.wto.org/imrd/directdoc.asp?DDFDocuments/v/G/TBTN24/KEN1602.DOCX")</f>
        <v>https://docs.wto.org/imrd/directdoc.asp?DDFDocuments/v/G/TBTN24/KEN1602.DOCX</v>
      </c>
    </row>
    <row r="85" spans="1:18" ht="90" x14ac:dyDescent="0.25">
      <c r="A85" s="8" t="s">
        <v>819</v>
      </c>
      <c r="B85" s="8" t="s">
        <v>468</v>
      </c>
      <c r="C85" s="6" t="str">
        <f>HYPERLINK("https://eping.wto.org/en/Search?viewData= G/TBT/N/VNM/296"," G/TBT/N/VNM/296")</f>
        <v xml:space="preserve"> G/TBT/N/VNM/296</v>
      </c>
      <c r="D85" s="6" t="s">
        <v>382</v>
      </c>
      <c r="E85" s="8" t="s">
        <v>466</v>
      </c>
      <c r="F85" s="8" t="s">
        <v>467</v>
      </c>
      <c r="G85" s="8" t="s">
        <v>468</v>
      </c>
      <c r="H85" s="6" t="s">
        <v>469</v>
      </c>
      <c r="I85" s="6" t="s">
        <v>470</v>
      </c>
      <c r="J85" s="6" t="s">
        <v>189</v>
      </c>
      <c r="K85" s="6" t="s">
        <v>20</v>
      </c>
      <c r="L85" s="6"/>
      <c r="M85" s="7">
        <v>45458</v>
      </c>
      <c r="N85" s="6" t="s">
        <v>22</v>
      </c>
      <c r="O85" s="8" t="s">
        <v>471</v>
      </c>
      <c r="P85" s="6" t="str">
        <f>HYPERLINK("https://docs.wto.org/imrd/directdoc.asp?DDFDocuments/t/G/TBTN24/VNM296.DOCX", "https://docs.wto.org/imrd/directdoc.asp?DDFDocuments/t/G/TBTN24/VNM296.DOCX")</f>
        <v>https://docs.wto.org/imrd/directdoc.asp?DDFDocuments/t/G/TBTN24/VNM296.DOCX</v>
      </c>
      <c r="Q85" s="6" t="str">
        <f>HYPERLINK("https://docs.wto.org/imrd/directdoc.asp?DDFDocuments/u/G/TBTN24/VNM296.DOCX", "https://docs.wto.org/imrd/directdoc.asp?DDFDocuments/u/G/TBTN24/VNM296.DOCX")</f>
        <v>https://docs.wto.org/imrd/directdoc.asp?DDFDocuments/u/G/TBTN24/VNM296.DOCX</v>
      </c>
      <c r="R85" s="6" t="str">
        <f>HYPERLINK("https://docs.wto.org/imrd/directdoc.asp?DDFDocuments/v/G/TBTN24/VNM296.DOCX", "https://docs.wto.org/imrd/directdoc.asp?DDFDocuments/v/G/TBTN24/VNM296.DOCX")</f>
        <v>https://docs.wto.org/imrd/directdoc.asp?DDFDocuments/v/G/TBTN24/VNM296.DOCX</v>
      </c>
    </row>
    <row r="86" spans="1:18" ht="105" x14ac:dyDescent="0.25">
      <c r="A86" s="8" t="s">
        <v>845</v>
      </c>
      <c r="B86" s="8" t="s">
        <v>729</v>
      </c>
      <c r="C86" s="6" t="str">
        <f>HYPERLINK("https://eping.wto.org/en/Search?viewData= G/TBT/N/UKR/291"," G/TBT/N/UKR/291")</f>
        <v xml:space="preserve"> G/TBT/N/UKR/291</v>
      </c>
      <c r="D86" s="6" t="s">
        <v>220</v>
      </c>
      <c r="E86" s="8" t="s">
        <v>727</v>
      </c>
      <c r="F86" s="8" t="s">
        <v>728</v>
      </c>
      <c r="G86" s="8" t="s">
        <v>729</v>
      </c>
      <c r="H86" s="6" t="s">
        <v>20</v>
      </c>
      <c r="I86" s="6" t="s">
        <v>730</v>
      </c>
      <c r="J86" s="6" t="s">
        <v>731</v>
      </c>
      <c r="K86" s="6" t="s">
        <v>20</v>
      </c>
      <c r="L86" s="6"/>
      <c r="M86" s="7">
        <v>45444</v>
      </c>
      <c r="N86" s="6" t="s">
        <v>22</v>
      </c>
      <c r="O86" s="8" t="s">
        <v>732</v>
      </c>
      <c r="P86" s="6" t="str">
        <f>HYPERLINK("https://docs.wto.org/imrd/directdoc.asp?DDFDocuments/t/G/TBTN24/UKR291.DOCX", "https://docs.wto.org/imrd/directdoc.asp?DDFDocuments/t/G/TBTN24/UKR291.DOCX")</f>
        <v>https://docs.wto.org/imrd/directdoc.asp?DDFDocuments/t/G/TBTN24/UKR291.DOCX</v>
      </c>
      <c r="Q86" s="6" t="str">
        <f>HYPERLINK("https://docs.wto.org/imrd/directdoc.asp?DDFDocuments/u/G/TBTN24/UKR291.DOCX", "https://docs.wto.org/imrd/directdoc.asp?DDFDocuments/u/G/TBTN24/UKR291.DOCX")</f>
        <v>https://docs.wto.org/imrd/directdoc.asp?DDFDocuments/u/G/TBTN24/UKR291.DOCX</v>
      </c>
      <c r="R86" s="6" t="str">
        <f>HYPERLINK("https://docs.wto.org/imrd/directdoc.asp?DDFDocuments/v/G/TBTN24/UKR291.DOCX", "https://docs.wto.org/imrd/directdoc.asp?DDFDocuments/v/G/TBTN24/UKR291.DOCX")</f>
        <v>https://docs.wto.org/imrd/directdoc.asp?DDFDocuments/v/G/TBTN24/UKR291.DOCX</v>
      </c>
    </row>
    <row r="87" spans="1:18" ht="285" x14ac:dyDescent="0.25">
      <c r="A87" s="8" t="s">
        <v>767</v>
      </c>
      <c r="B87" s="8" t="s">
        <v>278</v>
      </c>
      <c r="C87" s="6" t="str">
        <f>HYPERLINK("https://eping.wto.org/en/Search?viewData= G/TBT/N/DNK/134"," G/TBT/N/DNK/134")</f>
        <v xml:space="preserve"> G/TBT/N/DNK/134</v>
      </c>
      <c r="D87" s="6" t="s">
        <v>275</v>
      </c>
      <c r="E87" s="8" t="s">
        <v>276</v>
      </c>
      <c r="F87" s="8" t="s">
        <v>277</v>
      </c>
      <c r="G87" s="8" t="s">
        <v>278</v>
      </c>
      <c r="H87" s="6" t="s">
        <v>279</v>
      </c>
      <c r="I87" s="6" t="s">
        <v>280</v>
      </c>
      <c r="J87" s="6" t="s">
        <v>281</v>
      </c>
      <c r="K87" s="6" t="s">
        <v>264</v>
      </c>
      <c r="L87" s="6"/>
      <c r="M87" s="7">
        <v>45461</v>
      </c>
      <c r="N87" s="6" t="s">
        <v>22</v>
      </c>
      <c r="O87" s="8" t="s">
        <v>282</v>
      </c>
      <c r="P87" s="6" t="str">
        <f>HYPERLINK("https://docs.wto.org/imrd/directdoc.asp?DDFDocuments/t/G/TBTN24/DNK134.DOCX", "https://docs.wto.org/imrd/directdoc.asp?DDFDocuments/t/G/TBTN24/DNK134.DOCX")</f>
        <v>https://docs.wto.org/imrd/directdoc.asp?DDFDocuments/t/G/TBTN24/DNK134.DOCX</v>
      </c>
      <c r="Q87" s="6" t="str">
        <f>HYPERLINK("https://docs.wto.org/imrd/directdoc.asp?DDFDocuments/u/G/TBTN24/DNK134.DOCX", "https://docs.wto.org/imrd/directdoc.asp?DDFDocuments/u/G/TBTN24/DNK134.DOCX")</f>
        <v>https://docs.wto.org/imrd/directdoc.asp?DDFDocuments/u/G/TBTN24/DNK134.DOCX</v>
      </c>
      <c r="R87" s="6" t="str">
        <f>HYPERLINK("https://docs.wto.org/imrd/directdoc.asp?DDFDocuments/v/G/TBTN24/DNK134.DOCX", "https://docs.wto.org/imrd/directdoc.asp?DDFDocuments/v/G/TBTN24/DNK134.DOCX")</f>
        <v>https://docs.wto.org/imrd/directdoc.asp?DDFDocuments/v/G/TBTN24/DNK134.DOCX</v>
      </c>
    </row>
    <row r="88" spans="1:18" ht="120" x14ac:dyDescent="0.25">
      <c r="A88" s="8" t="s">
        <v>763</v>
      </c>
      <c r="B88" s="8" t="s">
        <v>233</v>
      </c>
      <c r="C88" s="6" t="str">
        <f>HYPERLINK("https://eping.wto.org/en/Search?viewData= G/TBT/N/UKR/294"," G/TBT/N/UKR/294")</f>
        <v xml:space="preserve"> G/TBT/N/UKR/294</v>
      </c>
      <c r="D88" s="6" t="s">
        <v>220</v>
      </c>
      <c r="E88" s="8" t="s">
        <v>231</v>
      </c>
      <c r="F88" s="8" t="s">
        <v>232</v>
      </c>
      <c r="G88" s="8" t="s">
        <v>233</v>
      </c>
      <c r="H88" s="6" t="s">
        <v>20</v>
      </c>
      <c r="I88" s="6" t="s">
        <v>20</v>
      </c>
      <c r="J88" s="6" t="s">
        <v>234</v>
      </c>
      <c r="K88" s="6" t="s">
        <v>68</v>
      </c>
      <c r="L88" s="6"/>
      <c r="M88" s="7">
        <v>45466</v>
      </c>
      <c r="N88" s="6" t="s">
        <v>22</v>
      </c>
      <c r="O88" s="8" t="s">
        <v>235</v>
      </c>
      <c r="P88" s="6" t="str">
        <f>HYPERLINK("https://docs.wto.org/imrd/directdoc.asp?DDFDocuments/t/G/TBTN24/UKR294.DOCX", "https://docs.wto.org/imrd/directdoc.asp?DDFDocuments/t/G/TBTN24/UKR294.DOCX")</f>
        <v>https://docs.wto.org/imrd/directdoc.asp?DDFDocuments/t/G/TBTN24/UKR294.DOCX</v>
      </c>
      <c r="Q88" s="6" t="str">
        <f>HYPERLINK("https://docs.wto.org/imrd/directdoc.asp?DDFDocuments/u/G/TBTN24/UKR294.DOCX", "https://docs.wto.org/imrd/directdoc.asp?DDFDocuments/u/G/TBTN24/UKR294.DOCX")</f>
        <v>https://docs.wto.org/imrd/directdoc.asp?DDFDocuments/u/G/TBTN24/UKR294.DOCX</v>
      </c>
      <c r="R88" s="6" t="str">
        <f>HYPERLINK("https://docs.wto.org/imrd/directdoc.asp?DDFDocuments/v/G/TBTN24/UKR294.DOCX", "https://docs.wto.org/imrd/directdoc.asp?DDFDocuments/v/G/TBTN24/UKR294.DOCX")</f>
        <v>https://docs.wto.org/imrd/directdoc.asp?DDFDocuments/v/G/TBTN24/UKR294.DOCX</v>
      </c>
    </row>
    <row r="89" spans="1:18" ht="45" x14ac:dyDescent="0.25">
      <c r="A89" s="8" t="s">
        <v>811</v>
      </c>
      <c r="B89" s="8" t="s">
        <v>268</v>
      </c>
      <c r="C89" s="6" t="str">
        <f>HYPERLINK("https://eping.wto.org/en/Search?viewData= G/TBT/N/URY/89"," G/TBT/N/URY/89")</f>
        <v xml:space="preserve"> G/TBT/N/URY/89</v>
      </c>
      <c r="D89" s="6" t="s">
        <v>61</v>
      </c>
      <c r="E89" s="8" t="s">
        <v>266</v>
      </c>
      <c r="F89" s="8" t="s">
        <v>267</v>
      </c>
      <c r="G89" s="8" t="s">
        <v>268</v>
      </c>
      <c r="H89" s="6" t="s">
        <v>20</v>
      </c>
      <c r="I89" s="6" t="s">
        <v>252</v>
      </c>
      <c r="J89" s="6" t="s">
        <v>96</v>
      </c>
      <c r="K89" s="6" t="s">
        <v>68</v>
      </c>
      <c r="L89" s="6"/>
      <c r="M89" s="7">
        <v>45465</v>
      </c>
      <c r="N89" s="6" t="s">
        <v>22</v>
      </c>
      <c r="O89" s="8" t="s">
        <v>269</v>
      </c>
      <c r="P89" s="6" t="str">
        <f>HYPERLINK("https://docs.wto.org/imrd/directdoc.asp?DDFDocuments/t/G/TBTN24/URY89.DOCX", "https://docs.wto.org/imrd/directdoc.asp?DDFDocuments/t/G/TBTN24/URY89.DOCX")</f>
        <v>https://docs.wto.org/imrd/directdoc.asp?DDFDocuments/t/G/TBTN24/URY89.DOCX</v>
      </c>
      <c r="Q89" s="6" t="str">
        <f>HYPERLINK("https://docs.wto.org/imrd/directdoc.asp?DDFDocuments/u/G/TBTN24/URY89.DOCX", "https://docs.wto.org/imrd/directdoc.asp?DDFDocuments/u/G/TBTN24/URY89.DOCX")</f>
        <v>https://docs.wto.org/imrd/directdoc.asp?DDFDocuments/u/G/TBTN24/URY89.DOCX</v>
      </c>
      <c r="R89" s="6" t="str">
        <f>HYPERLINK("https://docs.wto.org/imrd/directdoc.asp?DDFDocuments/v/G/TBTN24/URY89.DOCX", "https://docs.wto.org/imrd/directdoc.asp?DDFDocuments/v/G/TBTN24/URY89.DOCX")</f>
        <v>https://docs.wto.org/imrd/directdoc.asp?DDFDocuments/v/G/TBTN24/URY89.DOCX</v>
      </c>
    </row>
    <row r="90" spans="1:18" ht="45" x14ac:dyDescent="0.25">
      <c r="A90" s="8" t="s">
        <v>805</v>
      </c>
      <c r="B90" s="8" t="s">
        <v>535</v>
      </c>
      <c r="C90" s="6" t="str">
        <f>HYPERLINK("https://eping.wto.org/en/Search?viewData= G/TBT/N/RUS/159"," G/TBT/N/RUS/159")</f>
        <v xml:space="preserve"> G/TBT/N/RUS/159</v>
      </c>
      <c r="D90" s="6" t="s">
        <v>532</v>
      </c>
      <c r="E90" s="8" t="s">
        <v>533</v>
      </c>
      <c r="F90" s="8" t="s">
        <v>534</v>
      </c>
      <c r="G90" s="8" t="s">
        <v>535</v>
      </c>
      <c r="H90" s="6" t="s">
        <v>536</v>
      </c>
      <c r="I90" s="6" t="s">
        <v>173</v>
      </c>
      <c r="J90" s="6" t="s">
        <v>21</v>
      </c>
      <c r="K90" s="6" t="s">
        <v>225</v>
      </c>
      <c r="L90" s="6"/>
      <c r="M90" s="7">
        <v>45416</v>
      </c>
      <c r="N90" s="6" t="s">
        <v>22</v>
      </c>
      <c r="O90" s="6"/>
      <c r="P90" s="6" t="str">
        <f>HYPERLINK("https://docs.wto.org/imrd/directdoc.asp?DDFDocuments/t/G/TBTN24/RUS159.DOCX", "https://docs.wto.org/imrd/directdoc.asp?DDFDocuments/t/G/TBTN24/RUS159.DOCX")</f>
        <v>https://docs.wto.org/imrd/directdoc.asp?DDFDocuments/t/G/TBTN24/RUS159.DOCX</v>
      </c>
      <c r="Q90" s="6" t="str">
        <f>HYPERLINK("https://docs.wto.org/imrd/directdoc.asp?DDFDocuments/u/G/TBTN24/RUS159.DOCX", "https://docs.wto.org/imrd/directdoc.asp?DDFDocuments/u/G/TBTN24/RUS159.DOCX")</f>
        <v>https://docs.wto.org/imrd/directdoc.asp?DDFDocuments/u/G/TBTN24/RUS159.DOCX</v>
      </c>
      <c r="R90" s="6" t="str">
        <f>HYPERLINK("https://docs.wto.org/imrd/directdoc.asp?DDFDocuments/v/G/TBTN24/RUS159.DOCX", "https://docs.wto.org/imrd/directdoc.asp?DDFDocuments/v/G/TBTN24/RUS159.DOCX")</f>
        <v>https://docs.wto.org/imrd/directdoc.asp?DDFDocuments/v/G/TBTN24/RUS159.DOCX</v>
      </c>
    </row>
    <row r="91" spans="1:18" ht="75" x14ac:dyDescent="0.25">
      <c r="A91" s="8" t="s">
        <v>764</v>
      </c>
      <c r="B91" s="8" t="s">
        <v>239</v>
      </c>
      <c r="C91" s="6" t="str">
        <f>HYPERLINK("https://eping.wto.org/en/Search?viewData= G/TBT/N/ALB/97"," G/TBT/N/ALB/97")</f>
        <v xml:space="preserve"> G/TBT/N/ALB/97</v>
      </c>
      <c r="D91" s="6" t="s">
        <v>236</v>
      </c>
      <c r="E91" s="8" t="s">
        <v>237</v>
      </c>
      <c r="F91" s="8" t="s">
        <v>238</v>
      </c>
      <c r="G91" s="8" t="s">
        <v>239</v>
      </c>
      <c r="H91" s="6" t="s">
        <v>240</v>
      </c>
      <c r="I91" s="6" t="s">
        <v>241</v>
      </c>
      <c r="J91" s="6" t="s">
        <v>242</v>
      </c>
      <c r="K91" s="6" t="s">
        <v>145</v>
      </c>
      <c r="L91" s="6"/>
      <c r="M91" s="7">
        <v>45466</v>
      </c>
      <c r="N91" s="6" t="s">
        <v>22</v>
      </c>
      <c r="O91" s="8" t="s">
        <v>243</v>
      </c>
      <c r="P91" s="6" t="str">
        <f>HYPERLINK("https://docs.wto.org/imrd/directdoc.asp?DDFDocuments/t/G/TBTN24/ALB97.DOCX", "https://docs.wto.org/imrd/directdoc.asp?DDFDocuments/t/G/TBTN24/ALB97.DOCX")</f>
        <v>https://docs.wto.org/imrd/directdoc.asp?DDFDocuments/t/G/TBTN24/ALB97.DOCX</v>
      </c>
      <c r="Q91" s="6" t="str">
        <f>HYPERLINK("https://docs.wto.org/imrd/directdoc.asp?DDFDocuments/u/G/TBTN24/ALB97.DOCX", "https://docs.wto.org/imrd/directdoc.asp?DDFDocuments/u/G/TBTN24/ALB97.DOCX")</f>
        <v>https://docs.wto.org/imrd/directdoc.asp?DDFDocuments/u/G/TBTN24/ALB97.DOCX</v>
      </c>
      <c r="R91" s="6" t="str">
        <f>HYPERLINK("https://docs.wto.org/imrd/directdoc.asp?DDFDocuments/v/G/TBTN24/ALB97.DOCX", "https://docs.wto.org/imrd/directdoc.asp?DDFDocuments/v/G/TBTN24/ALB97.DOCX")</f>
        <v>https://docs.wto.org/imrd/directdoc.asp?DDFDocuments/v/G/TBTN24/ALB97.DOCX</v>
      </c>
    </row>
    <row r="92" spans="1:18" ht="30" x14ac:dyDescent="0.25">
      <c r="A92" s="9" t="s">
        <v>758</v>
      </c>
      <c r="B92" s="8" t="s">
        <v>127</v>
      </c>
      <c r="C92" s="6" t="str">
        <f>HYPERLINK("https://eping.wto.org/en/Search?viewData= G/TBT/N/CHN/1841"," G/TBT/N/CHN/1841")</f>
        <v xml:space="preserve"> G/TBT/N/CHN/1841</v>
      </c>
      <c r="D92" s="6" t="s">
        <v>46</v>
      </c>
      <c r="E92" s="8" t="s">
        <v>125</v>
      </c>
      <c r="F92" s="8" t="s">
        <v>126</v>
      </c>
      <c r="G92" s="8" t="s">
        <v>127</v>
      </c>
      <c r="H92" s="6" t="s">
        <v>128</v>
      </c>
      <c r="I92" s="6" t="s">
        <v>129</v>
      </c>
      <c r="J92" s="6" t="s">
        <v>96</v>
      </c>
      <c r="K92" s="6" t="s">
        <v>20</v>
      </c>
      <c r="L92" s="6"/>
      <c r="M92" s="7">
        <v>45471</v>
      </c>
      <c r="N92" s="6" t="s">
        <v>22</v>
      </c>
      <c r="O92" s="8" t="s">
        <v>130</v>
      </c>
      <c r="P92" s="6" t="str">
        <f>HYPERLINK("https://docs.wto.org/imrd/directdoc.asp?DDFDocuments/t/G/TBTN24/CHN1841.DOCX", "https://docs.wto.org/imrd/directdoc.asp?DDFDocuments/t/G/TBTN24/CHN1841.DOCX")</f>
        <v>https://docs.wto.org/imrd/directdoc.asp?DDFDocuments/t/G/TBTN24/CHN1841.DOCX</v>
      </c>
      <c r="Q92" s="6" t="str">
        <f>HYPERLINK("https://docs.wto.org/imrd/directdoc.asp?DDFDocuments/u/G/TBTN24/CHN1841.DOCX", "https://docs.wto.org/imrd/directdoc.asp?DDFDocuments/u/G/TBTN24/CHN1841.DOCX")</f>
        <v>https://docs.wto.org/imrd/directdoc.asp?DDFDocuments/u/G/TBTN24/CHN1841.DOCX</v>
      </c>
      <c r="R92" s="6"/>
    </row>
    <row r="93" spans="1:18" ht="105" x14ac:dyDescent="0.25">
      <c r="A93" s="8" t="s">
        <v>833</v>
      </c>
      <c r="B93" s="8" t="s">
        <v>646</v>
      </c>
      <c r="C93" s="6" t="str">
        <f>HYPERLINK("https://eping.wto.org/en/Search?viewData= G/TBT/N/ISR/1340"," G/TBT/N/ISR/1340")</f>
        <v xml:space="preserve"> G/TBT/N/ISR/1340</v>
      </c>
      <c r="D93" s="6" t="s">
        <v>31</v>
      </c>
      <c r="E93" s="8" t="s">
        <v>644</v>
      </c>
      <c r="F93" s="8" t="s">
        <v>645</v>
      </c>
      <c r="G93" s="8" t="s">
        <v>646</v>
      </c>
      <c r="H93" s="6" t="s">
        <v>647</v>
      </c>
      <c r="I93" s="6" t="s">
        <v>648</v>
      </c>
      <c r="J93" s="6" t="s">
        <v>96</v>
      </c>
      <c r="K93" s="6" t="s">
        <v>20</v>
      </c>
      <c r="L93" s="6"/>
      <c r="M93" s="7">
        <v>45446</v>
      </c>
      <c r="N93" s="6" t="s">
        <v>22</v>
      </c>
      <c r="O93" s="8" t="s">
        <v>649</v>
      </c>
      <c r="P93" s="6" t="str">
        <f>HYPERLINK("https://docs.wto.org/imrd/directdoc.asp?DDFDocuments/t/G/TBTN24/ISR1340.DOCX", "https://docs.wto.org/imrd/directdoc.asp?DDFDocuments/t/G/TBTN24/ISR1340.DOCX")</f>
        <v>https://docs.wto.org/imrd/directdoc.asp?DDFDocuments/t/G/TBTN24/ISR1340.DOCX</v>
      </c>
      <c r="Q93" s="6" t="str">
        <f>HYPERLINK("https://docs.wto.org/imrd/directdoc.asp?DDFDocuments/u/G/TBTN24/ISR1340.DOCX", "https://docs.wto.org/imrd/directdoc.asp?DDFDocuments/u/G/TBTN24/ISR1340.DOCX")</f>
        <v>https://docs.wto.org/imrd/directdoc.asp?DDFDocuments/u/G/TBTN24/ISR1340.DOCX</v>
      </c>
      <c r="R93" s="6" t="str">
        <f>HYPERLINK("https://docs.wto.org/imrd/directdoc.asp?DDFDocuments/v/G/TBTN24/ISR1340.DOCX", "https://docs.wto.org/imrd/directdoc.asp?DDFDocuments/v/G/TBTN24/ISR1340.DOCX")</f>
        <v>https://docs.wto.org/imrd/directdoc.asp?DDFDocuments/v/G/TBTN24/ISR1340.DOCX</v>
      </c>
    </row>
    <row r="94" spans="1:18" ht="75" x14ac:dyDescent="0.25">
      <c r="A94" s="9" t="s">
        <v>759</v>
      </c>
      <c r="B94" s="8" t="s">
        <v>133</v>
      </c>
      <c r="C94" s="6" t="str">
        <f>HYPERLINK("https://eping.wto.org/en/Search?viewData= G/TBT/N/CHN/1851"," G/TBT/N/CHN/1851")</f>
        <v xml:space="preserve"> G/TBT/N/CHN/1851</v>
      </c>
      <c r="D94" s="6" t="s">
        <v>46</v>
      </c>
      <c r="E94" s="8" t="s">
        <v>131</v>
      </c>
      <c r="F94" s="8" t="s">
        <v>132</v>
      </c>
      <c r="G94" s="8" t="s">
        <v>133</v>
      </c>
      <c r="H94" s="6" t="s">
        <v>134</v>
      </c>
      <c r="I94" s="6" t="s">
        <v>135</v>
      </c>
      <c r="J94" s="6" t="s">
        <v>96</v>
      </c>
      <c r="K94" s="6" t="s">
        <v>20</v>
      </c>
      <c r="L94" s="6"/>
      <c r="M94" s="7">
        <v>45471</v>
      </c>
      <c r="N94" s="6" t="s">
        <v>22</v>
      </c>
      <c r="O94" s="8" t="s">
        <v>136</v>
      </c>
      <c r="P94" s="6" t="str">
        <f>HYPERLINK("https://docs.wto.org/imrd/directdoc.asp?DDFDocuments/t/G/TBTN24/CHN1851.DOCX", "https://docs.wto.org/imrd/directdoc.asp?DDFDocuments/t/G/TBTN24/CHN1851.DOCX")</f>
        <v>https://docs.wto.org/imrd/directdoc.asp?DDFDocuments/t/G/TBTN24/CHN1851.DOCX</v>
      </c>
      <c r="Q94" s="6"/>
      <c r="R94" s="6"/>
    </row>
    <row r="95" spans="1:18" ht="45" x14ac:dyDescent="0.25">
      <c r="A95" s="9" t="s">
        <v>759</v>
      </c>
      <c r="B95" s="8" t="s">
        <v>133</v>
      </c>
      <c r="C95" s="6" t="str">
        <f>HYPERLINK("https://eping.wto.org/en/Search?viewData= G/TBT/N/CHN/1852"," G/TBT/N/CHN/1852")</f>
        <v xml:space="preserve"> G/TBT/N/CHN/1852</v>
      </c>
      <c r="D95" s="6" t="s">
        <v>46</v>
      </c>
      <c r="E95" s="8" t="s">
        <v>150</v>
      </c>
      <c r="F95" s="8" t="s">
        <v>151</v>
      </c>
      <c r="G95" s="8" t="s">
        <v>133</v>
      </c>
      <c r="H95" s="6" t="s">
        <v>134</v>
      </c>
      <c r="I95" s="6" t="s">
        <v>135</v>
      </c>
      <c r="J95" s="6" t="s">
        <v>96</v>
      </c>
      <c r="K95" s="6" t="s">
        <v>20</v>
      </c>
      <c r="L95" s="6"/>
      <c r="M95" s="7">
        <v>45471</v>
      </c>
      <c r="N95" s="6" t="s">
        <v>22</v>
      </c>
      <c r="O95" s="8" t="s">
        <v>152</v>
      </c>
      <c r="P95" s="6" t="str">
        <f>HYPERLINK("https://docs.wto.org/imrd/directdoc.asp?DDFDocuments/t/G/TBTN24/CHN1852.DOCX", "https://docs.wto.org/imrd/directdoc.asp?DDFDocuments/t/G/TBTN24/CHN1852.DOCX")</f>
        <v>https://docs.wto.org/imrd/directdoc.asp?DDFDocuments/t/G/TBTN24/CHN1852.DOCX</v>
      </c>
      <c r="Q95" s="6"/>
      <c r="R95" s="6"/>
    </row>
    <row r="96" spans="1:18" ht="75" x14ac:dyDescent="0.25">
      <c r="A96" s="8" t="s">
        <v>788</v>
      </c>
      <c r="B96" s="8" t="s">
        <v>454</v>
      </c>
      <c r="C96" s="6" t="str">
        <f>HYPERLINK("https://eping.wto.org/en/Search?viewData= G/TBT/N/VNM/295"," G/TBT/N/VNM/295")</f>
        <v xml:space="preserve"> G/TBT/N/VNM/295</v>
      </c>
      <c r="D96" s="6" t="s">
        <v>382</v>
      </c>
      <c r="E96" s="8" t="s">
        <v>452</v>
      </c>
      <c r="F96" s="8" t="s">
        <v>453</v>
      </c>
      <c r="G96" s="8" t="s">
        <v>454</v>
      </c>
      <c r="H96" s="6" t="s">
        <v>455</v>
      </c>
      <c r="I96" s="6" t="s">
        <v>248</v>
      </c>
      <c r="J96" s="6" t="s">
        <v>189</v>
      </c>
      <c r="K96" s="6" t="s">
        <v>20</v>
      </c>
      <c r="L96" s="6"/>
      <c r="M96" s="7">
        <v>45458</v>
      </c>
      <c r="N96" s="6" t="s">
        <v>22</v>
      </c>
      <c r="O96" s="8" t="s">
        <v>456</v>
      </c>
      <c r="P96" s="6" t="str">
        <f>HYPERLINK("https://docs.wto.org/imrd/directdoc.asp?DDFDocuments/t/G/TBTN24/VNM295.DOCX", "https://docs.wto.org/imrd/directdoc.asp?DDFDocuments/t/G/TBTN24/VNM295.DOCX")</f>
        <v>https://docs.wto.org/imrd/directdoc.asp?DDFDocuments/t/G/TBTN24/VNM295.DOCX</v>
      </c>
      <c r="Q96" s="6" t="str">
        <f>HYPERLINK("https://docs.wto.org/imrd/directdoc.asp?DDFDocuments/u/G/TBTN24/VNM295.DOCX", "https://docs.wto.org/imrd/directdoc.asp?DDFDocuments/u/G/TBTN24/VNM295.DOCX")</f>
        <v>https://docs.wto.org/imrd/directdoc.asp?DDFDocuments/u/G/TBTN24/VNM295.DOCX</v>
      </c>
      <c r="R96" s="6" t="str">
        <f>HYPERLINK("https://docs.wto.org/imrd/directdoc.asp?DDFDocuments/v/G/TBTN24/VNM295.DOCX", "https://docs.wto.org/imrd/directdoc.asp?DDFDocuments/v/G/TBTN24/VNM295.DOCX")</f>
        <v>https://docs.wto.org/imrd/directdoc.asp?DDFDocuments/v/G/TBTN24/VNM295.DOCX</v>
      </c>
    </row>
    <row r="97" spans="1:18" ht="60" x14ac:dyDescent="0.25">
      <c r="A97" s="8" t="s">
        <v>841</v>
      </c>
      <c r="B97" s="8" t="s">
        <v>690</v>
      </c>
      <c r="C97" s="6" t="str">
        <f>HYPERLINK("https://eping.wto.org/en/Search?viewData= G/TBT/N/JPN/803"," G/TBT/N/JPN/803")</f>
        <v xml:space="preserve"> G/TBT/N/JPN/803</v>
      </c>
      <c r="D97" s="6" t="s">
        <v>337</v>
      </c>
      <c r="E97" s="8" t="s">
        <v>688</v>
      </c>
      <c r="F97" s="8" t="s">
        <v>689</v>
      </c>
      <c r="G97" s="8" t="s">
        <v>690</v>
      </c>
      <c r="H97" s="6" t="s">
        <v>20</v>
      </c>
      <c r="I97" s="6" t="s">
        <v>58</v>
      </c>
      <c r="J97" s="6" t="s">
        <v>691</v>
      </c>
      <c r="K97" s="6" t="s">
        <v>692</v>
      </c>
      <c r="L97" s="6"/>
      <c r="M97" s="7" t="s">
        <v>20</v>
      </c>
      <c r="N97" s="6" t="s">
        <v>22</v>
      </c>
      <c r="O97" s="8" t="s">
        <v>693</v>
      </c>
      <c r="P97" s="6" t="str">
        <f>HYPERLINK("https://docs.wto.org/imrd/directdoc.asp?DDFDocuments/t/G/TBTN24/JPN803.DOCX", "https://docs.wto.org/imrd/directdoc.asp?DDFDocuments/t/G/TBTN24/JPN803.DOCX")</f>
        <v>https://docs.wto.org/imrd/directdoc.asp?DDFDocuments/t/G/TBTN24/JPN803.DOCX</v>
      </c>
      <c r="Q97" s="6" t="str">
        <f>HYPERLINK("https://docs.wto.org/imrd/directdoc.asp?DDFDocuments/u/G/TBTN24/JPN803.DOCX", "https://docs.wto.org/imrd/directdoc.asp?DDFDocuments/u/G/TBTN24/JPN803.DOCX")</f>
        <v>https://docs.wto.org/imrd/directdoc.asp?DDFDocuments/u/G/TBTN24/JPN803.DOCX</v>
      </c>
      <c r="R97" s="6" t="str">
        <f>HYPERLINK("https://docs.wto.org/imrd/directdoc.asp?DDFDocuments/v/G/TBTN24/JPN803.DOCX", "https://docs.wto.org/imrd/directdoc.asp?DDFDocuments/v/G/TBTN24/JPN803.DOCX")</f>
        <v>https://docs.wto.org/imrd/directdoc.asp?DDFDocuments/v/G/TBTN24/JPN803.DOCX</v>
      </c>
    </row>
    <row r="98" spans="1:18" ht="75" x14ac:dyDescent="0.25">
      <c r="A98" s="9" t="s">
        <v>760</v>
      </c>
      <c r="B98" s="8" t="s">
        <v>181</v>
      </c>
      <c r="C98" s="6" t="str">
        <f>HYPERLINK("https://eping.wto.org/en/Search?viewData= G/TBT/N/MYS/120"," G/TBT/N/MYS/120")</f>
        <v xml:space="preserve"> G/TBT/N/MYS/120</v>
      </c>
      <c r="D98" s="6" t="s">
        <v>178</v>
      </c>
      <c r="E98" s="8" t="s">
        <v>179</v>
      </c>
      <c r="F98" s="8" t="s">
        <v>180</v>
      </c>
      <c r="G98" s="8" t="s">
        <v>181</v>
      </c>
      <c r="H98" s="6" t="s">
        <v>182</v>
      </c>
      <c r="I98" s="6" t="s">
        <v>20</v>
      </c>
      <c r="J98" s="6" t="s">
        <v>183</v>
      </c>
      <c r="K98" s="6" t="s">
        <v>145</v>
      </c>
      <c r="L98" s="6"/>
      <c r="M98" s="7">
        <v>45468</v>
      </c>
      <c r="N98" s="6" t="s">
        <v>22</v>
      </c>
      <c r="O98" s="6"/>
      <c r="P98" s="6" t="str">
        <f>HYPERLINK("https://docs.wto.org/imrd/directdoc.asp?DDFDocuments/t/G/TBTN24/MYS120.DOCX", "https://docs.wto.org/imrd/directdoc.asp?DDFDocuments/t/G/TBTN24/MYS120.DOCX")</f>
        <v>https://docs.wto.org/imrd/directdoc.asp?DDFDocuments/t/G/TBTN24/MYS120.DOCX</v>
      </c>
      <c r="Q98" s="6" t="str">
        <f>HYPERLINK("https://docs.wto.org/imrd/directdoc.asp?DDFDocuments/u/G/TBTN24/MYS120.DOCX", "https://docs.wto.org/imrd/directdoc.asp?DDFDocuments/u/G/TBTN24/MYS120.DOCX")</f>
        <v>https://docs.wto.org/imrd/directdoc.asp?DDFDocuments/u/G/TBTN24/MYS120.DOCX</v>
      </c>
      <c r="R98" s="6"/>
    </row>
    <row r="99" spans="1:18" ht="75" x14ac:dyDescent="0.25">
      <c r="A99" s="8" t="s">
        <v>839</v>
      </c>
      <c r="B99" s="8" t="s">
        <v>681</v>
      </c>
      <c r="C99" s="6" t="str">
        <f>HYPERLINK("https://eping.wto.org/en/Search?viewData= G/TBT/N/EGY/462"," G/TBT/N/EGY/462")</f>
        <v xml:space="preserve"> G/TBT/N/EGY/462</v>
      </c>
      <c r="D99" s="6" t="s">
        <v>582</v>
      </c>
      <c r="E99" s="8" t="s">
        <v>679</v>
      </c>
      <c r="F99" s="8" t="s">
        <v>680</v>
      </c>
      <c r="G99" s="8" t="s">
        <v>681</v>
      </c>
      <c r="H99" s="6" t="s">
        <v>20</v>
      </c>
      <c r="I99" s="6" t="s">
        <v>682</v>
      </c>
      <c r="J99" s="6" t="s">
        <v>189</v>
      </c>
      <c r="K99" s="6" t="s">
        <v>145</v>
      </c>
      <c r="L99" s="6"/>
      <c r="M99" s="7">
        <v>45446</v>
      </c>
      <c r="N99" s="6" t="s">
        <v>22</v>
      </c>
      <c r="O99" s="6"/>
      <c r="P99" s="6" t="str">
        <f>HYPERLINK("https://docs.wto.org/imrd/directdoc.asp?DDFDocuments/t/G/TBTN24/EGY462.DOCX", "https://docs.wto.org/imrd/directdoc.asp?DDFDocuments/t/G/TBTN24/EGY462.DOCX")</f>
        <v>https://docs.wto.org/imrd/directdoc.asp?DDFDocuments/t/G/TBTN24/EGY462.DOCX</v>
      </c>
      <c r="Q99" s="6" t="str">
        <f>HYPERLINK("https://docs.wto.org/imrd/directdoc.asp?DDFDocuments/u/G/TBTN24/EGY462.DOCX", "https://docs.wto.org/imrd/directdoc.asp?DDFDocuments/u/G/TBTN24/EGY462.DOCX")</f>
        <v>https://docs.wto.org/imrd/directdoc.asp?DDFDocuments/u/G/TBTN24/EGY462.DOCX</v>
      </c>
      <c r="R99" s="6" t="str">
        <f>HYPERLINK("https://docs.wto.org/imrd/directdoc.asp?DDFDocuments/v/G/TBTN24/EGY462.DOCX", "https://docs.wto.org/imrd/directdoc.asp?DDFDocuments/v/G/TBTN24/EGY462.DOCX")</f>
        <v>https://docs.wto.org/imrd/directdoc.asp?DDFDocuments/v/G/TBTN24/EGY462.DOCX</v>
      </c>
    </row>
    <row r="100" spans="1:18" ht="210" x14ac:dyDescent="0.25">
      <c r="A100" s="8" t="s">
        <v>848</v>
      </c>
      <c r="B100" s="8" t="s">
        <v>705</v>
      </c>
      <c r="C100" s="6" t="str">
        <f>HYPERLINK("https://eping.wto.org/en/Search?viewData= G/TBT/N/UKR/292"," G/TBT/N/UKR/292")</f>
        <v xml:space="preserve"> G/TBT/N/UKR/292</v>
      </c>
      <c r="D100" s="6" t="s">
        <v>220</v>
      </c>
      <c r="E100" s="8" t="s">
        <v>703</v>
      </c>
      <c r="F100" s="8" t="s">
        <v>704</v>
      </c>
      <c r="G100" s="8" t="s">
        <v>705</v>
      </c>
      <c r="H100" s="6" t="s">
        <v>20</v>
      </c>
      <c r="I100" s="6" t="s">
        <v>706</v>
      </c>
      <c r="J100" s="6" t="s">
        <v>707</v>
      </c>
      <c r="K100" s="6" t="s">
        <v>654</v>
      </c>
      <c r="L100" s="6"/>
      <c r="M100" s="7">
        <v>45445</v>
      </c>
      <c r="N100" s="6" t="s">
        <v>22</v>
      </c>
      <c r="O100" s="8" t="s">
        <v>708</v>
      </c>
      <c r="P100" s="6" t="str">
        <f>HYPERLINK("https://docs.wto.org/imrd/directdoc.asp?DDFDocuments/t/G/TBTN24/UKR292.DOCX", "https://docs.wto.org/imrd/directdoc.asp?DDFDocuments/t/G/TBTN24/UKR292.DOCX")</f>
        <v>https://docs.wto.org/imrd/directdoc.asp?DDFDocuments/t/G/TBTN24/UKR292.DOCX</v>
      </c>
      <c r="Q100" s="6" t="str">
        <f>HYPERLINK("https://docs.wto.org/imrd/directdoc.asp?DDFDocuments/u/G/TBTN24/UKR292.DOCX", "https://docs.wto.org/imrd/directdoc.asp?DDFDocuments/u/G/TBTN24/UKR292.DOCX")</f>
        <v>https://docs.wto.org/imrd/directdoc.asp?DDFDocuments/u/G/TBTN24/UKR292.DOCX</v>
      </c>
      <c r="R100" s="6" t="str">
        <f>HYPERLINK("https://docs.wto.org/imrd/directdoc.asp?DDFDocuments/v/G/TBTN24/UKR292.DOCX", "https://docs.wto.org/imrd/directdoc.asp?DDFDocuments/v/G/TBTN24/UKR292.DOCX")</f>
        <v>https://docs.wto.org/imrd/directdoc.asp?DDFDocuments/v/G/TBTN24/UKR292.DOCX</v>
      </c>
    </row>
    <row r="101" spans="1:18" ht="105" x14ac:dyDescent="0.25">
      <c r="A101" s="9" t="s">
        <v>752</v>
      </c>
      <c r="B101" s="8" t="s">
        <v>88</v>
      </c>
      <c r="C101" s="6" t="str">
        <f>HYPERLINK("https://eping.wto.org/en/Search?viewData= G/TBT/N/CHN/1845"," G/TBT/N/CHN/1845")</f>
        <v xml:space="preserve"> G/TBT/N/CHN/1845</v>
      </c>
      <c r="D101" s="6" t="s">
        <v>46</v>
      </c>
      <c r="E101" s="8" t="s">
        <v>86</v>
      </c>
      <c r="F101" s="8" t="s">
        <v>87</v>
      </c>
      <c r="G101" s="8" t="s">
        <v>88</v>
      </c>
      <c r="H101" s="6" t="s">
        <v>89</v>
      </c>
      <c r="I101" s="6" t="s">
        <v>58</v>
      </c>
      <c r="J101" s="6" t="s">
        <v>59</v>
      </c>
      <c r="K101" s="6" t="s">
        <v>20</v>
      </c>
      <c r="L101" s="6"/>
      <c r="M101" s="7">
        <v>45471</v>
      </c>
      <c r="N101" s="6" t="s">
        <v>22</v>
      </c>
      <c r="O101" s="8" t="s">
        <v>90</v>
      </c>
      <c r="P101" s="6" t="str">
        <f>HYPERLINK("https://docs.wto.org/imrd/directdoc.asp?DDFDocuments/t/G/TBTN24/CHN1845.DOCX", "https://docs.wto.org/imrd/directdoc.asp?DDFDocuments/t/G/TBTN24/CHN1845.DOCX")</f>
        <v>https://docs.wto.org/imrd/directdoc.asp?DDFDocuments/t/G/TBTN24/CHN1845.DOCX</v>
      </c>
      <c r="Q101" s="6"/>
      <c r="R101" s="6"/>
    </row>
    <row r="102" spans="1:18" ht="30" x14ac:dyDescent="0.25">
      <c r="A102" s="8" t="s">
        <v>796</v>
      </c>
      <c r="B102" s="8" t="s">
        <v>499</v>
      </c>
      <c r="C102" s="6" t="str">
        <f>HYPERLINK("https://eping.wto.org/en/Search?viewData= G/TBT/N/KEN/1600"," G/TBT/N/KEN/1600")</f>
        <v xml:space="preserve"> G/TBT/N/KEN/1600</v>
      </c>
      <c r="D102" s="6" t="s">
        <v>283</v>
      </c>
      <c r="E102" s="8" t="s">
        <v>497</v>
      </c>
      <c r="F102" s="8" t="s">
        <v>498</v>
      </c>
      <c r="G102" s="8" t="s">
        <v>499</v>
      </c>
      <c r="H102" s="6" t="s">
        <v>475</v>
      </c>
      <c r="I102" s="6" t="s">
        <v>500</v>
      </c>
      <c r="J102" s="6" t="s">
        <v>501</v>
      </c>
      <c r="K102" s="6" t="s">
        <v>20</v>
      </c>
      <c r="L102" s="6"/>
      <c r="M102" s="7">
        <v>45453</v>
      </c>
      <c r="N102" s="6" t="s">
        <v>22</v>
      </c>
      <c r="O102" s="8" t="s">
        <v>502</v>
      </c>
      <c r="P102" s="6" t="str">
        <f>HYPERLINK("https://docs.wto.org/imrd/directdoc.asp?DDFDocuments/t/G/TBTN24/KEN1600.DOCX", "https://docs.wto.org/imrd/directdoc.asp?DDFDocuments/t/G/TBTN24/KEN1600.DOCX")</f>
        <v>https://docs.wto.org/imrd/directdoc.asp?DDFDocuments/t/G/TBTN24/KEN1600.DOCX</v>
      </c>
      <c r="Q102" s="6" t="str">
        <f>HYPERLINK("https://docs.wto.org/imrd/directdoc.asp?DDFDocuments/u/G/TBTN24/KEN1600.DOCX", "https://docs.wto.org/imrd/directdoc.asp?DDFDocuments/u/G/TBTN24/KEN1600.DOCX")</f>
        <v>https://docs.wto.org/imrd/directdoc.asp?DDFDocuments/u/G/TBTN24/KEN1600.DOCX</v>
      </c>
      <c r="R102" s="6" t="str">
        <f>HYPERLINK("https://docs.wto.org/imrd/directdoc.asp?DDFDocuments/v/G/TBTN24/KEN1600.DOCX", "https://docs.wto.org/imrd/directdoc.asp?DDFDocuments/v/G/TBTN24/KEN1600.DOCX")</f>
        <v>https://docs.wto.org/imrd/directdoc.asp?DDFDocuments/v/G/TBTN24/KEN1600.DOCX</v>
      </c>
    </row>
    <row r="103" spans="1:18" ht="75" x14ac:dyDescent="0.25">
      <c r="A103" s="8" t="s">
        <v>779</v>
      </c>
      <c r="B103" s="8" t="s">
        <v>369</v>
      </c>
      <c r="C103" s="6" t="str">
        <f>HYPERLINK("https://eping.wto.org/en/Search?viewData= G/TBT/N/PHL/329"," G/TBT/N/PHL/329")</f>
        <v xml:space="preserve"> G/TBT/N/PHL/329</v>
      </c>
      <c r="D103" s="6" t="s">
        <v>352</v>
      </c>
      <c r="E103" s="8" t="s">
        <v>367</v>
      </c>
      <c r="F103" s="8" t="s">
        <v>368</v>
      </c>
      <c r="G103" s="8" t="s">
        <v>369</v>
      </c>
      <c r="H103" s="6" t="s">
        <v>370</v>
      </c>
      <c r="I103" s="6" t="s">
        <v>20</v>
      </c>
      <c r="J103" s="6" t="s">
        <v>96</v>
      </c>
      <c r="K103" s="6" t="s">
        <v>68</v>
      </c>
      <c r="L103" s="6"/>
      <c r="M103" s="7" t="s">
        <v>20</v>
      </c>
      <c r="N103" s="6" t="s">
        <v>22</v>
      </c>
      <c r="O103" s="8" t="s">
        <v>371</v>
      </c>
      <c r="P103" s="6" t="str">
        <f>HYPERLINK("https://docs.wto.org/imrd/directdoc.asp?DDFDocuments/t/G/TBTN24/PHL329.DOCX", "https://docs.wto.org/imrd/directdoc.asp?DDFDocuments/t/G/TBTN24/PHL329.DOCX")</f>
        <v>https://docs.wto.org/imrd/directdoc.asp?DDFDocuments/t/G/TBTN24/PHL329.DOCX</v>
      </c>
      <c r="Q103" s="6" t="str">
        <f>HYPERLINK("https://docs.wto.org/imrd/directdoc.asp?DDFDocuments/u/G/TBTN24/PHL329.DOCX", "https://docs.wto.org/imrd/directdoc.asp?DDFDocuments/u/G/TBTN24/PHL329.DOCX")</f>
        <v>https://docs.wto.org/imrd/directdoc.asp?DDFDocuments/u/G/TBTN24/PHL329.DOCX</v>
      </c>
      <c r="R103" s="6" t="str">
        <f>HYPERLINK("https://docs.wto.org/imrd/directdoc.asp?DDFDocuments/v/G/TBTN24/PHL329.DOCX", "https://docs.wto.org/imrd/directdoc.asp?DDFDocuments/v/G/TBTN24/PHL329.DOCX")</f>
        <v>https://docs.wto.org/imrd/directdoc.asp?DDFDocuments/v/G/TBTN24/PHL329.DOCX</v>
      </c>
    </row>
    <row r="104" spans="1:18" ht="135" x14ac:dyDescent="0.25">
      <c r="A104" s="8" t="s">
        <v>817</v>
      </c>
      <c r="B104" s="8" t="s">
        <v>431</v>
      </c>
      <c r="C104" s="6" t="str">
        <f>HYPERLINK("https://eping.wto.org/en/Search?viewData= G/TBT/N/CHE/286"," G/TBT/N/CHE/286")</f>
        <v xml:space="preserve"> G/TBT/N/CHE/286</v>
      </c>
      <c r="D104" s="6" t="s">
        <v>409</v>
      </c>
      <c r="E104" s="8" t="s">
        <v>429</v>
      </c>
      <c r="F104" s="8" t="s">
        <v>430</v>
      </c>
      <c r="G104" s="8" t="s">
        <v>431</v>
      </c>
      <c r="H104" s="6" t="s">
        <v>432</v>
      </c>
      <c r="I104" s="6" t="s">
        <v>433</v>
      </c>
      <c r="J104" s="6" t="s">
        <v>434</v>
      </c>
      <c r="K104" s="6" t="s">
        <v>435</v>
      </c>
      <c r="L104" s="6"/>
      <c r="M104" s="7">
        <v>45454</v>
      </c>
      <c r="N104" s="6" t="s">
        <v>22</v>
      </c>
      <c r="O104" s="8" t="s">
        <v>436</v>
      </c>
      <c r="P104" s="6" t="str">
        <f>HYPERLINK("https://docs.wto.org/imrd/directdoc.asp?DDFDocuments/t/G/TBTN24/CHE286.DOCX", "https://docs.wto.org/imrd/directdoc.asp?DDFDocuments/t/G/TBTN24/CHE286.DOCX")</f>
        <v>https://docs.wto.org/imrd/directdoc.asp?DDFDocuments/t/G/TBTN24/CHE286.DOCX</v>
      </c>
      <c r="Q104" s="6" t="str">
        <f>HYPERLINK("https://docs.wto.org/imrd/directdoc.asp?DDFDocuments/u/G/TBTN24/CHE286.DOCX", "https://docs.wto.org/imrd/directdoc.asp?DDFDocuments/u/G/TBTN24/CHE286.DOCX")</f>
        <v>https://docs.wto.org/imrd/directdoc.asp?DDFDocuments/u/G/TBTN24/CHE286.DOCX</v>
      </c>
      <c r="R104" s="6" t="str">
        <f>HYPERLINK("https://docs.wto.org/imrd/directdoc.asp?DDFDocuments/v/G/TBTN24/CHE286.DOCX", "https://docs.wto.org/imrd/directdoc.asp?DDFDocuments/v/G/TBTN24/CHE286.DOCX")</f>
        <v>https://docs.wto.org/imrd/directdoc.asp?DDFDocuments/v/G/TBTN24/CHE286.DOCX</v>
      </c>
    </row>
    <row r="105" spans="1:18" ht="30" x14ac:dyDescent="0.25">
      <c r="A105" s="8" t="s">
        <v>794</v>
      </c>
      <c r="B105" s="8" t="s">
        <v>490</v>
      </c>
      <c r="C105" s="6" t="str">
        <f>HYPERLINK("https://eping.wto.org/en/Search?viewData= G/TBT/N/KEN/1601"," G/TBT/N/KEN/1601")</f>
        <v xml:space="preserve"> G/TBT/N/KEN/1601</v>
      </c>
      <c r="D105" s="6" t="s">
        <v>283</v>
      </c>
      <c r="E105" s="8" t="s">
        <v>488</v>
      </c>
      <c r="F105" s="8" t="s">
        <v>489</v>
      </c>
      <c r="G105" s="8" t="s">
        <v>490</v>
      </c>
      <c r="H105" s="6" t="s">
        <v>475</v>
      </c>
      <c r="I105" s="6" t="s">
        <v>449</v>
      </c>
      <c r="J105" s="6" t="s">
        <v>491</v>
      </c>
      <c r="K105" s="6" t="s">
        <v>20</v>
      </c>
      <c r="L105" s="6"/>
      <c r="M105" s="7">
        <v>45453</v>
      </c>
      <c r="N105" s="6" t="s">
        <v>22</v>
      </c>
      <c r="O105" s="8" t="s">
        <v>492</v>
      </c>
      <c r="P105" s="6" t="str">
        <f>HYPERLINK("https://docs.wto.org/imrd/directdoc.asp?DDFDocuments/t/G/TBTN24/KEN1601.DOCX", "https://docs.wto.org/imrd/directdoc.asp?DDFDocuments/t/G/TBTN24/KEN1601.DOCX")</f>
        <v>https://docs.wto.org/imrd/directdoc.asp?DDFDocuments/t/G/TBTN24/KEN1601.DOCX</v>
      </c>
      <c r="Q105" s="6" t="str">
        <f>HYPERLINK("https://docs.wto.org/imrd/directdoc.asp?DDFDocuments/u/G/TBTN24/KEN1601.DOCX", "https://docs.wto.org/imrd/directdoc.asp?DDFDocuments/u/G/TBTN24/KEN1601.DOCX")</f>
        <v>https://docs.wto.org/imrd/directdoc.asp?DDFDocuments/u/G/TBTN24/KEN1601.DOCX</v>
      </c>
      <c r="R105" s="6" t="str">
        <f>HYPERLINK("https://docs.wto.org/imrd/directdoc.asp?DDFDocuments/v/G/TBTN24/KEN1601.DOCX", "https://docs.wto.org/imrd/directdoc.asp?DDFDocuments/v/G/TBTN24/KEN1601.DOCX")</f>
        <v>https://docs.wto.org/imrd/directdoc.asp?DDFDocuments/v/G/TBTN24/KEN1601.DOCX</v>
      </c>
    </row>
    <row r="106" spans="1:18" ht="75" x14ac:dyDescent="0.25">
      <c r="A106" s="8" t="s">
        <v>846</v>
      </c>
      <c r="B106" s="8" t="s">
        <v>589</v>
      </c>
      <c r="C106" s="6" t="str">
        <f>HYPERLINK("https://eping.wto.org/en/Search?viewData= G/TBT/N/EU/1056"," G/TBT/N/EU/1056")</f>
        <v xml:space="preserve"> G/TBT/N/EU/1056</v>
      </c>
      <c r="D106" s="6" t="s">
        <v>24</v>
      </c>
      <c r="E106" s="8" t="s">
        <v>587</v>
      </c>
      <c r="F106" s="8" t="s">
        <v>588</v>
      </c>
      <c r="G106" s="8" t="s">
        <v>589</v>
      </c>
      <c r="H106" s="6" t="s">
        <v>590</v>
      </c>
      <c r="I106" s="6" t="s">
        <v>591</v>
      </c>
      <c r="J106" s="6" t="s">
        <v>96</v>
      </c>
      <c r="K106" s="6" t="s">
        <v>20</v>
      </c>
      <c r="L106" s="6"/>
      <c r="M106" s="7">
        <v>45450</v>
      </c>
      <c r="N106" s="6" t="s">
        <v>22</v>
      </c>
      <c r="O106" s="8" t="s">
        <v>592</v>
      </c>
      <c r="P106" s="6" t="str">
        <f>HYPERLINK("https://docs.wto.org/imrd/directdoc.asp?DDFDocuments/t/G/TBTN24/EU1056.DOCX", "https://docs.wto.org/imrd/directdoc.asp?DDFDocuments/t/G/TBTN24/EU1056.DOCX")</f>
        <v>https://docs.wto.org/imrd/directdoc.asp?DDFDocuments/t/G/TBTN24/EU1056.DOCX</v>
      </c>
      <c r="Q106" s="6" t="str">
        <f>HYPERLINK("https://docs.wto.org/imrd/directdoc.asp?DDFDocuments/u/G/TBTN24/EU1056.DOCX", "https://docs.wto.org/imrd/directdoc.asp?DDFDocuments/u/G/TBTN24/EU1056.DOCX")</f>
        <v>https://docs.wto.org/imrd/directdoc.asp?DDFDocuments/u/G/TBTN24/EU1056.DOCX</v>
      </c>
      <c r="R106" s="6" t="str">
        <f>HYPERLINK("https://docs.wto.org/imrd/directdoc.asp?DDFDocuments/v/G/TBTN24/EU1056.DOCX", "https://docs.wto.org/imrd/directdoc.asp?DDFDocuments/v/G/TBTN24/EU1056.DOCX")</f>
        <v>https://docs.wto.org/imrd/directdoc.asp?DDFDocuments/v/G/TBTN24/EU1056.DOCX</v>
      </c>
    </row>
    <row r="107" spans="1:18" ht="45" x14ac:dyDescent="0.25">
      <c r="A107" s="8" t="s">
        <v>810</v>
      </c>
      <c r="B107" s="8" t="s">
        <v>251</v>
      </c>
      <c r="C107" s="6" t="str">
        <f>HYPERLINK("https://eping.wto.org/en/Search?viewData= G/TBT/N/URY/88"," G/TBT/N/URY/88")</f>
        <v xml:space="preserve"> G/TBT/N/URY/88</v>
      </c>
      <c r="D107" s="6" t="s">
        <v>61</v>
      </c>
      <c r="E107" s="8" t="s">
        <v>249</v>
      </c>
      <c r="F107" s="8" t="s">
        <v>250</v>
      </c>
      <c r="G107" s="8" t="s">
        <v>251</v>
      </c>
      <c r="H107" s="6" t="s">
        <v>20</v>
      </c>
      <c r="I107" s="6" t="s">
        <v>252</v>
      </c>
      <c r="J107" s="6" t="s">
        <v>96</v>
      </c>
      <c r="K107" s="6" t="s">
        <v>68</v>
      </c>
      <c r="L107" s="6"/>
      <c r="M107" s="7">
        <v>45465</v>
      </c>
      <c r="N107" s="6" t="s">
        <v>22</v>
      </c>
      <c r="O107" s="8" t="s">
        <v>253</v>
      </c>
      <c r="P107" s="6" t="str">
        <f>HYPERLINK("https://docs.wto.org/imrd/directdoc.asp?DDFDocuments/t/G/TBTN24/URY88.DOCX", "https://docs.wto.org/imrd/directdoc.asp?DDFDocuments/t/G/TBTN24/URY88.DOCX")</f>
        <v>https://docs.wto.org/imrd/directdoc.asp?DDFDocuments/t/G/TBTN24/URY88.DOCX</v>
      </c>
      <c r="Q107" s="6" t="str">
        <f>HYPERLINK("https://docs.wto.org/imrd/directdoc.asp?DDFDocuments/u/G/TBTN24/URY88.DOCX", "https://docs.wto.org/imrd/directdoc.asp?DDFDocuments/u/G/TBTN24/URY88.DOCX")</f>
        <v>https://docs.wto.org/imrd/directdoc.asp?DDFDocuments/u/G/TBTN24/URY88.DOCX</v>
      </c>
      <c r="R107" s="6" t="str">
        <f>HYPERLINK("https://docs.wto.org/imrd/directdoc.asp?DDFDocuments/v/G/TBTN24/URY88.DOCX", "https://docs.wto.org/imrd/directdoc.asp?DDFDocuments/v/G/TBTN24/URY88.DOCX")</f>
        <v>https://docs.wto.org/imrd/directdoc.asp?DDFDocuments/v/G/TBTN24/URY88.DOCX</v>
      </c>
    </row>
    <row r="108" spans="1:18" ht="30" x14ac:dyDescent="0.25">
      <c r="A108" s="8" t="s">
        <v>791</v>
      </c>
      <c r="B108" s="8" t="s">
        <v>474</v>
      </c>
      <c r="C108" s="6" t="str">
        <f>HYPERLINK("https://eping.wto.org/en/Search?viewData= G/TBT/N/KEN/1598"," G/TBT/N/KEN/1598")</f>
        <v xml:space="preserve"> G/TBT/N/KEN/1598</v>
      </c>
      <c r="D108" s="6" t="s">
        <v>283</v>
      </c>
      <c r="E108" s="8" t="s">
        <v>472</v>
      </c>
      <c r="F108" s="8" t="s">
        <v>473</v>
      </c>
      <c r="G108" s="8" t="s">
        <v>474</v>
      </c>
      <c r="H108" s="6" t="s">
        <v>475</v>
      </c>
      <c r="I108" s="6" t="s">
        <v>476</v>
      </c>
      <c r="J108" s="6" t="s">
        <v>288</v>
      </c>
      <c r="K108" s="6" t="s">
        <v>20</v>
      </c>
      <c r="L108" s="6"/>
      <c r="M108" s="7">
        <v>45453</v>
      </c>
      <c r="N108" s="6" t="s">
        <v>22</v>
      </c>
      <c r="O108" s="8" t="s">
        <v>477</v>
      </c>
      <c r="P108" s="6" t="str">
        <f>HYPERLINK("https://docs.wto.org/imrd/directdoc.asp?DDFDocuments/t/G/TBTN24/KEN1598.DOCX", "https://docs.wto.org/imrd/directdoc.asp?DDFDocuments/t/G/TBTN24/KEN1598.DOCX")</f>
        <v>https://docs.wto.org/imrd/directdoc.asp?DDFDocuments/t/G/TBTN24/KEN1598.DOCX</v>
      </c>
      <c r="Q108" s="6" t="str">
        <f>HYPERLINK("https://docs.wto.org/imrd/directdoc.asp?DDFDocuments/u/G/TBTN24/KEN1598.DOCX", "https://docs.wto.org/imrd/directdoc.asp?DDFDocuments/u/G/TBTN24/KEN1598.DOCX")</f>
        <v>https://docs.wto.org/imrd/directdoc.asp?DDFDocuments/u/G/TBTN24/KEN1598.DOCX</v>
      </c>
      <c r="R108" s="6" t="str">
        <f>HYPERLINK("https://docs.wto.org/imrd/directdoc.asp?DDFDocuments/v/G/TBTN24/KEN1598.DOCX", "https://docs.wto.org/imrd/directdoc.asp?DDFDocuments/v/G/TBTN24/KEN1598.DOCX")</f>
        <v>https://docs.wto.org/imrd/directdoc.asp?DDFDocuments/v/G/TBTN24/KEN1598.DOCX</v>
      </c>
    </row>
    <row r="109" spans="1:18" ht="75" x14ac:dyDescent="0.25">
      <c r="A109" s="8" t="s">
        <v>143</v>
      </c>
      <c r="B109" s="8" t="s">
        <v>143</v>
      </c>
      <c r="C109" s="6" t="str">
        <f>HYPERLINK("https://eping.wto.org/en/Search?viewData= G/TBT/N/URY/91"," G/TBT/N/URY/91")</f>
        <v xml:space="preserve"> G/TBT/N/URY/91</v>
      </c>
      <c r="D109" s="6" t="s">
        <v>61</v>
      </c>
      <c r="E109" s="8" t="s">
        <v>141</v>
      </c>
      <c r="F109" s="8" t="s">
        <v>142</v>
      </c>
      <c r="G109" s="8" t="s">
        <v>143</v>
      </c>
      <c r="H109" s="6" t="s">
        <v>144</v>
      </c>
      <c r="I109" s="6" t="s">
        <v>20</v>
      </c>
      <c r="J109" s="6" t="s">
        <v>96</v>
      </c>
      <c r="K109" s="6" t="s">
        <v>145</v>
      </c>
      <c r="L109" s="6"/>
      <c r="M109" s="7">
        <v>45471</v>
      </c>
      <c r="N109" s="6" t="s">
        <v>22</v>
      </c>
      <c r="O109" s="8" t="s">
        <v>146</v>
      </c>
      <c r="P109" s="6"/>
      <c r="Q109" s="6"/>
      <c r="R109" s="6" t="str">
        <f>HYPERLINK("https://docs.wto.org/imrd/directdoc.asp?DDFDocuments/v/G/TBTN24/URY91.DOCX", "https://docs.wto.org/imrd/directdoc.asp?DDFDocuments/v/G/TBTN24/URY91.DOCX")</f>
        <v>https://docs.wto.org/imrd/directdoc.asp?DDFDocuments/v/G/TBTN24/URY91.DOCX</v>
      </c>
    </row>
    <row r="110" spans="1:18" ht="30" x14ac:dyDescent="0.25">
      <c r="A110" s="8" t="s">
        <v>768</v>
      </c>
      <c r="B110" s="8" t="s">
        <v>286</v>
      </c>
      <c r="C110" s="6" t="str">
        <f>HYPERLINK("https://eping.wto.org/en/Search?viewData= G/TBT/N/KEN/1603"," G/TBT/N/KEN/1603")</f>
        <v xml:space="preserve"> G/TBT/N/KEN/1603</v>
      </c>
      <c r="D110" s="6" t="s">
        <v>283</v>
      </c>
      <c r="E110" s="8" t="s">
        <v>284</v>
      </c>
      <c r="F110" s="8" t="s">
        <v>285</v>
      </c>
      <c r="G110" s="8" t="s">
        <v>286</v>
      </c>
      <c r="H110" s="6" t="s">
        <v>20</v>
      </c>
      <c r="I110" s="6" t="s">
        <v>287</v>
      </c>
      <c r="J110" s="6" t="s">
        <v>288</v>
      </c>
      <c r="K110" s="6" t="s">
        <v>20</v>
      </c>
      <c r="L110" s="6"/>
      <c r="M110" s="7">
        <v>45461</v>
      </c>
      <c r="N110" s="6" t="s">
        <v>22</v>
      </c>
      <c r="O110" s="8" t="s">
        <v>289</v>
      </c>
      <c r="P110" s="6" t="str">
        <f>HYPERLINK("https://docs.wto.org/imrd/directdoc.asp?DDFDocuments/t/G/TBTN24/KEN1603.DOCX", "https://docs.wto.org/imrd/directdoc.asp?DDFDocuments/t/G/TBTN24/KEN1603.DOCX")</f>
        <v>https://docs.wto.org/imrd/directdoc.asp?DDFDocuments/t/G/TBTN24/KEN1603.DOCX</v>
      </c>
      <c r="Q110" s="6" t="str">
        <f>HYPERLINK("https://docs.wto.org/imrd/directdoc.asp?DDFDocuments/u/G/TBTN24/KEN1603.DOCX", "https://docs.wto.org/imrd/directdoc.asp?DDFDocuments/u/G/TBTN24/KEN1603.DOCX")</f>
        <v>https://docs.wto.org/imrd/directdoc.asp?DDFDocuments/u/G/TBTN24/KEN1603.DOCX</v>
      </c>
      <c r="R110" s="6" t="str">
        <f>HYPERLINK("https://docs.wto.org/imrd/directdoc.asp?DDFDocuments/v/G/TBTN24/KEN1603.DOCX", "https://docs.wto.org/imrd/directdoc.asp?DDFDocuments/v/G/TBTN24/KEN1603.DOCX")</f>
        <v>https://docs.wto.org/imrd/directdoc.asp?DDFDocuments/v/G/TBTN24/KEN1603.DOCX</v>
      </c>
    </row>
    <row r="111" spans="1:18" ht="30" x14ac:dyDescent="0.25">
      <c r="A111" s="8" t="s">
        <v>768</v>
      </c>
      <c r="B111" s="8" t="s">
        <v>286</v>
      </c>
      <c r="C111" s="6" t="str">
        <f>HYPERLINK("https://eping.wto.org/en/Search?viewData= G/TBT/N/KEN/1605"," G/TBT/N/KEN/1605")</f>
        <v xml:space="preserve"> G/TBT/N/KEN/1605</v>
      </c>
      <c r="D111" s="6" t="s">
        <v>283</v>
      </c>
      <c r="E111" s="8" t="s">
        <v>306</v>
      </c>
      <c r="F111" s="8" t="s">
        <v>307</v>
      </c>
      <c r="G111" s="8" t="s">
        <v>286</v>
      </c>
      <c r="H111" s="6" t="s">
        <v>20</v>
      </c>
      <c r="I111" s="6" t="s">
        <v>287</v>
      </c>
      <c r="J111" s="6" t="s">
        <v>308</v>
      </c>
      <c r="K111" s="6" t="s">
        <v>20</v>
      </c>
      <c r="L111" s="6"/>
      <c r="M111" s="7">
        <v>45461</v>
      </c>
      <c r="N111" s="6" t="s">
        <v>22</v>
      </c>
      <c r="O111" s="8" t="s">
        <v>309</v>
      </c>
      <c r="P111" s="6" t="str">
        <f>HYPERLINK("https://docs.wto.org/imrd/directdoc.asp?DDFDocuments/t/G/TBTN24/KEN1605.DOCX", "https://docs.wto.org/imrd/directdoc.asp?DDFDocuments/t/G/TBTN24/KEN1605.DOCX")</f>
        <v>https://docs.wto.org/imrd/directdoc.asp?DDFDocuments/t/G/TBTN24/KEN1605.DOCX</v>
      </c>
      <c r="Q111" s="6" t="str">
        <f>HYPERLINK("https://docs.wto.org/imrd/directdoc.asp?DDFDocuments/u/G/TBTN24/KEN1605.DOCX", "https://docs.wto.org/imrd/directdoc.asp?DDFDocuments/u/G/TBTN24/KEN1605.DOCX")</f>
        <v>https://docs.wto.org/imrd/directdoc.asp?DDFDocuments/u/G/TBTN24/KEN1605.DOCX</v>
      </c>
      <c r="R111" s="6" t="str">
        <f>HYPERLINK("https://docs.wto.org/imrd/directdoc.asp?DDFDocuments/v/G/TBTN24/KEN1605.DOCX", "https://docs.wto.org/imrd/directdoc.asp?DDFDocuments/v/G/TBTN24/KEN1605.DOCX")</f>
        <v>https://docs.wto.org/imrd/directdoc.asp?DDFDocuments/v/G/TBTN24/KEN1605.DOCX</v>
      </c>
    </row>
    <row r="112" spans="1:18" ht="120" x14ac:dyDescent="0.25">
      <c r="A112" s="8" t="s">
        <v>804</v>
      </c>
      <c r="B112" s="8" t="s">
        <v>529</v>
      </c>
      <c r="C112" s="6" t="str">
        <f>HYPERLINK("https://eping.wto.org/en/Search?viewData= G/TBT/N/GBR/82"," G/TBT/N/GBR/82")</f>
        <v xml:space="preserve"> G/TBT/N/GBR/82</v>
      </c>
      <c r="D112" s="6" t="s">
        <v>169</v>
      </c>
      <c r="E112" s="8" t="s">
        <v>527</v>
      </c>
      <c r="F112" s="8" t="s">
        <v>528</v>
      </c>
      <c r="G112" s="8" t="s">
        <v>529</v>
      </c>
      <c r="H112" s="6" t="s">
        <v>530</v>
      </c>
      <c r="I112" s="6" t="s">
        <v>380</v>
      </c>
      <c r="J112" s="6" t="s">
        <v>200</v>
      </c>
      <c r="K112" s="6" t="s">
        <v>20</v>
      </c>
      <c r="L112" s="6"/>
      <c r="M112" s="7">
        <v>45452</v>
      </c>
      <c r="N112" s="6" t="s">
        <v>22</v>
      </c>
      <c r="O112" s="8" t="s">
        <v>531</v>
      </c>
      <c r="P112" s="6" t="str">
        <f>HYPERLINK("https://docs.wto.org/imrd/directdoc.asp?DDFDocuments/t/G/TBTN24/GBR82.DOCX", "https://docs.wto.org/imrd/directdoc.asp?DDFDocuments/t/G/TBTN24/GBR82.DOCX")</f>
        <v>https://docs.wto.org/imrd/directdoc.asp?DDFDocuments/t/G/TBTN24/GBR82.DOCX</v>
      </c>
      <c r="Q112" s="6" t="str">
        <f>HYPERLINK("https://docs.wto.org/imrd/directdoc.asp?DDFDocuments/u/G/TBTN24/GBR82.DOCX", "https://docs.wto.org/imrd/directdoc.asp?DDFDocuments/u/G/TBTN24/GBR82.DOCX")</f>
        <v>https://docs.wto.org/imrd/directdoc.asp?DDFDocuments/u/G/TBTN24/GBR82.DOCX</v>
      </c>
      <c r="R112" s="6" t="str">
        <f>HYPERLINK("https://docs.wto.org/imrd/directdoc.asp?DDFDocuments/v/G/TBTN24/GBR82.DOCX", "https://docs.wto.org/imrd/directdoc.asp?DDFDocuments/v/G/TBTN24/GBR82.DOCX")</f>
        <v>https://docs.wto.org/imrd/directdoc.asp?DDFDocuments/v/G/TBTN24/GBR82.DOCX</v>
      </c>
    </row>
    <row r="113" spans="1:18" ht="150" x14ac:dyDescent="0.25">
      <c r="A113" s="8" t="s">
        <v>804</v>
      </c>
      <c r="B113" s="8" t="s">
        <v>529</v>
      </c>
      <c r="C113" s="6" t="str">
        <f>HYPERLINK("https://eping.wto.org/en/Search?viewData= G/TBT/N/GBR/79"," G/TBT/N/GBR/79")</f>
        <v xml:space="preserve"> G/TBT/N/GBR/79</v>
      </c>
      <c r="D113" s="6" t="s">
        <v>169</v>
      </c>
      <c r="E113" s="8" t="s">
        <v>709</v>
      </c>
      <c r="F113" s="8" t="s">
        <v>710</v>
      </c>
      <c r="G113" s="8" t="s">
        <v>529</v>
      </c>
      <c r="H113" s="6" t="s">
        <v>711</v>
      </c>
      <c r="I113" s="6" t="s">
        <v>380</v>
      </c>
      <c r="J113" s="6" t="s">
        <v>200</v>
      </c>
      <c r="K113" s="6" t="s">
        <v>20</v>
      </c>
      <c r="L113" s="6"/>
      <c r="M113" s="7">
        <v>45444</v>
      </c>
      <c r="N113" s="6" t="s">
        <v>22</v>
      </c>
      <c r="O113" s="8" t="s">
        <v>712</v>
      </c>
      <c r="P113" s="6" t="str">
        <f>HYPERLINK("https://docs.wto.org/imrd/directdoc.asp?DDFDocuments/t/G/TBTN24/GBR79.DOCX", "https://docs.wto.org/imrd/directdoc.asp?DDFDocuments/t/G/TBTN24/GBR79.DOCX")</f>
        <v>https://docs.wto.org/imrd/directdoc.asp?DDFDocuments/t/G/TBTN24/GBR79.DOCX</v>
      </c>
      <c r="Q113" s="6" t="str">
        <f>HYPERLINK("https://docs.wto.org/imrd/directdoc.asp?DDFDocuments/u/G/TBTN24/GBR79.DOCX", "https://docs.wto.org/imrd/directdoc.asp?DDFDocuments/u/G/TBTN24/GBR79.DOCX")</f>
        <v>https://docs.wto.org/imrd/directdoc.asp?DDFDocuments/u/G/TBTN24/GBR79.DOCX</v>
      </c>
      <c r="R113" s="6" t="str">
        <f>HYPERLINK("https://docs.wto.org/imrd/directdoc.asp?DDFDocuments/v/G/TBTN24/GBR79.DOCX", "https://docs.wto.org/imrd/directdoc.asp?DDFDocuments/v/G/TBTN24/GBR79.DOCX")</f>
        <v>https://docs.wto.org/imrd/directdoc.asp?DDFDocuments/v/G/TBTN24/GBR79.DOCX</v>
      </c>
    </row>
    <row r="114" spans="1:18" ht="120" x14ac:dyDescent="0.25">
      <c r="A114" s="8" t="s">
        <v>842</v>
      </c>
      <c r="B114" s="8" t="s">
        <v>700</v>
      </c>
      <c r="C114" s="6" t="str">
        <f>HYPERLINK("https://eping.wto.org/en/Search?viewData= G/TBT/N/BGD/4"," G/TBT/N/BGD/4")</f>
        <v xml:space="preserve"> G/TBT/N/BGD/4</v>
      </c>
      <c r="D114" s="6" t="s">
        <v>668</v>
      </c>
      <c r="E114" s="8" t="s">
        <v>698</v>
      </c>
      <c r="F114" s="8" t="s">
        <v>699</v>
      </c>
      <c r="G114" s="8" t="s">
        <v>700</v>
      </c>
      <c r="H114" s="6" t="s">
        <v>20</v>
      </c>
      <c r="I114" s="6" t="s">
        <v>701</v>
      </c>
      <c r="J114" s="6" t="s">
        <v>59</v>
      </c>
      <c r="K114" s="6" t="s">
        <v>20</v>
      </c>
      <c r="L114" s="6"/>
      <c r="M114" s="7">
        <v>45385</v>
      </c>
      <c r="N114" s="6" t="s">
        <v>22</v>
      </c>
      <c r="O114" s="8" t="s">
        <v>702</v>
      </c>
      <c r="P114" s="6" t="str">
        <f>HYPERLINK("https://docs.wto.org/imrd/directdoc.asp?DDFDocuments/t/G/TBTN24/BGD4.DOCX", "https://docs.wto.org/imrd/directdoc.asp?DDFDocuments/t/G/TBTN24/BGD4.DOCX")</f>
        <v>https://docs.wto.org/imrd/directdoc.asp?DDFDocuments/t/G/TBTN24/BGD4.DOCX</v>
      </c>
      <c r="Q114" s="6" t="str">
        <f>HYPERLINK("https://docs.wto.org/imrd/directdoc.asp?DDFDocuments/u/G/TBTN24/BGD4.DOCX", "https://docs.wto.org/imrd/directdoc.asp?DDFDocuments/u/G/TBTN24/BGD4.DOCX")</f>
        <v>https://docs.wto.org/imrd/directdoc.asp?DDFDocuments/u/G/TBTN24/BGD4.DOCX</v>
      </c>
      <c r="R114" s="6" t="str">
        <f>HYPERLINK("https://docs.wto.org/imrd/directdoc.asp?DDFDocuments/v/G/TBTN24/BGD4.DOCX", "https://docs.wto.org/imrd/directdoc.asp?DDFDocuments/v/G/TBTN24/BGD4.DOCX")</f>
        <v>https://docs.wto.org/imrd/directdoc.asp?DDFDocuments/v/G/TBTN24/BGD4.DOCX</v>
      </c>
    </row>
    <row r="115" spans="1:18" ht="60" x14ac:dyDescent="0.25">
      <c r="A115" s="8" t="s">
        <v>775</v>
      </c>
      <c r="B115" s="8" t="s">
        <v>340</v>
      </c>
      <c r="C115" s="6" t="str">
        <f>HYPERLINK("https://eping.wto.org/en/Search?viewData= G/TBT/N/JPN/807"," G/TBT/N/JPN/807")</f>
        <v xml:space="preserve"> G/TBT/N/JPN/807</v>
      </c>
      <c r="D115" s="6" t="s">
        <v>337</v>
      </c>
      <c r="E115" s="8" t="s">
        <v>338</v>
      </c>
      <c r="F115" s="8" t="s">
        <v>339</v>
      </c>
      <c r="G115" s="8" t="s">
        <v>340</v>
      </c>
      <c r="H115" s="6" t="s">
        <v>20</v>
      </c>
      <c r="I115" s="6" t="s">
        <v>341</v>
      </c>
      <c r="J115" s="6" t="s">
        <v>174</v>
      </c>
      <c r="K115" s="6" t="s">
        <v>20</v>
      </c>
      <c r="L115" s="6"/>
      <c r="M115" s="7">
        <v>45459</v>
      </c>
      <c r="N115" s="6" t="s">
        <v>22</v>
      </c>
      <c r="O115" s="8" t="s">
        <v>342</v>
      </c>
      <c r="P115" s="6" t="str">
        <f>HYPERLINK("https://docs.wto.org/imrd/directdoc.asp?DDFDocuments/t/G/TBTN24/JPN807.DOCX", "https://docs.wto.org/imrd/directdoc.asp?DDFDocuments/t/G/TBTN24/JPN807.DOCX")</f>
        <v>https://docs.wto.org/imrd/directdoc.asp?DDFDocuments/t/G/TBTN24/JPN807.DOCX</v>
      </c>
      <c r="Q115" s="6" t="str">
        <f>HYPERLINK("https://docs.wto.org/imrd/directdoc.asp?DDFDocuments/u/G/TBTN24/JPN807.DOCX", "https://docs.wto.org/imrd/directdoc.asp?DDFDocuments/u/G/TBTN24/JPN807.DOCX")</f>
        <v>https://docs.wto.org/imrd/directdoc.asp?DDFDocuments/u/G/TBTN24/JPN807.DOCX</v>
      </c>
      <c r="R115" s="6" t="str">
        <f>HYPERLINK("https://docs.wto.org/imrd/directdoc.asp?DDFDocuments/v/G/TBTN24/JPN807.DOCX", "https://docs.wto.org/imrd/directdoc.asp?DDFDocuments/v/G/TBTN24/JPN807.DOCX")</f>
        <v>https://docs.wto.org/imrd/directdoc.asp?DDFDocuments/v/G/TBTN24/JPN807.DOCX</v>
      </c>
    </row>
    <row r="116" spans="1:18" ht="135" x14ac:dyDescent="0.25">
      <c r="A116" s="8" t="s">
        <v>787</v>
      </c>
      <c r="B116" s="8" t="s">
        <v>447</v>
      </c>
      <c r="C116" s="6" t="str">
        <f>HYPERLINK("https://eping.wto.org/en/Search?viewData= G/TBT/N/GBR/83"," G/TBT/N/GBR/83")</f>
        <v xml:space="preserve"> G/TBT/N/GBR/83</v>
      </c>
      <c r="D116" s="6" t="s">
        <v>169</v>
      </c>
      <c r="E116" s="8" t="s">
        <v>445</v>
      </c>
      <c r="F116" s="8" t="s">
        <v>446</v>
      </c>
      <c r="G116" s="8" t="s">
        <v>447</v>
      </c>
      <c r="H116" s="6" t="s">
        <v>448</v>
      </c>
      <c r="I116" s="6" t="s">
        <v>449</v>
      </c>
      <c r="J116" s="6" t="s">
        <v>450</v>
      </c>
      <c r="K116" s="6" t="s">
        <v>20</v>
      </c>
      <c r="L116" s="6"/>
      <c r="M116" s="7">
        <v>45454</v>
      </c>
      <c r="N116" s="6" t="s">
        <v>22</v>
      </c>
      <c r="O116" s="8" t="s">
        <v>451</v>
      </c>
      <c r="P116" s="6" t="str">
        <f>HYPERLINK("https://docs.wto.org/imrd/directdoc.asp?DDFDocuments/t/G/TBTN24/GBR83.DOCX", "https://docs.wto.org/imrd/directdoc.asp?DDFDocuments/t/G/TBTN24/GBR83.DOCX")</f>
        <v>https://docs.wto.org/imrd/directdoc.asp?DDFDocuments/t/G/TBTN24/GBR83.DOCX</v>
      </c>
      <c r="Q116" s="6" t="str">
        <f>HYPERLINK("https://docs.wto.org/imrd/directdoc.asp?DDFDocuments/u/G/TBTN24/GBR83.DOCX", "https://docs.wto.org/imrd/directdoc.asp?DDFDocuments/u/G/TBTN24/GBR83.DOCX")</f>
        <v>https://docs.wto.org/imrd/directdoc.asp?DDFDocuments/u/G/TBTN24/GBR83.DOCX</v>
      </c>
      <c r="R116" s="6" t="str">
        <f>HYPERLINK("https://docs.wto.org/imrd/directdoc.asp?DDFDocuments/v/G/TBTN24/GBR83.DOCX", "https://docs.wto.org/imrd/directdoc.asp?DDFDocuments/v/G/TBTN24/GBR83.DOCX")</f>
        <v>https://docs.wto.org/imrd/directdoc.asp?DDFDocuments/v/G/TBTN24/GBR83.DOCX</v>
      </c>
    </row>
    <row r="117" spans="1:18" ht="90" x14ac:dyDescent="0.25">
      <c r="A117" s="8" t="s">
        <v>765</v>
      </c>
      <c r="B117" s="8" t="s">
        <v>247</v>
      </c>
      <c r="C117" s="6" t="str">
        <f>HYPERLINK("https://eping.wto.org/en/Search?viewData= G/TBT/N/CAN/720"," G/TBT/N/CAN/720")</f>
        <v xml:space="preserve"> G/TBT/N/CAN/720</v>
      </c>
      <c r="D117" s="6" t="s">
        <v>244</v>
      </c>
      <c r="E117" s="8" t="s">
        <v>245</v>
      </c>
      <c r="F117" s="8" t="s">
        <v>246</v>
      </c>
      <c r="G117" s="8" t="s">
        <v>247</v>
      </c>
      <c r="H117" s="6" t="s">
        <v>20</v>
      </c>
      <c r="I117" s="6" t="s">
        <v>248</v>
      </c>
      <c r="J117" s="6" t="s">
        <v>21</v>
      </c>
      <c r="K117" s="6" t="s">
        <v>20</v>
      </c>
      <c r="L117" s="6"/>
      <c r="M117" s="7">
        <v>45475</v>
      </c>
      <c r="N117" s="6" t="s">
        <v>22</v>
      </c>
      <c r="O117" s="6"/>
      <c r="P117" s="6" t="str">
        <f>HYPERLINK("https://docs.wto.org/imrd/directdoc.asp?DDFDocuments/t/G/TBTN24/CAN720.DOCX", "https://docs.wto.org/imrd/directdoc.asp?DDFDocuments/t/G/TBTN24/CAN720.DOCX")</f>
        <v>https://docs.wto.org/imrd/directdoc.asp?DDFDocuments/t/G/TBTN24/CAN720.DOCX</v>
      </c>
      <c r="Q117" s="6" t="str">
        <f>HYPERLINK("https://docs.wto.org/imrd/directdoc.asp?DDFDocuments/u/G/TBTN24/CAN720.DOCX", "https://docs.wto.org/imrd/directdoc.asp?DDFDocuments/u/G/TBTN24/CAN720.DOCX")</f>
        <v>https://docs.wto.org/imrd/directdoc.asp?DDFDocuments/u/G/TBTN24/CAN720.DOCX</v>
      </c>
      <c r="R117" s="6" t="str">
        <f>HYPERLINK("https://docs.wto.org/imrd/directdoc.asp?DDFDocuments/v/G/TBTN24/CAN720.DOCX", "https://docs.wto.org/imrd/directdoc.asp?DDFDocuments/v/G/TBTN24/CAN720.DOCX")</f>
        <v>https://docs.wto.org/imrd/directdoc.asp?DDFDocuments/v/G/TBTN24/CAN720.DOCX</v>
      </c>
    </row>
    <row r="118" spans="1:18" ht="135" x14ac:dyDescent="0.25">
      <c r="A118" s="8" t="s">
        <v>735</v>
      </c>
      <c r="B118" s="8" t="s">
        <v>34</v>
      </c>
      <c r="C118" s="6" t="str">
        <f>HYPERLINK("https://eping.wto.org/en/Search?viewData= G/TBT/N/ISR/1341"," G/TBT/N/ISR/1341")</f>
        <v xml:space="preserve"> G/TBT/N/ISR/1341</v>
      </c>
      <c r="D118" s="6" t="s">
        <v>31</v>
      </c>
      <c r="E118" s="8" t="s">
        <v>32</v>
      </c>
      <c r="F118" s="8" t="s">
        <v>33</v>
      </c>
      <c r="G118" s="8" t="s">
        <v>34</v>
      </c>
      <c r="H118" s="6" t="s">
        <v>35</v>
      </c>
      <c r="I118" s="6" t="s">
        <v>36</v>
      </c>
      <c r="J118" s="6" t="s">
        <v>37</v>
      </c>
      <c r="K118" s="6" t="s">
        <v>20</v>
      </c>
      <c r="L118" s="6"/>
      <c r="M118" s="7">
        <v>45472</v>
      </c>
      <c r="N118" s="6" t="s">
        <v>22</v>
      </c>
      <c r="O118" s="8" t="s">
        <v>38</v>
      </c>
      <c r="P118" s="6" t="str">
        <f>HYPERLINK("https://docs.wto.org/imrd/directdoc.asp?DDFDocuments/t/G/TBTN24/ISR1341.DOCX", "https://docs.wto.org/imrd/directdoc.asp?DDFDocuments/t/G/TBTN24/ISR1341.DOCX")</f>
        <v>https://docs.wto.org/imrd/directdoc.asp?DDFDocuments/t/G/TBTN24/ISR1341.DOCX</v>
      </c>
      <c r="Q118" s="6"/>
      <c r="R118" s="6"/>
    </row>
    <row r="119" spans="1:18" ht="75" x14ac:dyDescent="0.25">
      <c r="A119" s="8" t="s">
        <v>809</v>
      </c>
      <c r="B119" s="8" t="s">
        <v>262</v>
      </c>
      <c r="C119" s="6" t="str">
        <f>HYPERLINK("https://eping.wto.org/en/Search?viewData= G/TBT/N/CHL/678"," G/TBT/N/CHL/678")</f>
        <v xml:space="preserve"> G/TBT/N/CHL/678</v>
      </c>
      <c r="D119" s="6" t="s">
        <v>259</v>
      </c>
      <c r="E119" s="8" t="s">
        <v>260</v>
      </c>
      <c r="F119" s="8" t="s">
        <v>261</v>
      </c>
      <c r="G119" s="8" t="s">
        <v>262</v>
      </c>
      <c r="H119" s="6" t="s">
        <v>20</v>
      </c>
      <c r="I119" s="6" t="s">
        <v>20</v>
      </c>
      <c r="J119" s="6" t="s">
        <v>263</v>
      </c>
      <c r="K119" s="6" t="s">
        <v>264</v>
      </c>
      <c r="L119" s="6"/>
      <c r="M119" s="7">
        <v>45465</v>
      </c>
      <c r="N119" s="6" t="s">
        <v>22</v>
      </c>
      <c r="O119" s="8" t="s">
        <v>265</v>
      </c>
      <c r="P119" s="6" t="str">
        <f>HYPERLINK("https://docs.wto.org/imrd/directdoc.asp?DDFDocuments/t/G/TBTN24/CHL678.DOCX", "https://docs.wto.org/imrd/directdoc.asp?DDFDocuments/t/G/TBTN24/CHL678.DOCX")</f>
        <v>https://docs.wto.org/imrd/directdoc.asp?DDFDocuments/t/G/TBTN24/CHL678.DOCX</v>
      </c>
      <c r="Q119" s="6" t="str">
        <f>HYPERLINK("https://docs.wto.org/imrd/directdoc.asp?DDFDocuments/u/G/TBTN24/CHL678.DOCX", "https://docs.wto.org/imrd/directdoc.asp?DDFDocuments/u/G/TBTN24/CHL678.DOCX")</f>
        <v>https://docs.wto.org/imrd/directdoc.asp?DDFDocuments/u/G/TBTN24/CHL678.DOCX</v>
      </c>
      <c r="R119" s="6" t="str">
        <f>HYPERLINK("https://docs.wto.org/imrd/directdoc.asp?DDFDocuments/v/G/TBTN24/CHL678.DOCX", "https://docs.wto.org/imrd/directdoc.asp?DDFDocuments/v/G/TBTN24/CHL678.DOCX")</f>
        <v>https://docs.wto.org/imrd/directdoc.asp?DDFDocuments/v/G/TBTN24/CHL678.DOCX</v>
      </c>
    </row>
    <row r="120" spans="1:18" ht="75" x14ac:dyDescent="0.25">
      <c r="A120" s="8" t="s">
        <v>831</v>
      </c>
      <c r="B120" s="8" t="s">
        <v>635</v>
      </c>
      <c r="C120" s="6" t="str">
        <f>HYPERLINK("https://eping.wto.org/en/Search?viewData= G/TBT/N/EGY/461"," G/TBT/N/EGY/461")</f>
        <v xml:space="preserve"> G/TBT/N/EGY/461</v>
      </c>
      <c r="D120" s="6" t="s">
        <v>582</v>
      </c>
      <c r="E120" s="8" t="s">
        <v>633</v>
      </c>
      <c r="F120" s="8" t="s">
        <v>634</v>
      </c>
      <c r="G120" s="8" t="s">
        <v>635</v>
      </c>
      <c r="H120" s="6" t="s">
        <v>20</v>
      </c>
      <c r="I120" s="6" t="s">
        <v>636</v>
      </c>
      <c r="J120" s="6" t="s">
        <v>189</v>
      </c>
      <c r="K120" s="6" t="s">
        <v>20</v>
      </c>
      <c r="L120" s="6"/>
      <c r="M120" s="7">
        <v>45446</v>
      </c>
      <c r="N120" s="6" t="s">
        <v>22</v>
      </c>
      <c r="O120" s="6"/>
      <c r="P120" s="6" t="str">
        <f>HYPERLINK("https://docs.wto.org/imrd/directdoc.asp?DDFDocuments/t/G/TBTN24/EGY461.DOCX", "https://docs.wto.org/imrd/directdoc.asp?DDFDocuments/t/G/TBTN24/EGY461.DOCX")</f>
        <v>https://docs.wto.org/imrd/directdoc.asp?DDFDocuments/t/G/TBTN24/EGY461.DOCX</v>
      </c>
      <c r="Q120" s="6" t="str">
        <f>HYPERLINK("https://docs.wto.org/imrd/directdoc.asp?DDFDocuments/u/G/TBTN24/EGY461.DOCX", "https://docs.wto.org/imrd/directdoc.asp?DDFDocuments/u/G/TBTN24/EGY461.DOCX")</f>
        <v>https://docs.wto.org/imrd/directdoc.asp?DDFDocuments/u/G/TBTN24/EGY461.DOCX</v>
      </c>
      <c r="R120" s="6" t="str">
        <f>HYPERLINK("https://docs.wto.org/imrd/directdoc.asp?DDFDocuments/v/G/TBTN24/EGY461.DOCX", "https://docs.wto.org/imrd/directdoc.asp?DDFDocuments/v/G/TBTN24/EGY461.DOCX")</f>
        <v>https://docs.wto.org/imrd/directdoc.asp?DDFDocuments/v/G/TBTN24/EGY461.DOCX</v>
      </c>
    </row>
    <row r="121" spans="1:18" ht="120" x14ac:dyDescent="0.25">
      <c r="A121" s="8" t="s">
        <v>793</v>
      </c>
      <c r="B121" s="8" t="s">
        <v>485</v>
      </c>
      <c r="C121" s="6" t="str">
        <f>HYPERLINK("https://eping.wto.org/en/Search?viewData= G/TBT/N/THA/731"," G/TBT/N/THA/731")</f>
        <v xml:space="preserve"> G/TBT/N/THA/731</v>
      </c>
      <c r="D121" s="6" t="s">
        <v>184</v>
      </c>
      <c r="E121" s="8" t="s">
        <v>483</v>
      </c>
      <c r="F121" s="8" t="s">
        <v>484</v>
      </c>
      <c r="G121" s="8" t="s">
        <v>485</v>
      </c>
      <c r="H121" s="6" t="s">
        <v>20</v>
      </c>
      <c r="I121" s="6" t="s">
        <v>486</v>
      </c>
      <c r="J121" s="6" t="s">
        <v>96</v>
      </c>
      <c r="K121" s="6" t="s">
        <v>20</v>
      </c>
      <c r="L121" s="6"/>
      <c r="M121" s="7">
        <v>45453</v>
      </c>
      <c r="N121" s="6" t="s">
        <v>22</v>
      </c>
      <c r="O121" s="8" t="s">
        <v>487</v>
      </c>
      <c r="P121" s="6" t="str">
        <f>HYPERLINK("https://docs.wto.org/imrd/directdoc.asp?DDFDocuments/t/G/TBTN24/THA731.DOCX", "https://docs.wto.org/imrd/directdoc.asp?DDFDocuments/t/G/TBTN24/THA731.DOCX")</f>
        <v>https://docs.wto.org/imrd/directdoc.asp?DDFDocuments/t/G/TBTN24/THA731.DOCX</v>
      </c>
      <c r="Q121" s="6" t="str">
        <f>HYPERLINK("https://docs.wto.org/imrd/directdoc.asp?DDFDocuments/u/G/TBTN24/THA731.DOCX", "https://docs.wto.org/imrd/directdoc.asp?DDFDocuments/u/G/TBTN24/THA731.DOCX")</f>
        <v>https://docs.wto.org/imrd/directdoc.asp?DDFDocuments/u/G/TBTN24/THA731.DOCX</v>
      </c>
      <c r="R121" s="6" t="str">
        <f>HYPERLINK("https://docs.wto.org/imrd/directdoc.asp?DDFDocuments/v/G/TBTN24/THA731.DOCX", "https://docs.wto.org/imrd/directdoc.asp?DDFDocuments/v/G/TBTN24/THA731.DOCX")</f>
        <v>https://docs.wto.org/imrd/directdoc.asp?DDFDocuments/v/G/TBTN24/THA731.DOCX</v>
      </c>
    </row>
    <row r="122" spans="1:18" ht="210" x14ac:dyDescent="0.25">
      <c r="A122" s="8" t="s">
        <v>746</v>
      </c>
      <c r="B122" s="8" t="s">
        <v>216</v>
      </c>
      <c r="C122" s="6" t="str">
        <f>HYPERLINK("https://eping.wto.org/en/Search?viewData= G/TBT/N/GBR/84"," G/TBT/N/GBR/84")</f>
        <v xml:space="preserve"> G/TBT/N/GBR/84</v>
      </c>
      <c r="D122" s="6" t="s">
        <v>169</v>
      </c>
      <c r="E122" s="8" t="s">
        <v>214</v>
      </c>
      <c r="F122" s="8" t="s">
        <v>215</v>
      </c>
      <c r="G122" s="8" t="s">
        <v>216</v>
      </c>
      <c r="H122" s="6" t="s">
        <v>217</v>
      </c>
      <c r="I122" s="6" t="s">
        <v>20</v>
      </c>
      <c r="J122" s="6" t="s">
        <v>218</v>
      </c>
      <c r="K122" s="6" t="s">
        <v>20</v>
      </c>
      <c r="L122" s="6"/>
      <c r="M122" s="7">
        <v>45466</v>
      </c>
      <c r="N122" s="6" t="s">
        <v>22</v>
      </c>
      <c r="O122" s="8" t="s">
        <v>219</v>
      </c>
      <c r="P122" s="6" t="str">
        <f>HYPERLINK("https://docs.wto.org/imrd/directdoc.asp?DDFDocuments/t/G/TBTN24/GBR84.DOCX", "https://docs.wto.org/imrd/directdoc.asp?DDFDocuments/t/G/TBTN24/GBR84.DOCX")</f>
        <v>https://docs.wto.org/imrd/directdoc.asp?DDFDocuments/t/G/TBTN24/GBR84.DOCX</v>
      </c>
      <c r="Q122" s="6" t="str">
        <f>HYPERLINK("https://docs.wto.org/imrd/directdoc.asp?DDFDocuments/u/G/TBTN24/GBR84.DOCX", "https://docs.wto.org/imrd/directdoc.asp?DDFDocuments/u/G/TBTN24/GBR84.DOCX")</f>
        <v>https://docs.wto.org/imrd/directdoc.asp?DDFDocuments/u/G/TBTN24/GBR84.DOCX</v>
      </c>
      <c r="R122" s="6" t="str">
        <f>HYPERLINK("https://docs.wto.org/imrd/directdoc.asp?DDFDocuments/v/G/TBTN24/GBR84.DOCX", "https://docs.wto.org/imrd/directdoc.asp?DDFDocuments/v/G/TBTN24/GBR84.DOCX")</f>
        <v>https://docs.wto.org/imrd/directdoc.asp?DDFDocuments/v/G/TBTN24/GBR84.DOCX</v>
      </c>
    </row>
    <row r="123" spans="1:18" ht="30" x14ac:dyDescent="0.25">
      <c r="A123" s="8" t="s">
        <v>843</v>
      </c>
      <c r="B123" s="8" t="s">
        <v>716</v>
      </c>
      <c r="C123" s="6" t="str">
        <f>HYPERLINK("https://eping.wto.org/en/Search?viewData= G/TBT/N/TUR/212"," G/TBT/N/TUR/212")</f>
        <v xml:space="preserve"> G/TBT/N/TUR/212</v>
      </c>
      <c r="D123" s="6" t="s">
        <v>713</v>
      </c>
      <c r="E123" s="8" t="s">
        <v>714</v>
      </c>
      <c r="F123" s="8" t="s">
        <v>715</v>
      </c>
      <c r="G123" s="8" t="s">
        <v>716</v>
      </c>
      <c r="H123" s="6" t="s">
        <v>717</v>
      </c>
      <c r="I123" s="6" t="s">
        <v>718</v>
      </c>
      <c r="J123" s="6" t="s">
        <v>96</v>
      </c>
      <c r="K123" s="6" t="s">
        <v>145</v>
      </c>
      <c r="L123" s="6"/>
      <c r="M123" s="7">
        <v>45448</v>
      </c>
      <c r="N123" s="6" t="s">
        <v>22</v>
      </c>
      <c r="O123" s="8" t="s">
        <v>719</v>
      </c>
      <c r="P123" s="6" t="str">
        <f>HYPERLINK("https://docs.wto.org/imrd/directdoc.asp?DDFDocuments/t/G/TBTN24/TUR212.DOCX", "https://docs.wto.org/imrd/directdoc.asp?DDFDocuments/t/G/TBTN24/TUR212.DOCX")</f>
        <v>https://docs.wto.org/imrd/directdoc.asp?DDFDocuments/t/G/TBTN24/TUR212.DOCX</v>
      </c>
      <c r="Q123" s="6" t="str">
        <f>HYPERLINK("https://docs.wto.org/imrd/directdoc.asp?DDFDocuments/u/G/TBTN24/TUR212.DOCX", "https://docs.wto.org/imrd/directdoc.asp?DDFDocuments/u/G/TBTN24/TUR212.DOCX")</f>
        <v>https://docs.wto.org/imrd/directdoc.asp?DDFDocuments/u/G/TBTN24/TUR212.DOCX</v>
      </c>
      <c r="R123" s="6" t="str">
        <f>HYPERLINK("https://docs.wto.org/imrd/directdoc.asp?DDFDocuments/v/G/TBTN24/TUR212.DOCX", "https://docs.wto.org/imrd/directdoc.asp?DDFDocuments/v/G/TBTN24/TUR212.DOCX")</f>
        <v>https://docs.wto.org/imrd/directdoc.asp?DDFDocuments/v/G/TBTN24/TUR212.DOCX</v>
      </c>
    </row>
    <row r="124" spans="1:18" ht="75" x14ac:dyDescent="0.25">
      <c r="A124" s="8" t="s">
        <v>803</v>
      </c>
      <c r="B124" s="8" t="s">
        <v>567</v>
      </c>
      <c r="C124" s="6" t="str">
        <f>HYPERLINK("https://eping.wto.org/en/Search?viewData= G/TBT/N/IND/326"," G/TBT/N/IND/326")</f>
        <v xml:space="preserve"> G/TBT/N/IND/326</v>
      </c>
      <c r="D124" s="6" t="s">
        <v>301</v>
      </c>
      <c r="E124" s="8" t="s">
        <v>565</v>
      </c>
      <c r="F124" s="8" t="s">
        <v>566</v>
      </c>
      <c r="G124" s="8" t="s">
        <v>567</v>
      </c>
      <c r="H124" s="6" t="s">
        <v>20</v>
      </c>
      <c r="I124" s="6" t="s">
        <v>568</v>
      </c>
      <c r="J124" s="6" t="s">
        <v>189</v>
      </c>
      <c r="K124" s="6" t="s">
        <v>20</v>
      </c>
      <c r="L124" s="6"/>
      <c r="M124" s="7">
        <v>45451</v>
      </c>
      <c r="N124" s="6" t="s">
        <v>22</v>
      </c>
      <c r="O124" s="8" t="s">
        <v>569</v>
      </c>
      <c r="P124" s="6" t="str">
        <f>HYPERLINK("https://docs.wto.org/imrd/directdoc.asp?DDFDocuments/t/G/TBTN24/IND326.DOCX", "https://docs.wto.org/imrd/directdoc.asp?DDFDocuments/t/G/TBTN24/IND326.DOCX")</f>
        <v>https://docs.wto.org/imrd/directdoc.asp?DDFDocuments/t/G/TBTN24/IND326.DOCX</v>
      </c>
      <c r="Q124" s="6" t="str">
        <f>HYPERLINK("https://docs.wto.org/imrd/directdoc.asp?DDFDocuments/u/G/TBTN24/IND326.DOCX", "https://docs.wto.org/imrd/directdoc.asp?DDFDocuments/u/G/TBTN24/IND326.DOCX")</f>
        <v>https://docs.wto.org/imrd/directdoc.asp?DDFDocuments/u/G/TBTN24/IND326.DOCX</v>
      </c>
      <c r="R124" s="6" t="str">
        <f>HYPERLINK("https://docs.wto.org/imrd/directdoc.asp?DDFDocuments/v/G/TBTN24/IND326.DOCX", "https://docs.wto.org/imrd/directdoc.asp?DDFDocuments/v/G/TBTN24/IND326.DOCX")</f>
        <v>https://docs.wto.org/imrd/directdoc.asp?DDFDocuments/v/G/TBTN24/IND326.DOCX</v>
      </c>
    </row>
    <row r="125" spans="1:18" ht="45" x14ac:dyDescent="0.25">
      <c r="A125" s="8" t="s">
        <v>808</v>
      </c>
      <c r="B125" s="8" t="s">
        <v>256</v>
      </c>
      <c r="C125" s="6" t="str">
        <f>HYPERLINK("https://eping.wto.org/en/Search?viewData= G/TBT/N/URY/90"," G/TBT/N/URY/90")</f>
        <v xml:space="preserve"> G/TBT/N/URY/90</v>
      </c>
      <c r="D125" s="6" t="s">
        <v>61</v>
      </c>
      <c r="E125" s="8" t="s">
        <v>254</v>
      </c>
      <c r="F125" s="8" t="s">
        <v>255</v>
      </c>
      <c r="G125" s="8" t="s">
        <v>256</v>
      </c>
      <c r="H125" s="6" t="s">
        <v>257</v>
      </c>
      <c r="I125" s="6" t="s">
        <v>20</v>
      </c>
      <c r="J125" s="6" t="s">
        <v>96</v>
      </c>
      <c r="K125" s="6" t="s">
        <v>145</v>
      </c>
      <c r="L125" s="6"/>
      <c r="M125" s="7">
        <v>45465</v>
      </c>
      <c r="N125" s="6" t="s">
        <v>22</v>
      </c>
      <c r="O125" s="8" t="s">
        <v>258</v>
      </c>
      <c r="P125" s="6" t="str">
        <f>HYPERLINK("https://docs.wto.org/imrd/directdoc.asp?DDFDocuments/t/G/TBTN24/URY90.DOCX", "https://docs.wto.org/imrd/directdoc.asp?DDFDocuments/t/G/TBTN24/URY90.DOCX")</f>
        <v>https://docs.wto.org/imrd/directdoc.asp?DDFDocuments/t/G/TBTN24/URY90.DOCX</v>
      </c>
      <c r="Q125" s="6" t="str">
        <f>HYPERLINK("https://docs.wto.org/imrd/directdoc.asp?DDFDocuments/u/G/TBTN24/URY90.DOCX", "https://docs.wto.org/imrd/directdoc.asp?DDFDocuments/u/G/TBTN24/URY90.DOCX")</f>
        <v>https://docs.wto.org/imrd/directdoc.asp?DDFDocuments/u/G/TBTN24/URY90.DOCX</v>
      </c>
      <c r="R125" s="6" t="str">
        <f>HYPERLINK("https://docs.wto.org/imrd/directdoc.asp?DDFDocuments/v/G/TBTN24/URY90.DOCX", "https://docs.wto.org/imrd/directdoc.asp?DDFDocuments/v/G/TBTN24/URY90.DOCX")</f>
        <v>https://docs.wto.org/imrd/directdoc.asp?DDFDocuments/v/G/TBTN24/URY90.DOCX</v>
      </c>
    </row>
    <row r="126" spans="1:18" ht="60" x14ac:dyDescent="0.25">
      <c r="A126" s="8" t="s">
        <v>792</v>
      </c>
      <c r="B126" s="8" t="s">
        <v>480</v>
      </c>
      <c r="C126" s="6" t="str">
        <f>HYPERLINK("https://eping.wto.org/en/Search?viewData= G/TBT/N/THA/732"," G/TBT/N/THA/732")</f>
        <v xml:space="preserve"> G/TBT/N/THA/732</v>
      </c>
      <c r="D126" s="6" t="s">
        <v>184</v>
      </c>
      <c r="E126" s="8" t="s">
        <v>478</v>
      </c>
      <c r="F126" s="8" t="s">
        <v>479</v>
      </c>
      <c r="G126" s="8" t="s">
        <v>480</v>
      </c>
      <c r="H126" s="6" t="s">
        <v>20</v>
      </c>
      <c r="I126" s="6" t="s">
        <v>481</v>
      </c>
      <c r="J126" s="6" t="s">
        <v>189</v>
      </c>
      <c r="K126" s="6" t="s">
        <v>20</v>
      </c>
      <c r="L126" s="6"/>
      <c r="M126" s="7">
        <v>45453</v>
      </c>
      <c r="N126" s="6" t="s">
        <v>22</v>
      </c>
      <c r="O126" s="8" t="s">
        <v>482</v>
      </c>
      <c r="P126" s="6" t="str">
        <f>HYPERLINK("https://docs.wto.org/imrd/directdoc.asp?DDFDocuments/t/G/TBTN24/THA732.DOCX", "https://docs.wto.org/imrd/directdoc.asp?DDFDocuments/t/G/TBTN24/THA732.DOCX")</f>
        <v>https://docs.wto.org/imrd/directdoc.asp?DDFDocuments/t/G/TBTN24/THA732.DOCX</v>
      </c>
      <c r="Q126" s="6" t="str">
        <f>HYPERLINK("https://docs.wto.org/imrd/directdoc.asp?DDFDocuments/u/G/TBTN24/THA732.DOCX", "https://docs.wto.org/imrd/directdoc.asp?DDFDocuments/u/G/TBTN24/THA732.DOCX")</f>
        <v>https://docs.wto.org/imrd/directdoc.asp?DDFDocuments/u/G/TBTN24/THA732.DOCX</v>
      </c>
      <c r="R126" s="6" t="str">
        <f>HYPERLINK("https://docs.wto.org/imrd/directdoc.asp?DDFDocuments/v/G/TBTN24/THA732.DOCX", "https://docs.wto.org/imrd/directdoc.asp?DDFDocuments/v/G/TBTN24/THA732.DOCX")</f>
        <v>https://docs.wto.org/imrd/directdoc.asp?DDFDocuments/v/G/TBTN24/THA732.DOCX</v>
      </c>
    </row>
    <row r="127" spans="1:18" ht="120" x14ac:dyDescent="0.25">
      <c r="A127" s="8" t="s">
        <v>828</v>
      </c>
      <c r="B127" s="8" t="s">
        <v>622</v>
      </c>
      <c r="C127" s="6" t="str">
        <f>HYPERLINK("https://eping.wto.org/en/Search?viewData= G/TBT/N/VNM/293"," G/TBT/N/VNM/293")</f>
        <v xml:space="preserve"> G/TBT/N/VNM/293</v>
      </c>
      <c r="D127" s="6" t="s">
        <v>382</v>
      </c>
      <c r="E127" s="8" t="s">
        <v>620</v>
      </c>
      <c r="F127" s="8" t="s">
        <v>621</v>
      </c>
      <c r="G127" s="8" t="s">
        <v>622</v>
      </c>
      <c r="H127" s="6" t="s">
        <v>20</v>
      </c>
      <c r="I127" s="6" t="s">
        <v>623</v>
      </c>
      <c r="J127" s="6" t="s">
        <v>183</v>
      </c>
      <c r="K127" s="6" t="s">
        <v>145</v>
      </c>
      <c r="L127" s="6"/>
      <c r="M127" s="7">
        <v>45446</v>
      </c>
      <c r="N127" s="6" t="s">
        <v>22</v>
      </c>
      <c r="O127" s="8" t="s">
        <v>624</v>
      </c>
      <c r="P127" s="6" t="str">
        <f>HYPERLINK("https://docs.wto.org/imrd/directdoc.asp?DDFDocuments/t/G/TBTN24/VNM293.DOCX", "https://docs.wto.org/imrd/directdoc.asp?DDFDocuments/t/G/TBTN24/VNM293.DOCX")</f>
        <v>https://docs.wto.org/imrd/directdoc.asp?DDFDocuments/t/G/TBTN24/VNM293.DOCX</v>
      </c>
      <c r="Q127" s="6" t="str">
        <f>HYPERLINK("https://docs.wto.org/imrd/directdoc.asp?DDFDocuments/u/G/TBTN24/VNM293.DOCX", "https://docs.wto.org/imrd/directdoc.asp?DDFDocuments/u/G/TBTN24/VNM293.DOCX")</f>
        <v>https://docs.wto.org/imrd/directdoc.asp?DDFDocuments/u/G/TBTN24/VNM293.DOCX</v>
      </c>
      <c r="R127" s="6" t="str">
        <f>HYPERLINK("https://docs.wto.org/imrd/directdoc.asp?DDFDocuments/v/G/TBTN24/VNM293.DOCX", "https://docs.wto.org/imrd/directdoc.asp?DDFDocuments/v/G/TBTN24/VNM293.DOCX")</f>
        <v>https://docs.wto.org/imrd/directdoc.asp?DDFDocuments/v/G/TBTN24/VNM293.DOCX</v>
      </c>
    </row>
    <row r="128" spans="1:18" ht="60" x14ac:dyDescent="0.25">
      <c r="A128" s="8" t="s">
        <v>837</v>
      </c>
      <c r="B128" s="8" t="s">
        <v>671</v>
      </c>
      <c r="C128" s="6" t="str">
        <f>HYPERLINK("https://eping.wto.org/en/Search?viewData= G/TBT/N/BGD/5"," G/TBT/N/BGD/5")</f>
        <v xml:space="preserve"> G/TBT/N/BGD/5</v>
      </c>
      <c r="D128" s="6" t="s">
        <v>668</v>
      </c>
      <c r="E128" s="8" t="s">
        <v>669</v>
      </c>
      <c r="F128" s="8" t="s">
        <v>670</v>
      </c>
      <c r="G128" s="8" t="s">
        <v>671</v>
      </c>
      <c r="H128" s="6" t="s">
        <v>20</v>
      </c>
      <c r="I128" s="6" t="s">
        <v>672</v>
      </c>
      <c r="J128" s="6" t="s">
        <v>96</v>
      </c>
      <c r="K128" s="6" t="s">
        <v>68</v>
      </c>
      <c r="L128" s="6"/>
      <c r="M128" s="7">
        <v>45446</v>
      </c>
      <c r="N128" s="6" t="s">
        <v>22</v>
      </c>
      <c r="O128" s="8" t="s">
        <v>673</v>
      </c>
      <c r="P128" s="6" t="str">
        <f>HYPERLINK("https://docs.wto.org/imrd/directdoc.asp?DDFDocuments/t/G/TBTN24/BGD5.DOCX", "https://docs.wto.org/imrd/directdoc.asp?DDFDocuments/t/G/TBTN24/BGD5.DOCX")</f>
        <v>https://docs.wto.org/imrd/directdoc.asp?DDFDocuments/t/G/TBTN24/BGD5.DOCX</v>
      </c>
      <c r="Q128" s="6" t="str">
        <f>HYPERLINK("https://docs.wto.org/imrd/directdoc.asp?DDFDocuments/u/G/TBTN24/BGD5.DOCX", "https://docs.wto.org/imrd/directdoc.asp?DDFDocuments/u/G/TBTN24/BGD5.DOCX")</f>
        <v>https://docs.wto.org/imrd/directdoc.asp?DDFDocuments/u/G/TBTN24/BGD5.DOCX</v>
      </c>
      <c r="R128" s="6" t="str">
        <f>HYPERLINK("https://docs.wto.org/imrd/directdoc.asp?DDFDocuments/v/G/TBTN24/BGD5.DOCX", "https://docs.wto.org/imrd/directdoc.asp?DDFDocuments/v/G/TBTN24/BGD5.DOCX")</f>
        <v>https://docs.wto.org/imrd/directdoc.asp?DDFDocuments/v/G/TBTN24/BGD5.DOCX</v>
      </c>
    </row>
    <row r="129" spans="1:18" ht="135" x14ac:dyDescent="0.25">
      <c r="A129" s="8" t="s">
        <v>823</v>
      </c>
      <c r="B129" s="8" t="s">
        <v>585</v>
      </c>
      <c r="C129" s="6" t="str">
        <f>HYPERLINK("https://eping.wto.org/en/Search?viewData= G/TBT/N/EGY/466"," G/TBT/N/EGY/466")</f>
        <v xml:space="preserve"> G/TBT/N/EGY/466</v>
      </c>
      <c r="D129" s="6" t="s">
        <v>582</v>
      </c>
      <c r="E129" s="8" t="s">
        <v>583</v>
      </c>
      <c r="F129" s="8" t="s">
        <v>584</v>
      </c>
      <c r="G129" s="8" t="s">
        <v>585</v>
      </c>
      <c r="H129" s="6" t="s">
        <v>20</v>
      </c>
      <c r="I129" s="6" t="s">
        <v>586</v>
      </c>
      <c r="J129" s="6" t="s">
        <v>59</v>
      </c>
      <c r="K129" s="6" t="s">
        <v>20</v>
      </c>
      <c r="L129" s="6"/>
      <c r="M129" s="7">
        <v>45450</v>
      </c>
      <c r="N129" s="6" t="s">
        <v>22</v>
      </c>
      <c r="O129" s="6"/>
      <c r="P129" s="6" t="str">
        <f>HYPERLINK("https://docs.wto.org/imrd/directdoc.asp?DDFDocuments/t/G/TBTN24/EGY466.DOCX", "https://docs.wto.org/imrd/directdoc.asp?DDFDocuments/t/G/TBTN24/EGY466.DOCX")</f>
        <v>https://docs.wto.org/imrd/directdoc.asp?DDFDocuments/t/G/TBTN24/EGY466.DOCX</v>
      </c>
      <c r="Q129" s="6" t="str">
        <f>HYPERLINK("https://docs.wto.org/imrd/directdoc.asp?DDFDocuments/u/G/TBTN24/EGY466.DOCX", "https://docs.wto.org/imrd/directdoc.asp?DDFDocuments/u/G/TBTN24/EGY466.DOCX")</f>
        <v>https://docs.wto.org/imrd/directdoc.asp?DDFDocuments/u/G/TBTN24/EGY466.DOCX</v>
      </c>
      <c r="R129" s="6" t="str">
        <f>HYPERLINK("https://docs.wto.org/imrd/directdoc.asp?DDFDocuments/v/G/TBTN24/EGY466.DOCX", "https://docs.wto.org/imrd/directdoc.asp?DDFDocuments/v/G/TBTN24/EGY466.DOCX")</f>
        <v>https://docs.wto.org/imrd/directdoc.asp?DDFDocuments/v/G/TBTN24/EGY466.DOCX</v>
      </c>
    </row>
    <row r="130" spans="1:18" ht="60" x14ac:dyDescent="0.25">
      <c r="A130" s="8" t="s">
        <v>823</v>
      </c>
      <c r="B130" s="8" t="s">
        <v>585</v>
      </c>
      <c r="C130" s="6" t="str">
        <f>HYPERLINK("https://eping.wto.org/en/Search?viewData= G/TBT/N/EGY/464"," G/TBT/N/EGY/464")</f>
        <v xml:space="preserve"> G/TBT/N/EGY/464</v>
      </c>
      <c r="D130" s="6" t="s">
        <v>582</v>
      </c>
      <c r="E130" s="8" t="s">
        <v>656</v>
      </c>
      <c r="F130" s="8" t="s">
        <v>657</v>
      </c>
      <c r="G130" s="8" t="s">
        <v>585</v>
      </c>
      <c r="H130" s="6" t="s">
        <v>20</v>
      </c>
      <c r="I130" s="6" t="s">
        <v>586</v>
      </c>
      <c r="J130" s="6" t="s">
        <v>206</v>
      </c>
      <c r="K130" s="6" t="s">
        <v>20</v>
      </c>
      <c r="L130" s="6"/>
      <c r="M130" s="7">
        <v>45446</v>
      </c>
      <c r="N130" s="6" t="s">
        <v>22</v>
      </c>
      <c r="O130" s="6"/>
      <c r="P130" s="6" t="str">
        <f>HYPERLINK("https://docs.wto.org/imrd/directdoc.asp?DDFDocuments/t/G/TBTN24/EGY464.DOCX", "https://docs.wto.org/imrd/directdoc.asp?DDFDocuments/t/G/TBTN24/EGY464.DOCX")</f>
        <v>https://docs.wto.org/imrd/directdoc.asp?DDFDocuments/t/G/TBTN24/EGY464.DOCX</v>
      </c>
      <c r="Q130" s="6" t="str">
        <f>HYPERLINK("https://docs.wto.org/imrd/directdoc.asp?DDFDocuments/u/G/TBTN24/EGY464.DOCX", "https://docs.wto.org/imrd/directdoc.asp?DDFDocuments/u/G/TBTN24/EGY464.DOCX")</f>
        <v>https://docs.wto.org/imrd/directdoc.asp?DDFDocuments/u/G/TBTN24/EGY464.DOCX</v>
      </c>
      <c r="R130" s="6" t="str">
        <f>HYPERLINK("https://docs.wto.org/imrd/directdoc.asp?DDFDocuments/v/G/TBTN24/EGY464.DOCX", "https://docs.wto.org/imrd/directdoc.asp?DDFDocuments/v/G/TBTN24/EGY464.DOCX")</f>
        <v>https://docs.wto.org/imrd/directdoc.asp?DDFDocuments/v/G/TBTN24/EGY464.DOCX</v>
      </c>
    </row>
    <row r="131" spans="1:18" ht="105" x14ac:dyDescent="0.25">
      <c r="A131" s="8" t="s">
        <v>847</v>
      </c>
      <c r="B131" s="8" t="s">
        <v>616</v>
      </c>
      <c r="C131" s="6" t="str">
        <f>HYPERLINK("https://eping.wto.org/en/Search?viewData= G/TBT/N/KWT/673"," G/TBT/N/KWT/673")</f>
        <v xml:space="preserve"> G/TBT/N/KWT/673</v>
      </c>
      <c r="D131" s="6" t="s">
        <v>176</v>
      </c>
      <c r="E131" s="8" t="s">
        <v>614</v>
      </c>
      <c r="F131" s="8" t="s">
        <v>615</v>
      </c>
      <c r="G131" s="8" t="s">
        <v>616</v>
      </c>
      <c r="H131" s="6" t="s">
        <v>20</v>
      </c>
      <c r="I131" s="6" t="s">
        <v>617</v>
      </c>
      <c r="J131" s="6" t="s">
        <v>618</v>
      </c>
      <c r="K131" s="6" t="s">
        <v>20</v>
      </c>
      <c r="L131" s="6"/>
      <c r="M131" s="7">
        <v>45446</v>
      </c>
      <c r="N131" s="6" t="s">
        <v>22</v>
      </c>
      <c r="O131" s="8" t="s">
        <v>619</v>
      </c>
      <c r="P131" s="6" t="str">
        <f>HYPERLINK("https://docs.wto.org/imrd/directdoc.asp?DDFDocuments/t/G/TBTN24/KWT673.DOCX", "https://docs.wto.org/imrd/directdoc.asp?DDFDocuments/t/G/TBTN24/KWT673.DOCX")</f>
        <v>https://docs.wto.org/imrd/directdoc.asp?DDFDocuments/t/G/TBTN24/KWT673.DOCX</v>
      </c>
      <c r="Q131" s="6" t="str">
        <f>HYPERLINK("https://docs.wto.org/imrd/directdoc.asp?DDFDocuments/u/G/TBTN24/KWT673.DOCX", "https://docs.wto.org/imrd/directdoc.asp?DDFDocuments/u/G/TBTN24/KWT673.DOCX")</f>
        <v>https://docs.wto.org/imrd/directdoc.asp?DDFDocuments/u/G/TBTN24/KWT673.DOCX</v>
      </c>
      <c r="R131" s="6" t="str">
        <f>HYPERLINK("https://docs.wto.org/imrd/directdoc.asp?DDFDocuments/v/G/TBTN24/KWT673.DOCX", "https://docs.wto.org/imrd/directdoc.asp?DDFDocuments/v/G/TBTN24/KWT673.DOCX")</f>
        <v>https://docs.wto.org/imrd/directdoc.asp?DDFDocuments/v/G/TBTN24/KWT673.DOCX</v>
      </c>
    </row>
    <row r="132" spans="1:18" ht="105" x14ac:dyDescent="0.25">
      <c r="A132" s="8" t="s">
        <v>747</v>
      </c>
      <c r="B132" s="8" t="s">
        <v>223</v>
      </c>
      <c r="C132" s="6" t="str">
        <f>HYPERLINK("https://eping.wto.org/en/Search?viewData= G/TBT/N/UKR/293"," G/TBT/N/UKR/293")</f>
        <v xml:space="preserve"> G/TBT/N/UKR/293</v>
      </c>
      <c r="D132" s="6" t="s">
        <v>220</v>
      </c>
      <c r="E132" s="8" t="s">
        <v>221</v>
      </c>
      <c r="F132" s="8" t="s">
        <v>222</v>
      </c>
      <c r="G132" s="8" t="s">
        <v>223</v>
      </c>
      <c r="H132" s="6" t="s">
        <v>20</v>
      </c>
      <c r="I132" s="6" t="s">
        <v>20</v>
      </c>
      <c r="J132" s="6" t="s">
        <v>224</v>
      </c>
      <c r="K132" s="6" t="s">
        <v>225</v>
      </c>
      <c r="L132" s="6"/>
      <c r="M132" s="7">
        <v>45466</v>
      </c>
      <c r="N132" s="6" t="s">
        <v>22</v>
      </c>
      <c r="O132" s="8" t="s">
        <v>226</v>
      </c>
      <c r="P132" s="6" t="str">
        <f>HYPERLINK("https://docs.wto.org/imrd/directdoc.asp?DDFDocuments/t/G/TBTN24/UKR293.DOCX", "https://docs.wto.org/imrd/directdoc.asp?DDFDocuments/t/G/TBTN24/UKR293.DOCX")</f>
        <v>https://docs.wto.org/imrd/directdoc.asp?DDFDocuments/t/G/TBTN24/UKR293.DOCX</v>
      </c>
      <c r="Q132" s="6" t="str">
        <f>HYPERLINK("https://docs.wto.org/imrd/directdoc.asp?DDFDocuments/u/G/TBTN24/UKR293.DOCX", "https://docs.wto.org/imrd/directdoc.asp?DDFDocuments/u/G/TBTN24/UKR293.DOCX")</f>
        <v>https://docs.wto.org/imrd/directdoc.asp?DDFDocuments/u/G/TBTN24/UKR293.DOCX</v>
      </c>
      <c r="R132" s="6" t="str">
        <f>HYPERLINK("https://docs.wto.org/imrd/directdoc.asp?DDFDocuments/v/G/TBTN24/UKR293.DOCX", "https://docs.wto.org/imrd/directdoc.asp?DDFDocuments/v/G/TBTN24/UKR293.DOCX")</f>
        <v>https://docs.wto.org/imrd/directdoc.asp?DDFDocuments/v/G/TBTN24/UKR293.DOCX</v>
      </c>
    </row>
    <row r="133" spans="1:18" ht="60" x14ac:dyDescent="0.25">
      <c r="A133" s="8" t="s">
        <v>780</v>
      </c>
      <c r="B133" s="8" t="s">
        <v>374</v>
      </c>
      <c r="C133" s="6" t="str">
        <f>HYPERLINK("https://eping.wto.org/en/Search?viewData= G/TBT/N/CAN/719"," G/TBT/N/CAN/719")</f>
        <v xml:space="preserve"> G/TBT/N/CAN/719</v>
      </c>
      <c r="D133" s="6" t="s">
        <v>244</v>
      </c>
      <c r="E133" s="8" t="s">
        <v>372</v>
      </c>
      <c r="F133" s="8" t="s">
        <v>373</v>
      </c>
      <c r="G133" s="8" t="s">
        <v>374</v>
      </c>
      <c r="H133" s="6" t="s">
        <v>20</v>
      </c>
      <c r="I133" s="6" t="s">
        <v>375</v>
      </c>
      <c r="J133" s="6" t="s">
        <v>21</v>
      </c>
      <c r="K133" s="6" t="s">
        <v>20</v>
      </c>
      <c r="L133" s="6"/>
      <c r="M133" s="7">
        <v>45463</v>
      </c>
      <c r="N133" s="6" t="s">
        <v>22</v>
      </c>
      <c r="O133" s="6"/>
      <c r="P133" s="6" t="str">
        <f>HYPERLINK("https://docs.wto.org/imrd/directdoc.asp?DDFDocuments/t/G/TBTN24/CAN719.DOCX", "https://docs.wto.org/imrd/directdoc.asp?DDFDocuments/t/G/TBTN24/CAN719.DOCX")</f>
        <v>https://docs.wto.org/imrd/directdoc.asp?DDFDocuments/t/G/TBTN24/CAN719.DOCX</v>
      </c>
      <c r="Q133" s="6" t="str">
        <f>HYPERLINK("https://docs.wto.org/imrd/directdoc.asp?DDFDocuments/u/G/TBTN24/CAN719.DOCX", "https://docs.wto.org/imrd/directdoc.asp?DDFDocuments/u/G/TBTN24/CAN719.DOCX")</f>
        <v>https://docs.wto.org/imrd/directdoc.asp?DDFDocuments/u/G/TBTN24/CAN719.DOCX</v>
      </c>
      <c r="R133" s="6" t="str">
        <f>HYPERLINK("https://docs.wto.org/imrd/directdoc.asp?DDFDocuments/v/G/TBTN24/CAN719.DOCX", "https://docs.wto.org/imrd/directdoc.asp?DDFDocuments/v/G/TBTN24/CAN719.DOCX")</f>
        <v>https://docs.wto.org/imrd/directdoc.asp?DDFDocuments/v/G/TBTN24/CAN719.DOCX</v>
      </c>
    </row>
    <row r="134" spans="1:18" ht="90" x14ac:dyDescent="0.25">
      <c r="A134" s="8" t="s">
        <v>781</v>
      </c>
      <c r="B134" s="8" t="s">
        <v>378</v>
      </c>
      <c r="C134" s="6" t="str">
        <f>HYPERLINK("https://eping.wto.org/en/Search?viewData= G/TBT/N/PHL/330"," G/TBT/N/PHL/330")</f>
        <v xml:space="preserve"> G/TBT/N/PHL/330</v>
      </c>
      <c r="D134" s="6" t="s">
        <v>352</v>
      </c>
      <c r="E134" s="8" t="s">
        <v>376</v>
      </c>
      <c r="F134" s="8" t="s">
        <v>377</v>
      </c>
      <c r="G134" s="8" t="s">
        <v>378</v>
      </c>
      <c r="H134" s="6" t="s">
        <v>379</v>
      </c>
      <c r="I134" s="6" t="s">
        <v>380</v>
      </c>
      <c r="J134" s="6" t="s">
        <v>96</v>
      </c>
      <c r="K134" s="6" t="s">
        <v>68</v>
      </c>
      <c r="L134" s="6"/>
      <c r="M134" s="7">
        <v>45428</v>
      </c>
      <c r="N134" s="6" t="s">
        <v>22</v>
      </c>
      <c r="O134" s="8" t="s">
        <v>381</v>
      </c>
      <c r="P134" s="6" t="str">
        <f>HYPERLINK("https://docs.wto.org/imrd/directdoc.asp?DDFDocuments/t/G/TBTN24/PHL330.DOCX", "https://docs.wto.org/imrd/directdoc.asp?DDFDocuments/t/G/TBTN24/PHL330.DOCX")</f>
        <v>https://docs.wto.org/imrd/directdoc.asp?DDFDocuments/t/G/TBTN24/PHL330.DOCX</v>
      </c>
      <c r="Q134" s="6" t="str">
        <f>HYPERLINK("https://docs.wto.org/imrd/directdoc.asp?DDFDocuments/u/G/TBTN24/PHL330.DOCX", "https://docs.wto.org/imrd/directdoc.asp?DDFDocuments/u/G/TBTN24/PHL330.DOCX")</f>
        <v>https://docs.wto.org/imrd/directdoc.asp?DDFDocuments/u/G/TBTN24/PHL330.DOCX</v>
      </c>
      <c r="R134" s="6" t="str">
        <f>HYPERLINK("https://docs.wto.org/imrd/directdoc.asp?DDFDocuments/v/G/TBTN24/PHL330.DOCX", "https://docs.wto.org/imrd/directdoc.asp?DDFDocuments/v/G/TBTN24/PHL330.DOCX")</f>
        <v>https://docs.wto.org/imrd/directdoc.asp?DDFDocuments/v/G/TBTN24/PHL330.DOCX</v>
      </c>
    </row>
    <row r="135" spans="1:18" ht="120" x14ac:dyDescent="0.25">
      <c r="A135" s="8" t="s">
        <v>781</v>
      </c>
      <c r="B135" s="8" t="s">
        <v>378</v>
      </c>
      <c r="C135" s="6" t="str">
        <f>HYPERLINK("https://eping.wto.org/en/Search?viewData= G/TBT/N/ARE/606, G/TBT/N/BHR/693, G/TBT/N/KWT/672, G/TBT/N/OMN/518, G/TBT/N/QAT/671, G/TBT/N/SAU/1331, G/TBT/N/YEM/277"," G/TBT/N/ARE/606, G/TBT/N/BHR/693, G/TBT/N/KWT/672, G/TBT/N/OMN/518, G/TBT/N/QAT/671, G/TBT/N/SAU/1331, G/TBT/N/YEM/277")</f>
        <v xml:space="preserve"> G/TBT/N/ARE/606, G/TBT/N/BHR/693, G/TBT/N/KWT/672, G/TBT/N/OMN/518, G/TBT/N/QAT/671, G/TBT/N/SAU/1331, G/TBT/N/YEM/277</v>
      </c>
      <c r="D135" s="6" t="s">
        <v>153</v>
      </c>
      <c r="E135" s="8" t="s">
        <v>694</v>
      </c>
      <c r="F135" s="8" t="s">
        <v>695</v>
      </c>
      <c r="G135" s="8" t="s">
        <v>378</v>
      </c>
      <c r="H135" s="6" t="s">
        <v>20</v>
      </c>
      <c r="I135" s="6" t="s">
        <v>380</v>
      </c>
      <c r="J135" s="6" t="s">
        <v>696</v>
      </c>
      <c r="K135" s="6" t="s">
        <v>68</v>
      </c>
      <c r="L135" s="6"/>
      <c r="M135" s="7">
        <v>45445</v>
      </c>
      <c r="N135" s="6" t="s">
        <v>22</v>
      </c>
      <c r="O135" s="8" t="s">
        <v>697</v>
      </c>
      <c r="P135" s="6" t="str">
        <f>HYPERLINK("https://docs.wto.org/imrd/directdoc.asp?DDFDocuments/t/G/TBTN24/ARE606.DOCX", "https://docs.wto.org/imrd/directdoc.asp?DDFDocuments/t/G/TBTN24/ARE606.DOCX")</f>
        <v>https://docs.wto.org/imrd/directdoc.asp?DDFDocuments/t/G/TBTN24/ARE606.DOCX</v>
      </c>
      <c r="Q135" s="6" t="str">
        <f>HYPERLINK("https://docs.wto.org/imrd/directdoc.asp?DDFDocuments/u/G/TBTN24/ARE606.DOCX", "https://docs.wto.org/imrd/directdoc.asp?DDFDocuments/u/G/TBTN24/ARE606.DOCX")</f>
        <v>https://docs.wto.org/imrd/directdoc.asp?DDFDocuments/u/G/TBTN24/ARE606.DOCX</v>
      </c>
      <c r="R135" s="6" t="str">
        <f>HYPERLINK("https://docs.wto.org/imrd/directdoc.asp?DDFDocuments/v/G/TBTN24/ARE606.DOCX", "https://docs.wto.org/imrd/directdoc.asp?DDFDocuments/v/G/TBTN24/ARE606.DOCX")</f>
        <v>https://docs.wto.org/imrd/directdoc.asp?DDFDocuments/v/G/TBTN24/ARE606.DOCX</v>
      </c>
    </row>
    <row r="136" spans="1:18" ht="120" x14ac:dyDescent="0.25">
      <c r="A136" s="8" t="s">
        <v>781</v>
      </c>
      <c r="B136" s="8" t="s">
        <v>378</v>
      </c>
      <c r="C136" s="6" t="str">
        <f>HYPERLINK("https://eping.wto.org/en/Search?viewData= G/TBT/N/ARE/606, G/TBT/N/BHR/693, G/TBT/N/KWT/672, G/TBT/N/OMN/518, G/TBT/N/QAT/671, G/TBT/N/SAU/1331, G/TBT/N/YEM/277"," G/TBT/N/ARE/606, G/TBT/N/BHR/693, G/TBT/N/KWT/672, G/TBT/N/OMN/518, G/TBT/N/QAT/671, G/TBT/N/SAU/1331, G/TBT/N/YEM/277")</f>
        <v xml:space="preserve"> G/TBT/N/ARE/606, G/TBT/N/BHR/693, G/TBT/N/KWT/672, G/TBT/N/OMN/518, G/TBT/N/QAT/671, G/TBT/N/SAU/1331, G/TBT/N/YEM/277</v>
      </c>
      <c r="D136" s="6" t="s">
        <v>167</v>
      </c>
      <c r="E136" s="8" t="s">
        <v>694</v>
      </c>
      <c r="F136" s="8" t="s">
        <v>695</v>
      </c>
      <c r="G136" s="8" t="s">
        <v>378</v>
      </c>
      <c r="H136" s="6" t="s">
        <v>20</v>
      </c>
      <c r="I136" s="6" t="s">
        <v>380</v>
      </c>
      <c r="J136" s="6" t="s">
        <v>696</v>
      </c>
      <c r="K136" s="6" t="s">
        <v>68</v>
      </c>
      <c r="L136" s="6"/>
      <c r="M136" s="7">
        <v>45445</v>
      </c>
      <c r="N136" s="6" t="s">
        <v>22</v>
      </c>
      <c r="O136" s="8" t="s">
        <v>697</v>
      </c>
      <c r="P136" s="6" t="str">
        <f>HYPERLINK("https://docs.wto.org/imrd/directdoc.asp?DDFDocuments/t/G/TBTN24/ARE606.DOCX", "https://docs.wto.org/imrd/directdoc.asp?DDFDocuments/t/G/TBTN24/ARE606.DOCX")</f>
        <v>https://docs.wto.org/imrd/directdoc.asp?DDFDocuments/t/G/TBTN24/ARE606.DOCX</v>
      </c>
      <c r="Q136" s="6" t="str">
        <f>HYPERLINK("https://docs.wto.org/imrd/directdoc.asp?DDFDocuments/u/G/TBTN24/ARE606.DOCX", "https://docs.wto.org/imrd/directdoc.asp?DDFDocuments/u/G/TBTN24/ARE606.DOCX")</f>
        <v>https://docs.wto.org/imrd/directdoc.asp?DDFDocuments/u/G/TBTN24/ARE606.DOCX</v>
      </c>
      <c r="R136" s="6" t="str">
        <f>HYPERLINK("https://docs.wto.org/imrd/directdoc.asp?DDFDocuments/v/G/TBTN24/ARE606.DOCX", "https://docs.wto.org/imrd/directdoc.asp?DDFDocuments/v/G/TBTN24/ARE606.DOCX")</f>
        <v>https://docs.wto.org/imrd/directdoc.asp?DDFDocuments/v/G/TBTN24/ARE606.DOCX</v>
      </c>
    </row>
    <row r="137" spans="1:18" ht="120" x14ac:dyDescent="0.25">
      <c r="A137" s="8" t="s">
        <v>781</v>
      </c>
      <c r="B137" s="8" t="s">
        <v>378</v>
      </c>
      <c r="C137" s="6" t="str">
        <f>HYPERLINK("https://eping.wto.org/en/Search?viewData= G/TBT/N/ARE/606, G/TBT/N/BHR/693, G/TBT/N/KWT/672, G/TBT/N/OMN/518, G/TBT/N/QAT/671, G/TBT/N/SAU/1331, G/TBT/N/YEM/277"," G/TBT/N/ARE/606, G/TBT/N/BHR/693, G/TBT/N/KWT/672, G/TBT/N/OMN/518, G/TBT/N/QAT/671, G/TBT/N/SAU/1331, G/TBT/N/YEM/277")</f>
        <v xml:space="preserve"> G/TBT/N/ARE/606, G/TBT/N/BHR/693, G/TBT/N/KWT/672, G/TBT/N/OMN/518, G/TBT/N/QAT/671, G/TBT/N/SAU/1331, G/TBT/N/YEM/277</v>
      </c>
      <c r="D137" s="6" t="s">
        <v>168</v>
      </c>
      <c r="E137" s="8" t="s">
        <v>694</v>
      </c>
      <c r="F137" s="8" t="s">
        <v>695</v>
      </c>
      <c r="G137" s="8" t="s">
        <v>378</v>
      </c>
      <c r="H137" s="6" t="s">
        <v>20</v>
      </c>
      <c r="I137" s="6" t="s">
        <v>380</v>
      </c>
      <c r="J137" s="6" t="s">
        <v>696</v>
      </c>
      <c r="K137" s="6" t="s">
        <v>68</v>
      </c>
      <c r="L137" s="6"/>
      <c r="M137" s="7">
        <v>45445</v>
      </c>
      <c r="N137" s="6" t="s">
        <v>22</v>
      </c>
      <c r="O137" s="8" t="s">
        <v>697</v>
      </c>
      <c r="P137" s="6" t="str">
        <f>HYPERLINK("https://docs.wto.org/imrd/directdoc.asp?DDFDocuments/t/G/TBTN24/ARE606.DOCX", "https://docs.wto.org/imrd/directdoc.asp?DDFDocuments/t/G/TBTN24/ARE606.DOCX")</f>
        <v>https://docs.wto.org/imrd/directdoc.asp?DDFDocuments/t/G/TBTN24/ARE606.DOCX</v>
      </c>
      <c r="Q137" s="6" t="str">
        <f>HYPERLINK("https://docs.wto.org/imrd/directdoc.asp?DDFDocuments/u/G/TBTN24/ARE606.DOCX", "https://docs.wto.org/imrd/directdoc.asp?DDFDocuments/u/G/TBTN24/ARE606.DOCX")</f>
        <v>https://docs.wto.org/imrd/directdoc.asp?DDFDocuments/u/G/TBTN24/ARE606.DOCX</v>
      </c>
      <c r="R137" s="6" t="str">
        <f>HYPERLINK("https://docs.wto.org/imrd/directdoc.asp?DDFDocuments/v/G/TBTN24/ARE606.DOCX", "https://docs.wto.org/imrd/directdoc.asp?DDFDocuments/v/G/TBTN24/ARE606.DOCX")</f>
        <v>https://docs.wto.org/imrd/directdoc.asp?DDFDocuments/v/G/TBTN24/ARE606.DOCX</v>
      </c>
    </row>
    <row r="138" spans="1:18" ht="120" x14ac:dyDescent="0.25">
      <c r="A138" s="8" t="s">
        <v>781</v>
      </c>
      <c r="B138" s="8" t="s">
        <v>378</v>
      </c>
      <c r="C138" s="6" t="str">
        <f>HYPERLINK("https://eping.wto.org/en/Search?viewData= G/TBT/N/ARE/606, G/TBT/N/BHR/693, G/TBT/N/KWT/672, G/TBT/N/OMN/518, G/TBT/N/QAT/671, G/TBT/N/SAU/1331, G/TBT/N/YEM/277"," G/TBT/N/ARE/606, G/TBT/N/BHR/693, G/TBT/N/KWT/672, G/TBT/N/OMN/518, G/TBT/N/QAT/671, G/TBT/N/SAU/1331, G/TBT/N/YEM/277")</f>
        <v xml:space="preserve"> G/TBT/N/ARE/606, G/TBT/N/BHR/693, G/TBT/N/KWT/672, G/TBT/N/OMN/518, G/TBT/N/QAT/671, G/TBT/N/SAU/1331, G/TBT/N/YEM/277</v>
      </c>
      <c r="D138" s="6" t="s">
        <v>176</v>
      </c>
      <c r="E138" s="8" t="s">
        <v>694</v>
      </c>
      <c r="F138" s="8" t="s">
        <v>695</v>
      </c>
      <c r="G138" s="8" t="s">
        <v>378</v>
      </c>
      <c r="H138" s="6" t="s">
        <v>20</v>
      </c>
      <c r="I138" s="6" t="s">
        <v>380</v>
      </c>
      <c r="J138" s="6" t="s">
        <v>696</v>
      </c>
      <c r="K138" s="6" t="s">
        <v>68</v>
      </c>
      <c r="L138" s="6"/>
      <c r="M138" s="7">
        <v>45445</v>
      </c>
      <c r="N138" s="6" t="s">
        <v>22</v>
      </c>
      <c r="O138" s="8" t="s">
        <v>697</v>
      </c>
      <c r="P138" s="6" t="str">
        <f>HYPERLINK("https://docs.wto.org/imrd/directdoc.asp?DDFDocuments/t/G/TBTN24/ARE606.DOCX", "https://docs.wto.org/imrd/directdoc.asp?DDFDocuments/t/G/TBTN24/ARE606.DOCX")</f>
        <v>https://docs.wto.org/imrd/directdoc.asp?DDFDocuments/t/G/TBTN24/ARE606.DOCX</v>
      </c>
      <c r="Q138" s="6" t="str">
        <f>HYPERLINK("https://docs.wto.org/imrd/directdoc.asp?DDFDocuments/u/G/TBTN24/ARE606.DOCX", "https://docs.wto.org/imrd/directdoc.asp?DDFDocuments/u/G/TBTN24/ARE606.DOCX")</f>
        <v>https://docs.wto.org/imrd/directdoc.asp?DDFDocuments/u/G/TBTN24/ARE606.DOCX</v>
      </c>
      <c r="R138" s="6" t="str">
        <f>HYPERLINK("https://docs.wto.org/imrd/directdoc.asp?DDFDocuments/v/G/TBTN24/ARE606.DOCX", "https://docs.wto.org/imrd/directdoc.asp?DDFDocuments/v/G/TBTN24/ARE606.DOCX")</f>
        <v>https://docs.wto.org/imrd/directdoc.asp?DDFDocuments/v/G/TBTN24/ARE606.DOCX</v>
      </c>
    </row>
    <row r="139" spans="1:18" ht="120" x14ac:dyDescent="0.25">
      <c r="A139" s="8" t="s">
        <v>781</v>
      </c>
      <c r="B139" s="8" t="s">
        <v>378</v>
      </c>
      <c r="C139" s="6" t="str">
        <f>HYPERLINK("https://eping.wto.org/en/Search?viewData= G/TBT/N/ARE/606, G/TBT/N/BHR/693, G/TBT/N/KWT/672, G/TBT/N/OMN/518, G/TBT/N/QAT/671, G/TBT/N/SAU/1331, G/TBT/N/YEM/277"," G/TBT/N/ARE/606, G/TBT/N/BHR/693, G/TBT/N/KWT/672, G/TBT/N/OMN/518, G/TBT/N/QAT/671, G/TBT/N/SAU/1331, G/TBT/N/YEM/277")</f>
        <v xml:space="preserve"> G/TBT/N/ARE/606, G/TBT/N/BHR/693, G/TBT/N/KWT/672, G/TBT/N/OMN/518, G/TBT/N/QAT/671, G/TBT/N/SAU/1331, G/TBT/N/YEM/277</v>
      </c>
      <c r="D139" s="6" t="s">
        <v>177</v>
      </c>
      <c r="E139" s="8" t="s">
        <v>694</v>
      </c>
      <c r="F139" s="8" t="s">
        <v>695</v>
      </c>
      <c r="G139" s="8" t="s">
        <v>378</v>
      </c>
      <c r="H139" s="6" t="s">
        <v>20</v>
      </c>
      <c r="I139" s="6" t="s">
        <v>380</v>
      </c>
      <c r="J139" s="6" t="s">
        <v>696</v>
      </c>
      <c r="K139" s="6" t="s">
        <v>68</v>
      </c>
      <c r="L139" s="6"/>
      <c r="M139" s="7">
        <v>45445</v>
      </c>
      <c r="N139" s="6" t="s">
        <v>22</v>
      </c>
      <c r="O139" s="8" t="s">
        <v>697</v>
      </c>
      <c r="P139" s="6" t="str">
        <f>HYPERLINK("https://docs.wto.org/imrd/directdoc.asp?DDFDocuments/t/G/TBTN24/ARE606.DOCX", "https://docs.wto.org/imrd/directdoc.asp?DDFDocuments/t/G/TBTN24/ARE606.DOCX")</f>
        <v>https://docs.wto.org/imrd/directdoc.asp?DDFDocuments/t/G/TBTN24/ARE606.DOCX</v>
      </c>
      <c r="Q139" s="6" t="str">
        <f>HYPERLINK("https://docs.wto.org/imrd/directdoc.asp?DDFDocuments/u/G/TBTN24/ARE606.DOCX", "https://docs.wto.org/imrd/directdoc.asp?DDFDocuments/u/G/TBTN24/ARE606.DOCX")</f>
        <v>https://docs.wto.org/imrd/directdoc.asp?DDFDocuments/u/G/TBTN24/ARE606.DOCX</v>
      </c>
      <c r="R139" s="6" t="str">
        <f>HYPERLINK("https://docs.wto.org/imrd/directdoc.asp?DDFDocuments/v/G/TBTN24/ARE606.DOCX", "https://docs.wto.org/imrd/directdoc.asp?DDFDocuments/v/G/TBTN24/ARE606.DOCX")</f>
        <v>https://docs.wto.org/imrd/directdoc.asp?DDFDocuments/v/G/TBTN24/ARE606.DOCX</v>
      </c>
    </row>
    <row r="140" spans="1:18" ht="120" x14ac:dyDescent="0.25">
      <c r="A140" s="8" t="s">
        <v>781</v>
      </c>
      <c r="B140" s="8" t="s">
        <v>378</v>
      </c>
      <c r="C140" s="6" t="str">
        <f>HYPERLINK("https://eping.wto.org/en/Search?viewData= G/TBT/N/ARE/606, G/TBT/N/BHR/693, G/TBT/N/KWT/672, G/TBT/N/OMN/518, G/TBT/N/QAT/671, G/TBT/N/SAU/1331, G/TBT/N/YEM/277"," G/TBT/N/ARE/606, G/TBT/N/BHR/693, G/TBT/N/KWT/672, G/TBT/N/OMN/518, G/TBT/N/QAT/671, G/TBT/N/SAU/1331, G/TBT/N/YEM/277")</f>
        <v xml:space="preserve"> G/TBT/N/ARE/606, G/TBT/N/BHR/693, G/TBT/N/KWT/672, G/TBT/N/OMN/518, G/TBT/N/QAT/671, G/TBT/N/SAU/1331, G/TBT/N/YEM/277</v>
      </c>
      <c r="D140" s="6" t="s">
        <v>175</v>
      </c>
      <c r="E140" s="8" t="s">
        <v>694</v>
      </c>
      <c r="F140" s="8" t="s">
        <v>695</v>
      </c>
      <c r="G140" s="8" t="s">
        <v>378</v>
      </c>
      <c r="H140" s="6" t="s">
        <v>20</v>
      </c>
      <c r="I140" s="6" t="s">
        <v>380</v>
      </c>
      <c r="J140" s="6" t="s">
        <v>696</v>
      </c>
      <c r="K140" s="6" t="s">
        <v>68</v>
      </c>
      <c r="L140" s="6"/>
      <c r="M140" s="7">
        <v>45445</v>
      </c>
      <c r="N140" s="6" t="s">
        <v>22</v>
      </c>
      <c r="O140" s="8" t="s">
        <v>697</v>
      </c>
      <c r="P140" s="6" t="str">
        <f>HYPERLINK("https://docs.wto.org/imrd/directdoc.asp?DDFDocuments/t/G/TBTN24/ARE606.DOCX", "https://docs.wto.org/imrd/directdoc.asp?DDFDocuments/t/G/TBTN24/ARE606.DOCX")</f>
        <v>https://docs.wto.org/imrd/directdoc.asp?DDFDocuments/t/G/TBTN24/ARE606.DOCX</v>
      </c>
      <c r="Q140" s="6" t="str">
        <f>HYPERLINK("https://docs.wto.org/imrd/directdoc.asp?DDFDocuments/u/G/TBTN24/ARE606.DOCX", "https://docs.wto.org/imrd/directdoc.asp?DDFDocuments/u/G/TBTN24/ARE606.DOCX")</f>
        <v>https://docs.wto.org/imrd/directdoc.asp?DDFDocuments/u/G/TBTN24/ARE606.DOCX</v>
      </c>
      <c r="R140" s="6" t="str">
        <f>HYPERLINK("https://docs.wto.org/imrd/directdoc.asp?DDFDocuments/v/G/TBTN24/ARE606.DOCX", "https://docs.wto.org/imrd/directdoc.asp?DDFDocuments/v/G/TBTN24/ARE606.DOCX")</f>
        <v>https://docs.wto.org/imrd/directdoc.asp?DDFDocuments/v/G/TBTN24/ARE606.DOCX</v>
      </c>
    </row>
    <row r="141" spans="1:18" ht="120" x14ac:dyDescent="0.25">
      <c r="A141" s="8" t="s">
        <v>781</v>
      </c>
      <c r="B141" s="8" t="s">
        <v>378</v>
      </c>
      <c r="C141" s="6" t="str">
        <f>HYPERLINK("https://eping.wto.org/en/Search?viewData= G/TBT/N/ARE/606, G/TBT/N/BHR/693, G/TBT/N/KWT/672, G/TBT/N/OMN/518, G/TBT/N/QAT/671, G/TBT/N/SAU/1331, G/TBT/N/YEM/277"," G/TBT/N/ARE/606, G/TBT/N/BHR/693, G/TBT/N/KWT/672, G/TBT/N/OMN/518, G/TBT/N/QAT/671, G/TBT/N/SAU/1331, G/TBT/N/YEM/277")</f>
        <v xml:space="preserve"> G/TBT/N/ARE/606, G/TBT/N/BHR/693, G/TBT/N/KWT/672, G/TBT/N/OMN/518, G/TBT/N/QAT/671, G/TBT/N/SAU/1331, G/TBT/N/YEM/277</v>
      </c>
      <c r="D141" s="6" t="s">
        <v>160</v>
      </c>
      <c r="E141" s="8" t="s">
        <v>694</v>
      </c>
      <c r="F141" s="8" t="s">
        <v>695</v>
      </c>
      <c r="G141" s="8" t="s">
        <v>378</v>
      </c>
      <c r="H141" s="6" t="s">
        <v>20</v>
      </c>
      <c r="I141" s="6" t="s">
        <v>380</v>
      </c>
      <c r="J141" s="6" t="s">
        <v>696</v>
      </c>
      <c r="K141" s="6" t="s">
        <v>68</v>
      </c>
      <c r="L141" s="6"/>
      <c r="M141" s="7">
        <v>45445</v>
      </c>
      <c r="N141" s="6" t="s">
        <v>22</v>
      </c>
      <c r="O141" s="8" t="s">
        <v>697</v>
      </c>
      <c r="P141" s="6" t="str">
        <f>HYPERLINK("https://docs.wto.org/imrd/directdoc.asp?DDFDocuments/t/G/TBTN24/ARE606.DOCX", "https://docs.wto.org/imrd/directdoc.asp?DDFDocuments/t/G/TBTN24/ARE606.DOCX")</f>
        <v>https://docs.wto.org/imrd/directdoc.asp?DDFDocuments/t/G/TBTN24/ARE606.DOCX</v>
      </c>
      <c r="Q141" s="6" t="str">
        <f>HYPERLINK("https://docs.wto.org/imrd/directdoc.asp?DDFDocuments/u/G/TBTN24/ARE606.DOCX", "https://docs.wto.org/imrd/directdoc.asp?DDFDocuments/u/G/TBTN24/ARE606.DOCX")</f>
        <v>https://docs.wto.org/imrd/directdoc.asp?DDFDocuments/u/G/TBTN24/ARE606.DOCX</v>
      </c>
      <c r="R141" s="6" t="str">
        <f>HYPERLINK("https://docs.wto.org/imrd/directdoc.asp?DDFDocuments/v/G/TBTN24/ARE606.DOCX", "https://docs.wto.org/imrd/directdoc.asp?DDFDocuments/v/G/TBTN24/ARE606.DOCX")</f>
        <v>https://docs.wto.org/imrd/directdoc.asp?DDFDocuments/v/G/TBTN24/ARE606.DOCX</v>
      </c>
    </row>
    <row r="142" spans="1:18" ht="45" x14ac:dyDescent="0.25">
      <c r="A142" s="8" t="s">
        <v>825</v>
      </c>
      <c r="B142" s="8" t="s">
        <v>600</v>
      </c>
      <c r="C142" s="6" t="str">
        <f>HYPERLINK("https://eping.wto.org/en/Search?viewData= G/TBT/N/KOR/1205"," G/TBT/N/KOR/1205")</f>
        <v xml:space="preserve"> G/TBT/N/KOR/1205</v>
      </c>
      <c r="D142" s="6" t="s">
        <v>16</v>
      </c>
      <c r="E142" s="8" t="s">
        <v>598</v>
      </c>
      <c r="F142" s="8" t="s">
        <v>599</v>
      </c>
      <c r="G142" s="8" t="s">
        <v>600</v>
      </c>
      <c r="H142" s="6" t="s">
        <v>601</v>
      </c>
      <c r="I142" s="6" t="s">
        <v>380</v>
      </c>
      <c r="J142" s="6" t="s">
        <v>96</v>
      </c>
      <c r="K142" s="6" t="s">
        <v>602</v>
      </c>
      <c r="L142" s="6"/>
      <c r="M142" s="7">
        <v>45447</v>
      </c>
      <c r="N142" s="6" t="s">
        <v>22</v>
      </c>
      <c r="O142" s="8" t="s">
        <v>603</v>
      </c>
      <c r="P142" s="6" t="str">
        <f>HYPERLINK("https://docs.wto.org/imrd/directdoc.asp?DDFDocuments/t/G/TBTN24/KOR1205.DOCX", "https://docs.wto.org/imrd/directdoc.asp?DDFDocuments/t/G/TBTN24/KOR1205.DOCX")</f>
        <v>https://docs.wto.org/imrd/directdoc.asp?DDFDocuments/t/G/TBTN24/KOR1205.DOCX</v>
      </c>
      <c r="Q142" s="6" t="str">
        <f>HYPERLINK("https://docs.wto.org/imrd/directdoc.asp?DDFDocuments/u/G/TBTN24/KOR1205.DOCX", "https://docs.wto.org/imrd/directdoc.asp?DDFDocuments/u/G/TBTN24/KOR1205.DOCX")</f>
        <v>https://docs.wto.org/imrd/directdoc.asp?DDFDocuments/u/G/TBTN24/KOR1205.DOCX</v>
      </c>
      <c r="R142" s="6" t="str">
        <f>HYPERLINK("https://docs.wto.org/imrd/directdoc.asp?DDFDocuments/v/G/TBTN24/KOR1205.DOCX", "https://docs.wto.org/imrd/directdoc.asp?DDFDocuments/v/G/TBTN24/KOR1205.DOCX")</f>
        <v>https://docs.wto.org/imrd/directdoc.asp?DDFDocuments/v/G/TBTN24/KOR1205.DOCX</v>
      </c>
    </row>
    <row r="143" spans="1:18" ht="285" x14ac:dyDescent="0.25">
      <c r="A143" s="8" t="s">
        <v>733</v>
      </c>
      <c r="B143" s="8" t="s">
        <v>19</v>
      </c>
      <c r="C143" s="6" t="str">
        <f>HYPERLINK("https://eping.wto.org/en/Search?viewData= G/TBT/N/KOR/1208"," G/TBT/N/KOR/1208")</f>
        <v xml:space="preserve"> G/TBT/N/KOR/1208</v>
      </c>
      <c r="D143" s="6" t="s">
        <v>16</v>
      </c>
      <c r="E143" s="8" t="s">
        <v>17</v>
      </c>
      <c r="F143" s="8" t="s">
        <v>18</v>
      </c>
      <c r="G143" s="8" t="s">
        <v>19</v>
      </c>
      <c r="H143" s="6" t="s">
        <v>20</v>
      </c>
      <c r="I143" s="6" t="s">
        <v>20</v>
      </c>
      <c r="J143" s="6" t="s">
        <v>21</v>
      </c>
      <c r="K143" s="6" t="s">
        <v>20</v>
      </c>
      <c r="L143" s="6"/>
      <c r="M143" s="7">
        <v>45472</v>
      </c>
      <c r="N143" s="6" t="s">
        <v>22</v>
      </c>
      <c r="O143" s="8" t="s">
        <v>23</v>
      </c>
      <c r="P143" s="6" t="str">
        <f>HYPERLINK("https://docs.wto.org/imrd/directdoc.asp?DDFDocuments/t/G/TBTN24/KOR1208.DOCX", "https://docs.wto.org/imrd/directdoc.asp?DDFDocuments/t/G/TBTN24/KOR1208.DOCX")</f>
        <v>https://docs.wto.org/imrd/directdoc.asp?DDFDocuments/t/G/TBTN24/KOR1208.DOCX</v>
      </c>
      <c r="Q143" s="6"/>
      <c r="R143" s="6"/>
    </row>
    <row r="144" spans="1:18" ht="120" x14ac:dyDescent="0.25">
      <c r="A144" s="8" t="s">
        <v>795</v>
      </c>
      <c r="B144" s="8" t="s">
        <v>495</v>
      </c>
      <c r="C144" s="6" t="str">
        <f>HYPERLINK("https://eping.wto.org/en/Search?viewData= G/TBT/N/THA/733"," G/TBT/N/THA/733")</f>
        <v xml:space="preserve"> G/TBT/N/THA/733</v>
      </c>
      <c r="D144" s="6" t="s">
        <v>184</v>
      </c>
      <c r="E144" s="8" t="s">
        <v>493</v>
      </c>
      <c r="F144" s="8" t="s">
        <v>494</v>
      </c>
      <c r="G144" s="8" t="s">
        <v>495</v>
      </c>
      <c r="H144" s="6" t="s">
        <v>20</v>
      </c>
      <c r="I144" s="6" t="s">
        <v>173</v>
      </c>
      <c r="J144" s="6" t="s">
        <v>189</v>
      </c>
      <c r="K144" s="6" t="s">
        <v>68</v>
      </c>
      <c r="L144" s="6"/>
      <c r="M144" s="7">
        <v>45453</v>
      </c>
      <c r="N144" s="6" t="s">
        <v>22</v>
      </c>
      <c r="O144" s="8" t="s">
        <v>496</v>
      </c>
      <c r="P144" s="6" t="str">
        <f>HYPERLINK("https://docs.wto.org/imrd/directdoc.asp?DDFDocuments/t/G/TBTN24/THA733.DOCX", "https://docs.wto.org/imrd/directdoc.asp?DDFDocuments/t/G/TBTN24/THA733.DOCX")</f>
        <v>https://docs.wto.org/imrd/directdoc.asp?DDFDocuments/t/G/TBTN24/THA733.DOCX</v>
      </c>
      <c r="Q144" s="6" t="str">
        <f>HYPERLINK("https://docs.wto.org/imrd/directdoc.asp?DDFDocuments/u/G/TBTN24/THA733.DOCX", "https://docs.wto.org/imrd/directdoc.asp?DDFDocuments/u/G/TBTN24/THA733.DOCX")</f>
        <v>https://docs.wto.org/imrd/directdoc.asp?DDFDocuments/u/G/TBTN24/THA733.DOCX</v>
      </c>
      <c r="R144" s="6" t="str">
        <f>HYPERLINK("https://docs.wto.org/imrd/directdoc.asp?DDFDocuments/v/G/TBTN24/THA733.DOCX", "https://docs.wto.org/imrd/directdoc.asp?DDFDocuments/v/G/TBTN24/THA733.DOCX")</f>
        <v>https://docs.wto.org/imrd/directdoc.asp?DDFDocuments/v/G/TBTN24/THA733.DOCX</v>
      </c>
    </row>
    <row r="145" spans="1:18" ht="105" x14ac:dyDescent="0.25">
      <c r="A145" s="8" t="s">
        <v>812</v>
      </c>
      <c r="B145" s="8" t="s">
        <v>304</v>
      </c>
      <c r="C145" s="6" t="str">
        <f>HYPERLINK("https://eping.wto.org/en/Search?viewData= G/TBT/N/IND/327"," G/TBT/N/IND/327")</f>
        <v xml:space="preserve"> G/TBT/N/IND/327</v>
      </c>
      <c r="D145" s="6" t="s">
        <v>301</v>
      </c>
      <c r="E145" s="8" t="s">
        <v>302</v>
      </c>
      <c r="F145" s="8" t="s">
        <v>303</v>
      </c>
      <c r="G145" s="8" t="s">
        <v>304</v>
      </c>
      <c r="H145" s="6" t="s">
        <v>20</v>
      </c>
      <c r="I145" s="6" t="s">
        <v>20</v>
      </c>
      <c r="J145" s="6" t="s">
        <v>21</v>
      </c>
      <c r="K145" s="6" t="s">
        <v>20</v>
      </c>
      <c r="L145" s="6"/>
      <c r="M145" s="7">
        <v>45461</v>
      </c>
      <c r="N145" s="6" t="s">
        <v>22</v>
      </c>
      <c r="O145" s="8" t="s">
        <v>305</v>
      </c>
      <c r="P145" s="6" t="str">
        <f>HYPERLINK("https://docs.wto.org/imrd/directdoc.asp?DDFDocuments/t/G/TBTN24/IND327.DOCX", "https://docs.wto.org/imrd/directdoc.asp?DDFDocuments/t/G/TBTN24/IND327.DOCX")</f>
        <v>https://docs.wto.org/imrd/directdoc.asp?DDFDocuments/t/G/TBTN24/IND327.DOCX</v>
      </c>
      <c r="Q145" s="6" t="str">
        <f>HYPERLINK("https://docs.wto.org/imrd/directdoc.asp?DDFDocuments/u/G/TBTN24/IND327.DOCX", "https://docs.wto.org/imrd/directdoc.asp?DDFDocuments/u/G/TBTN24/IND327.DOCX")</f>
        <v>https://docs.wto.org/imrd/directdoc.asp?DDFDocuments/u/G/TBTN24/IND327.DOCX</v>
      </c>
      <c r="R145" s="6" t="str">
        <f>HYPERLINK("https://docs.wto.org/imrd/directdoc.asp?DDFDocuments/v/G/TBTN24/IND327.DOCX", "https://docs.wto.org/imrd/directdoc.asp?DDFDocuments/v/G/TBTN24/IND327.DOCX")</f>
        <v>https://docs.wto.org/imrd/directdoc.asp?DDFDocuments/v/G/TBTN24/IND327.DOCX</v>
      </c>
    </row>
    <row r="146" spans="1:18" ht="90" x14ac:dyDescent="0.25">
      <c r="A146" s="8" t="s">
        <v>832</v>
      </c>
      <c r="B146" s="8" t="s">
        <v>639</v>
      </c>
      <c r="C146" s="6" t="str">
        <f>HYPERLINK("https://eping.wto.org/en/Search?viewData= G/TBT/N/GBR/80"," G/TBT/N/GBR/80")</f>
        <v xml:space="preserve"> G/TBT/N/GBR/80</v>
      </c>
      <c r="D146" s="6" t="s">
        <v>169</v>
      </c>
      <c r="E146" s="8" t="s">
        <v>637</v>
      </c>
      <c r="F146" s="8" t="s">
        <v>638</v>
      </c>
      <c r="G146" s="8" t="s">
        <v>639</v>
      </c>
      <c r="H146" s="6" t="s">
        <v>640</v>
      </c>
      <c r="I146" s="6" t="s">
        <v>641</v>
      </c>
      <c r="J146" s="6" t="s">
        <v>642</v>
      </c>
      <c r="K146" s="6" t="s">
        <v>225</v>
      </c>
      <c r="L146" s="6"/>
      <c r="M146" s="7">
        <v>45446</v>
      </c>
      <c r="N146" s="6" t="s">
        <v>22</v>
      </c>
      <c r="O146" s="8" t="s">
        <v>643</v>
      </c>
      <c r="P146" s="6" t="str">
        <f>HYPERLINK("https://docs.wto.org/imrd/directdoc.asp?DDFDocuments/t/G/TBTN24/GBR80.DOCX", "https://docs.wto.org/imrd/directdoc.asp?DDFDocuments/t/G/TBTN24/GBR80.DOCX")</f>
        <v>https://docs.wto.org/imrd/directdoc.asp?DDFDocuments/t/G/TBTN24/GBR80.DOCX</v>
      </c>
      <c r="Q146" s="6" t="str">
        <f>HYPERLINK("https://docs.wto.org/imrd/directdoc.asp?DDFDocuments/u/G/TBTN24/GBR80.DOCX", "https://docs.wto.org/imrd/directdoc.asp?DDFDocuments/u/G/TBTN24/GBR80.DOCX")</f>
        <v>https://docs.wto.org/imrd/directdoc.asp?DDFDocuments/u/G/TBTN24/GBR80.DOCX</v>
      </c>
      <c r="R146" s="6" t="str">
        <f>HYPERLINK("https://docs.wto.org/imrd/directdoc.asp?DDFDocuments/v/G/TBTN24/GBR80.DOCX", "https://docs.wto.org/imrd/directdoc.asp?DDFDocuments/v/G/TBTN24/GBR80.DOCX")</f>
        <v>https://docs.wto.org/imrd/directdoc.asp?DDFDocuments/v/G/TBTN24/GBR80.DOCX</v>
      </c>
    </row>
    <row r="147" spans="1:18" ht="210" x14ac:dyDescent="0.25">
      <c r="A147" s="8" t="s">
        <v>814</v>
      </c>
      <c r="B147" s="8" t="s">
        <v>390</v>
      </c>
      <c r="C147" s="6" t="str">
        <f>HYPERLINK("https://eping.wto.org/en/Search?viewData= G/TBT/N/CHL/676"," G/TBT/N/CHL/676")</f>
        <v xml:space="preserve"> G/TBT/N/CHL/676</v>
      </c>
      <c r="D147" s="6" t="s">
        <v>259</v>
      </c>
      <c r="E147" s="8" t="s">
        <v>388</v>
      </c>
      <c r="F147" s="8" t="s">
        <v>389</v>
      </c>
      <c r="G147" s="8" t="s">
        <v>390</v>
      </c>
      <c r="H147" s="6" t="s">
        <v>391</v>
      </c>
      <c r="I147" s="6" t="s">
        <v>392</v>
      </c>
      <c r="J147" s="6" t="s">
        <v>174</v>
      </c>
      <c r="K147" s="6" t="s">
        <v>145</v>
      </c>
      <c r="L147" s="6"/>
      <c r="M147" s="7">
        <v>45457</v>
      </c>
      <c r="N147" s="6" t="s">
        <v>22</v>
      </c>
      <c r="O147" s="8" t="s">
        <v>393</v>
      </c>
      <c r="P147" s="6" t="str">
        <f>HYPERLINK("https://docs.wto.org/imrd/directdoc.asp?DDFDocuments/t/G/TBTN24/CHL676.DOCX", "https://docs.wto.org/imrd/directdoc.asp?DDFDocuments/t/G/TBTN24/CHL676.DOCX")</f>
        <v>https://docs.wto.org/imrd/directdoc.asp?DDFDocuments/t/G/TBTN24/CHL676.DOCX</v>
      </c>
      <c r="Q147" s="6" t="str">
        <f>HYPERLINK("https://docs.wto.org/imrd/directdoc.asp?DDFDocuments/u/G/TBTN24/CHL676.DOCX", "https://docs.wto.org/imrd/directdoc.asp?DDFDocuments/u/G/TBTN24/CHL676.DOCX")</f>
        <v>https://docs.wto.org/imrd/directdoc.asp?DDFDocuments/u/G/TBTN24/CHL676.DOCX</v>
      </c>
      <c r="R147" s="6" t="str">
        <f>HYPERLINK("https://docs.wto.org/imrd/directdoc.asp?DDFDocuments/v/G/TBTN24/CHL676.DOCX", "https://docs.wto.org/imrd/directdoc.asp?DDFDocuments/v/G/TBTN24/CHL676.DOCX")</f>
        <v>https://docs.wto.org/imrd/directdoc.asp?DDFDocuments/v/G/TBTN24/CHL676.DOCX</v>
      </c>
    </row>
    <row r="148" spans="1:18" ht="45" x14ac:dyDescent="0.25">
      <c r="A148" s="8" t="s">
        <v>802</v>
      </c>
      <c r="B148" s="8" t="s">
        <v>559</v>
      </c>
      <c r="C148" s="6" t="str">
        <f>HYPERLINK("https://eping.wto.org/en/Search?viewData= G/TBT/N/BDI/462, G/TBT/N/KEN/1597, G/TBT/N/RWA/1009, G/TBT/N/TZA/1116, G/TBT/N/UGA/1920"," G/TBT/N/BDI/462, G/TBT/N/KEN/1597, G/TBT/N/RWA/1009, G/TBT/N/TZA/1116, G/TBT/N/UGA/1920")</f>
        <v xml:space="preserve"> G/TBT/N/BDI/462, G/TBT/N/KEN/1597, G/TBT/N/RWA/1009, G/TBT/N/TZA/1116, G/TBT/N/UGA/1920</v>
      </c>
      <c r="D148" s="6" t="s">
        <v>556</v>
      </c>
      <c r="E148" s="8" t="s">
        <v>557</v>
      </c>
      <c r="F148" s="8" t="s">
        <v>558</v>
      </c>
      <c r="G148" s="8" t="s">
        <v>559</v>
      </c>
      <c r="H148" s="6" t="s">
        <v>402</v>
      </c>
      <c r="I148" s="6" t="s">
        <v>403</v>
      </c>
      <c r="J148" s="6" t="s">
        <v>560</v>
      </c>
      <c r="K148" s="6" t="s">
        <v>20</v>
      </c>
      <c r="L148" s="6"/>
      <c r="M148" s="7">
        <v>45451</v>
      </c>
      <c r="N148" s="6" t="s">
        <v>22</v>
      </c>
      <c r="O148" s="8" t="s">
        <v>561</v>
      </c>
      <c r="P148" s="6" t="str">
        <f>HYPERLINK("https://docs.wto.org/imrd/directdoc.asp?DDFDocuments/t/G/TBTN24/BDI462.DOCX", "https://docs.wto.org/imrd/directdoc.asp?DDFDocuments/t/G/TBTN24/BDI462.DOCX")</f>
        <v>https://docs.wto.org/imrd/directdoc.asp?DDFDocuments/t/G/TBTN24/BDI462.DOCX</v>
      </c>
      <c r="Q148" s="6" t="str">
        <f>HYPERLINK("https://docs.wto.org/imrd/directdoc.asp?DDFDocuments/u/G/TBTN24/BDI462.DOCX", "https://docs.wto.org/imrd/directdoc.asp?DDFDocuments/u/G/TBTN24/BDI462.DOCX")</f>
        <v>https://docs.wto.org/imrd/directdoc.asp?DDFDocuments/u/G/TBTN24/BDI462.DOCX</v>
      </c>
      <c r="R148" s="6" t="str">
        <f>HYPERLINK("https://docs.wto.org/imrd/directdoc.asp?DDFDocuments/v/G/TBTN24/BDI462.DOCX", "https://docs.wto.org/imrd/directdoc.asp?DDFDocuments/v/G/TBTN24/BDI462.DOCX")</f>
        <v>https://docs.wto.org/imrd/directdoc.asp?DDFDocuments/v/G/TBTN24/BDI462.DOCX</v>
      </c>
    </row>
    <row r="149" spans="1:18" ht="45" x14ac:dyDescent="0.25">
      <c r="A149" s="8" t="s">
        <v>802</v>
      </c>
      <c r="B149" s="8" t="s">
        <v>559</v>
      </c>
      <c r="C149" s="6" t="str">
        <f>HYPERLINK("https://eping.wto.org/en/Search?viewData= G/TBT/N/BDI/462, G/TBT/N/KEN/1597, G/TBT/N/RWA/1009, G/TBT/N/TZA/1116, G/TBT/N/UGA/1920"," G/TBT/N/BDI/462, G/TBT/N/KEN/1597, G/TBT/N/RWA/1009, G/TBT/N/TZA/1116, G/TBT/N/UGA/1920")</f>
        <v xml:space="preserve"> G/TBT/N/BDI/462, G/TBT/N/KEN/1597, G/TBT/N/RWA/1009, G/TBT/N/TZA/1116, G/TBT/N/UGA/1920</v>
      </c>
      <c r="D149" s="6" t="s">
        <v>563</v>
      </c>
      <c r="E149" s="8" t="s">
        <v>557</v>
      </c>
      <c r="F149" s="8" t="s">
        <v>558</v>
      </c>
      <c r="G149" s="8" t="s">
        <v>559</v>
      </c>
      <c r="H149" s="6" t="s">
        <v>402</v>
      </c>
      <c r="I149" s="6" t="s">
        <v>403</v>
      </c>
      <c r="J149" s="6" t="s">
        <v>560</v>
      </c>
      <c r="K149" s="6" t="s">
        <v>20</v>
      </c>
      <c r="L149" s="6"/>
      <c r="M149" s="7">
        <v>45451</v>
      </c>
      <c r="N149" s="6" t="s">
        <v>22</v>
      </c>
      <c r="O149" s="8" t="s">
        <v>561</v>
      </c>
      <c r="P149" s="6" t="str">
        <f>HYPERLINK("https://docs.wto.org/imrd/directdoc.asp?DDFDocuments/t/G/TBTN24/BDI462.DOCX", "https://docs.wto.org/imrd/directdoc.asp?DDFDocuments/t/G/TBTN24/BDI462.DOCX")</f>
        <v>https://docs.wto.org/imrd/directdoc.asp?DDFDocuments/t/G/TBTN24/BDI462.DOCX</v>
      </c>
      <c r="Q149" s="6" t="str">
        <f>HYPERLINK("https://docs.wto.org/imrd/directdoc.asp?DDFDocuments/u/G/TBTN24/BDI462.DOCX", "https://docs.wto.org/imrd/directdoc.asp?DDFDocuments/u/G/TBTN24/BDI462.DOCX")</f>
        <v>https://docs.wto.org/imrd/directdoc.asp?DDFDocuments/u/G/TBTN24/BDI462.DOCX</v>
      </c>
      <c r="R149" s="6" t="str">
        <f>HYPERLINK("https://docs.wto.org/imrd/directdoc.asp?DDFDocuments/v/G/TBTN24/BDI462.DOCX", "https://docs.wto.org/imrd/directdoc.asp?DDFDocuments/v/G/TBTN24/BDI462.DOCX")</f>
        <v>https://docs.wto.org/imrd/directdoc.asp?DDFDocuments/v/G/TBTN24/BDI462.DOCX</v>
      </c>
    </row>
    <row r="150" spans="1:18" ht="45" x14ac:dyDescent="0.25">
      <c r="A150" s="8" t="s">
        <v>802</v>
      </c>
      <c r="B150" s="8" t="s">
        <v>559</v>
      </c>
      <c r="C150" s="6" t="str">
        <f>HYPERLINK("https://eping.wto.org/en/Search?viewData= G/TBT/N/BDI/462, G/TBT/N/KEN/1597, G/TBT/N/RWA/1009, G/TBT/N/TZA/1116, G/TBT/N/UGA/1920"," G/TBT/N/BDI/462, G/TBT/N/KEN/1597, G/TBT/N/RWA/1009, G/TBT/N/TZA/1116, G/TBT/N/UGA/1920")</f>
        <v xml:space="preserve"> G/TBT/N/BDI/462, G/TBT/N/KEN/1597, G/TBT/N/RWA/1009, G/TBT/N/TZA/1116, G/TBT/N/UGA/1920</v>
      </c>
      <c r="D150" s="6" t="s">
        <v>564</v>
      </c>
      <c r="E150" s="8" t="s">
        <v>557</v>
      </c>
      <c r="F150" s="8" t="s">
        <v>558</v>
      </c>
      <c r="G150" s="8" t="s">
        <v>559</v>
      </c>
      <c r="H150" s="6" t="s">
        <v>402</v>
      </c>
      <c r="I150" s="6" t="s">
        <v>403</v>
      </c>
      <c r="J150" s="6" t="s">
        <v>560</v>
      </c>
      <c r="K150" s="6" t="s">
        <v>20</v>
      </c>
      <c r="L150" s="6"/>
      <c r="M150" s="7">
        <v>45451</v>
      </c>
      <c r="N150" s="6" t="s">
        <v>22</v>
      </c>
      <c r="O150" s="8" t="s">
        <v>561</v>
      </c>
      <c r="P150" s="6" t="str">
        <f>HYPERLINK("https://docs.wto.org/imrd/directdoc.asp?DDFDocuments/t/G/TBTN24/BDI462.DOCX", "https://docs.wto.org/imrd/directdoc.asp?DDFDocuments/t/G/TBTN24/BDI462.DOCX")</f>
        <v>https://docs.wto.org/imrd/directdoc.asp?DDFDocuments/t/G/TBTN24/BDI462.DOCX</v>
      </c>
      <c r="Q150" s="6" t="str">
        <f>HYPERLINK("https://docs.wto.org/imrd/directdoc.asp?DDFDocuments/u/G/TBTN24/BDI462.DOCX", "https://docs.wto.org/imrd/directdoc.asp?DDFDocuments/u/G/TBTN24/BDI462.DOCX")</f>
        <v>https://docs.wto.org/imrd/directdoc.asp?DDFDocuments/u/G/TBTN24/BDI462.DOCX</v>
      </c>
      <c r="R150" s="6" t="str">
        <f>HYPERLINK("https://docs.wto.org/imrd/directdoc.asp?DDFDocuments/v/G/TBTN24/BDI462.DOCX", "https://docs.wto.org/imrd/directdoc.asp?DDFDocuments/v/G/TBTN24/BDI462.DOCX")</f>
        <v>https://docs.wto.org/imrd/directdoc.asp?DDFDocuments/v/G/TBTN24/BDI462.DOCX</v>
      </c>
    </row>
    <row r="151" spans="1:18" ht="45" x14ac:dyDescent="0.25">
      <c r="A151" s="8" t="s">
        <v>802</v>
      </c>
      <c r="B151" s="8" t="s">
        <v>559</v>
      </c>
      <c r="C151" s="6" t="str">
        <f>HYPERLINK("https://eping.wto.org/en/Search?viewData= G/TBT/N/BDI/462, G/TBT/N/KEN/1597, G/TBT/N/RWA/1009, G/TBT/N/TZA/1116, G/TBT/N/UGA/1920"," G/TBT/N/BDI/462, G/TBT/N/KEN/1597, G/TBT/N/RWA/1009, G/TBT/N/TZA/1116, G/TBT/N/UGA/1920")</f>
        <v xml:space="preserve"> G/TBT/N/BDI/462, G/TBT/N/KEN/1597, G/TBT/N/RWA/1009, G/TBT/N/TZA/1116, G/TBT/N/UGA/1920</v>
      </c>
      <c r="D151" s="6" t="s">
        <v>572</v>
      </c>
      <c r="E151" s="8" t="s">
        <v>557</v>
      </c>
      <c r="F151" s="8" t="s">
        <v>558</v>
      </c>
      <c r="G151" s="8" t="s">
        <v>559</v>
      </c>
      <c r="H151" s="6" t="s">
        <v>402</v>
      </c>
      <c r="I151" s="6" t="s">
        <v>403</v>
      </c>
      <c r="J151" s="6" t="s">
        <v>560</v>
      </c>
      <c r="K151" s="6" t="s">
        <v>20</v>
      </c>
      <c r="L151" s="6"/>
      <c r="M151" s="7">
        <v>45451</v>
      </c>
      <c r="N151" s="6" t="s">
        <v>22</v>
      </c>
      <c r="O151" s="8" t="s">
        <v>561</v>
      </c>
      <c r="P151" s="6" t="str">
        <f>HYPERLINK("https://docs.wto.org/imrd/directdoc.asp?DDFDocuments/t/G/TBTN24/BDI462.DOCX", "https://docs.wto.org/imrd/directdoc.asp?DDFDocuments/t/G/TBTN24/BDI462.DOCX")</f>
        <v>https://docs.wto.org/imrd/directdoc.asp?DDFDocuments/t/G/TBTN24/BDI462.DOCX</v>
      </c>
      <c r="Q151" s="6" t="str">
        <f>HYPERLINK("https://docs.wto.org/imrd/directdoc.asp?DDFDocuments/u/G/TBTN24/BDI462.DOCX", "https://docs.wto.org/imrd/directdoc.asp?DDFDocuments/u/G/TBTN24/BDI462.DOCX")</f>
        <v>https://docs.wto.org/imrd/directdoc.asp?DDFDocuments/u/G/TBTN24/BDI462.DOCX</v>
      </c>
      <c r="R151" s="6" t="str">
        <f>HYPERLINK("https://docs.wto.org/imrd/directdoc.asp?DDFDocuments/v/G/TBTN24/BDI462.DOCX", "https://docs.wto.org/imrd/directdoc.asp?DDFDocuments/v/G/TBTN24/BDI462.DOCX")</f>
        <v>https://docs.wto.org/imrd/directdoc.asp?DDFDocuments/v/G/TBTN24/BDI462.DOCX</v>
      </c>
    </row>
    <row r="152" spans="1:18" ht="45" x14ac:dyDescent="0.25">
      <c r="A152" s="8" t="s">
        <v>802</v>
      </c>
      <c r="B152" s="8" t="s">
        <v>559</v>
      </c>
      <c r="C152" s="6" t="str">
        <f>HYPERLINK("https://eping.wto.org/en/Search?viewData= G/TBT/N/BDI/462, G/TBT/N/KEN/1597, G/TBT/N/RWA/1009, G/TBT/N/TZA/1116, G/TBT/N/UGA/1920"," G/TBT/N/BDI/462, G/TBT/N/KEN/1597, G/TBT/N/RWA/1009, G/TBT/N/TZA/1116, G/TBT/N/UGA/1920")</f>
        <v xml:space="preserve"> G/TBT/N/BDI/462, G/TBT/N/KEN/1597, G/TBT/N/RWA/1009, G/TBT/N/TZA/1116, G/TBT/N/UGA/1920</v>
      </c>
      <c r="D152" s="6" t="s">
        <v>283</v>
      </c>
      <c r="E152" s="8" t="s">
        <v>557</v>
      </c>
      <c r="F152" s="8" t="s">
        <v>558</v>
      </c>
      <c r="G152" s="8" t="s">
        <v>559</v>
      </c>
      <c r="H152" s="6" t="s">
        <v>402</v>
      </c>
      <c r="I152" s="6" t="s">
        <v>403</v>
      </c>
      <c r="J152" s="6" t="s">
        <v>560</v>
      </c>
      <c r="K152" s="6" t="s">
        <v>20</v>
      </c>
      <c r="L152" s="6"/>
      <c r="M152" s="7">
        <v>45451</v>
      </c>
      <c r="N152" s="6" t="s">
        <v>22</v>
      </c>
      <c r="O152" s="8" t="s">
        <v>561</v>
      </c>
      <c r="P152" s="6" t="str">
        <f>HYPERLINK("https://docs.wto.org/imrd/directdoc.asp?DDFDocuments/t/G/TBTN24/BDI462.DOCX", "https://docs.wto.org/imrd/directdoc.asp?DDFDocuments/t/G/TBTN24/BDI462.DOCX")</f>
        <v>https://docs.wto.org/imrd/directdoc.asp?DDFDocuments/t/G/TBTN24/BDI462.DOCX</v>
      </c>
      <c r="Q152" s="6" t="str">
        <f>HYPERLINK("https://docs.wto.org/imrd/directdoc.asp?DDFDocuments/u/G/TBTN24/BDI462.DOCX", "https://docs.wto.org/imrd/directdoc.asp?DDFDocuments/u/G/TBTN24/BDI462.DOCX")</f>
        <v>https://docs.wto.org/imrd/directdoc.asp?DDFDocuments/u/G/TBTN24/BDI462.DOCX</v>
      </c>
      <c r="R152" s="6" t="str">
        <f>HYPERLINK("https://docs.wto.org/imrd/directdoc.asp?DDFDocuments/v/G/TBTN24/BDI462.DOCX", "https://docs.wto.org/imrd/directdoc.asp?DDFDocuments/v/G/TBTN24/BDI462.DOCX")</f>
        <v>https://docs.wto.org/imrd/directdoc.asp?DDFDocuments/v/G/TBTN24/BDI462.DOCX</v>
      </c>
    </row>
    <row r="153" spans="1:18" ht="45" x14ac:dyDescent="0.25">
      <c r="A153" s="8" t="s">
        <v>822</v>
      </c>
      <c r="B153" s="8" t="s">
        <v>580</v>
      </c>
      <c r="C153" s="6" t="str">
        <f>HYPERLINK("https://eping.wto.org/en/Search?viewData= G/TBT/N/BDI/461, G/TBT/N/KEN/1596, G/TBT/N/RWA/1008, G/TBT/N/TZA/1115, G/TBT/N/UGA/1919"," G/TBT/N/BDI/461, G/TBT/N/KEN/1596, G/TBT/N/RWA/1008, G/TBT/N/TZA/1115, G/TBT/N/UGA/1919")</f>
        <v xml:space="preserve"> G/TBT/N/BDI/461, G/TBT/N/KEN/1596, G/TBT/N/RWA/1008, G/TBT/N/TZA/1115, G/TBT/N/UGA/1919</v>
      </c>
      <c r="D153" s="6" t="s">
        <v>563</v>
      </c>
      <c r="E153" s="8" t="s">
        <v>578</v>
      </c>
      <c r="F153" s="8" t="s">
        <v>579</v>
      </c>
      <c r="G153" s="8" t="s">
        <v>580</v>
      </c>
      <c r="H153" s="6" t="s">
        <v>402</v>
      </c>
      <c r="I153" s="6" t="s">
        <v>403</v>
      </c>
      <c r="J153" s="6" t="s">
        <v>560</v>
      </c>
      <c r="K153" s="6" t="s">
        <v>68</v>
      </c>
      <c r="L153" s="6"/>
      <c r="M153" s="7">
        <v>45450</v>
      </c>
      <c r="N153" s="6" t="s">
        <v>22</v>
      </c>
      <c r="O153" s="8" t="s">
        <v>581</v>
      </c>
      <c r="P153" s="6" t="str">
        <f>HYPERLINK("https://docs.wto.org/imrd/directdoc.asp?DDFDocuments/t/G/TBTN24/BDI461.DOCX", "https://docs.wto.org/imrd/directdoc.asp?DDFDocuments/t/G/TBTN24/BDI461.DOCX")</f>
        <v>https://docs.wto.org/imrd/directdoc.asp?DDFDocuments/t/G/TBTN24/BDI461.DOCX</v>
      </c>
      <c r="Q153" s="6" t="str">
        <f>HYPERLINK("https://docs.wto.org/imrd/directdoc.asp?DDFDocuments/u/G/TBTN24/BDI461.DOCX", "https://docs.wto.org/imrd/directdoc.asp?DDFDocuments/u/G/TBTN24/BDI461.DOCX")</f>
        <v>https://docs.wto.org/imrd/directdoc.asp?DDFDocuments/u/G/TBTN24/BDI461.DOCX</v>
      </c>
      <c r="R153" s="6" t="str">
        <f>HYPERLINK("https://docs.wto.org/imrd/directdoc.asp?DDFDocuments/v/G/TBTN24/BDI461.DOCX", "https://docs.wto.org/imrd/directdoc.asp?DDFDocuments/v/G/TBTN24/BDI461.DOCX")</f>
        <v>https://docs.wto.org/imrd/directdoc.asp?DDFDocuments/v/G/TBTN24/BDI461.DOCX</v>
      </c>
    </row>
    <row r="154" spans="1:18" ht="45" x14ac:dyDescent="0.25">
      <c r="A154" s="8" t="s">
        <v>822</v>
      </c>
      <c r="B154" s="8" t="s">
        <v>580</v>
      </c>
      <c r="C154" s="6" t="str">
        <f>HYPERLINK("https://eping.wto.org/en/Search?viewData= G/TBT/N/BDI/461, G/TBT/N/KEN/1596, G/TBT/N/RWA/1008, G/TBT/N/TZA/1115, G/TBT/N/UGA/1919"," G/TBT/N/BDI/461, G/TBT/N/KEN/1596, G/TBT/N/RWA/1008, G/TBT/N/TZA/1115, G/TBT/N/UGA/1919")</f>
        <v xml:space="preserve"> G/TBT/N/BDI/461, G/TBT/N/KEN/1596, G/TBT/N/RWA/1008, G/TBT/N/TZA/1115, G/TBT/N/UGA/1919</v>
      </c>
      <c r="D154" s="6" t="s">
        <v>572</v>
      </c>
      <c r="E154" s="8" t="s">
        <v>578</v>
      </c>
      <c r="F154" s="8" t="s">
        <v>579</v>
      </c>
      <c r="G154" s="8" t="s">
        <v>580</v>
      </c>
      <c r="H154" s="6" t="s">
        <v>402</v>
      </c>
      <c r="I154" s="6" t="s">
        <v>403</v>
      </c>
      <c r="J154" s="6" t="s">
        <v>560</v>
      </c>
      <c r="K154" s="6" t="s">
        <v>68</v>
      </c>
      <c r="L154" s="6"/>
      <c r="M154" s="7">
        <v>45450</v>
      </c>
      <c r="N154" s="6" t="s">
        <v>22</v>
      </c>
      <c r="O154" s="8" t="s">
        <v>581</v>
      </c>
      <c r="P154" s="6" t="str">
        <f>HYPERLINK("https://docs.wto.org/imrd/directdoc.asp?DDFDocuments/t/G/TBTN24/BDI461.DOCX", "https://docs.wto.org/imrd/directdoc.asp?DDFDocuments/t/G/TBTN24/BDI461.DOCX")</f>
        <v>https://docs.wto.org/imrd/directdoc.asp?DDFDocuments/t/G/TBTN24/BDI461.DOCX</v>
      </c>
      <c r="Q154" s="6" t="str">
        <f>HYPERLINK("https://docs.wto.org/imrd/directdoc.asp?DDFDocuments/u/G/TBTN24/BDI461.DOCX", "https://docs.wto.org/imrd/directdoc.asp?DDFDocuments/u/G/TBTN24/BDI461.DOCX")</f>
        <v>https://docs.wto.org/imrd/directdoc.asp?DDFDocuments/u/G/TBTN24/BDI461.DOCX</v>
      </c>
      <c r="R154" s="6" t="str">
        <f>HYPERLINK("https://docs.wto.org/imrd/directdoc.asp?DDFDocuments/v/G/TBTN24/BDI461.DOCX", "https://docs.wto.org/imrd/directdoc.asp?DDFDocuments/v/G/TBTN24/BDI461.DOCX")</f>
        <v>https://docs.wto.org/imrd/directdoc.asp?DDFDocuments/v/G/TBTN24/BDI461.DOCX</v>
      </c>
    </row>
    <row r="155" spans="1:18" ht="45" x14ac:dyDescent="0.25">
      <c r="A155" s="8" t="s">
        <v>822</v>
      </c>
      <c r="B155" s="8" t="s">
        <v>580</v>
      </c>
      <c r="C155" s="6" t="str">
        <f>HYPERLINK("https://eping.wto.org/en/Search?viewData= G/TBT/N/BDI/461, G/TBT/N/KEN/1596, G/TBT/N/RWA/1008, G/TBT/N/TZA/1115, G/TBT/N/UGA/1919"," G/TBT/N/BDI/461, G/TBT/N/KEN/1596, G/TBT/N/RWA/1008, G/TBT/N/TZA/1115, G/TBT/N/UGA/1919")</f>
        <v xml:space="preserve"> G/TBT/N/BDI/461, G/TBT/N/KEN/1596, G/TBT/N/RWA/1008, G/TBT/N/TZA/1115, G/TBT/N/UGA/1919</v>
      </c>
      <c r="D155" s="6" t="s">
        <v>556</v>
      </c>
      <c r="E155" s="8" t="s">
        <v>578</v>
      </c>
      <c r="F155" s="8" t="s">
        <v>579</v>
      </c>
      <c r="G155" s="8" t="s">
        <v>580</v>
      </c>
      <c r="H155" s="6" t="s">
        <v>402</v>
      </c>
      <c r="I155" s="6" t="s">
        <v>403</v>
      </c>
      <c r="J155" s="6" t="s">
        <v>560</v>
      </c>
      <c r="K155" s="6" t="s">
        <v>68</v>
      </c>
      <c r="L155" s="6"/>
      <c r="M155" s="7">
        <v>45450</v>
      </c>
      <c r="N155" s="6" t="s">
        <v>22</v>
      </c>
      <c r="O155" s="8" t="s">
        <v>581</v>
      </c>
      <c r="P155" s="6" t="str">
        <f>HYPERLINK("https://docs.wto.org/imrd/directdoc.asp?DDFDocuments/t/G/TBTN24/BDI461.DOCX", "https://docs.wto.org/imrd/directdoc.asp?DDFDocuments/t/G/TBTN24/BDI461.DOCX")</f>
        <v>https://docs.wto.org/imrd/directdoc.asp?DDFDocuments/t/G/TBTN24/BDI461.DOCX</v>
      </c>
      <c r="Q155" s="6" t="str">
        <f>HYPERLINK("https://docs.wto.org/imrd/directdoc.asp?DDFDocuments/u/G/TBTN24/BDI461.DOCX", "https://docs.wto.org/imrd/directdoc.asp?DDFDocuments/u/G/TBTN24/BDI461.DOCX")</f>
        <v>https://docs.wto.org/imrd/directdoc.asp?DDFDocuments/u/G/TBTN24/BDI461.DOCX</v>
      </c>
      <c r="R155" s="6" t="str">
        <f>HYPERLINK("https://docs.wto.org/imrd/directdoc.asp?DDFDocuments/v/G/TBTN24/BDI461.DOCX", "https://docs.wto.org/imrd/directdoc.asp?DDFDocuments/v/G/TBTN24/BDI461.DOCX")</f>
        <v>https://docs.wto.org/imrd/directdoc.asp?DDFDocuments/v/G/TBTN24/BDI461.DOCX</v>
      </c>
    </row>
    <row r="156" spans="1:18" ht="45" x14ac:dyDescent="0.25">
      <c r="A156" s="8" t="s">
        <v>822</v>
      </c>
      <c r="B156" s="8" t="s">
        <v>580</v>
      </c>
      <c r="C156" s="6" t="str">
        <f>HYPERLINK("https://eping.wto.org/en/Search?viewData= G/TBT/N/BDI/461, G/TBT/N/KEN/1596, G/TBT/N/RWA/1008, G/TBT/N/TZA/1115, G/TBT/N/UGA/1919"," G/TBT/N/BDI/461, G/TBT/N/KEN/1596, G/TBT/N/RWA/1008, G/TBT/N/TZA/1115, G/TBT/N/UGA/1919")</f>
        <v xml:space="preserve"> G/TBT/N/BDI/461, G/TBT/N/KEN/1596, G/TBT/N/RWA/1008, G/TBT/N/TZA/1115, G/TBT/N/UGA/1919</v>
      </c>
      <c r="D156" s="6" t="s">
        <v>564</v>
      </c>
      <c r="E156" s="8" t="s">
        <v>578</v>
      </c>
      <c r="F156" s="8" t="s">
        <v>579</v>
      </c>
      <c r="G156" s="8" t="s">
        <v>580</v>
      </c>
      <c r="H156" s="6" t="s">
        <v>402</v>
      </c>
      <c r="I156" s="6" t="s">
        <v>403</v>
      </c>
      <c r="J156" s="6" t="s">
        <v>560</v>
      </c>
      <c r="K156" s="6" t="s">
        <v>68</v>
      </c>
      <c r="L156" s="6"/>
      <c r="M156" s="7">
        <v>45450</v>
      </c>
      <c r="N156" s="6" t="s">
        <v>22</v>
      </c>
      <c r="O156" s="8" t="s">
        <v>581</v>
      </c>
      <c r="P156" s="6" t="str">
        <f>HYPERLINK("https://docs.wto.org/imrd/directdoc.asp?DDFDocuments/t/G/TBTN24/BDI461.DOCX", "https://docs.wto.org/imrd/directdoc.asp?DDFDocuments/t/G/TBTN24/BDI461.DOCX")</f>
        <v>https://docs.wto.org/imrd/directdoc.asp?DDFDocuments/t/G/TBTN24/BDI461.DOCX</v>
      </c>
      <c r="Q156" s="6" t="str">
        <f>HYPERLINK("https://docs.wto.org/imrd/directdoc.asp?DDFDocuments/u/G/TBTN24/BDI461.DOCX", "https://docs.wto.org/imrd/directdoc.asp?DDFDocuments/u/G/TBTN24/BDI461.DOCX")</f>
        <v>https://docs.wto.org/imrd/directdoc.asp?DDFDocuments/u/G/TBTN24/BDI461.DOCX</v>
      </c>
      <c r="R156" s="6" t="str">
        <f>HYPERLINK("https://docs.wto.org/imrd/directdoc.asp?DDFDocuments/v/G/TBTN24/BDI461.DOCX", "https://docs.wto.org/imrd/directdoc.asp?DDFDocuments/v/G/TBTN24/BDI461.DOCX")</f>
        <v>https://docs.wto.org/imrd/directdoc.asp?DDFDocuments/v/G/TBTN24/BDI461.DOCX</v>
      </c>
    </row>
    <row r="157" spans="1:18" ht="45" x14ac:dyDescent="0.25">
      <c r="A157" s="8" t="s">
        <v>822</v>
      </c>
      <c r="B157" s="8" t="s">
        <v>580</v>
      </c>
      <c r="C157" s="6" t="str">
        <f>HYPERLINK("https://eping.wto.org/en/Search?viewData= G/TBT/N/BDI/461, G/TBT/N/KEN/1596, G/TBT/N/RWA/1008, G/TBT/N/TZA/1115, G/TBT/N/UGA/1919"," G/TBT/N/BDI/461, G/TBT/N/KEN/1596, G/TBT/N/RWA/1008, G/TBT/N/TZA/1115, G/TBT/N/UGA/1919")</f>
        <v xml:space="preserve"> G/TBT/N/BDI/461, G/TBT/N/KEN/1596, G/TBT/N/RWA/1008, G/TBT/N/TZA/1115, G/TBT/N/UGA/1919</v>
      </c>
      <c r="D157" s="6" t="s">
        <v>283</v>
      </c>
      <c r="E157" s="8" t="s">
        <v>578</v>
      </c>
      <c r="F157" s="8" t="s">
        <v>579</v>
      </c>
      <c r="G157" s="8" t="s">
        <v>580</v>
      </c>
      <c r="H157" s="6" t="s">
        <v>402</v>
      </c>
      <c r="I157" s="6" t="s">
        <v>403</v>
      </c>
      <c r="J157" s="6" t="s">
        <v>560</v>
      </c>
      <c r="K157" s="6" t="s">
        <v>68</v>
      </c>
      <c r="L157" s="6"/>
      <c r="M157" s="7">
        <v>45450</v>
      </c>
      <c r="N157" s="6" t="s">
        <v>22</v>
      </c>
      <c r="O157" s="8" t="s">
        <v>581</v>
      </c>
      <c r="P157" s="6" t="str">
        <f>HYPERLINK("https://docs.wto.org/imrd/directdoc.asp?DDFDocuments/t/G/TBTN24/BDI461.DOCX", "https://docs.wto.org/imrd/directdoc.asp?DDFDocuments/t/G/TBTN24/BDI461.DOCX")</f>
        <v>https://docs.wto.org/imrd/directdoc.asp?DDFDocuments/t/G/TBTN24/BDI461.DOCX</v>
      </c>
      <c r="Q157" s="6" t="str">
        <f>HYPERLINK("https://docs.wto.org/imrd/directdoc.asp?DDFDocuments/u/G/TBTN24/BDI461.DOCX", "https://docs.wto.org/imrd/directdoc.asp?DDFDocuments/u/G/TBTN24/BDI461.DOCX")</f>
        <v>https://docs.wto.org/imrd/directdoc.asp?DDFDocuments/u/G/TBTN24/BDI461.DOCX</v>
      </c>
      <c r="R157" s="6" t="str">
        <f>HYPERLINK("https://docs.wto.org/imrd/directdoc.asp?DDFDocuments/v/G/TBTN24/BDI461.DOCX", "https://docs.wto.org/imrd/directdoc.asp?DDFDocuments/v/G/TBTN24/BDI461.DOCX")</f>
        <v>https://docs.wto.org/imrd/directdoc.asp?DDFDocuments/v/G/TBTN24/BDI461.DOCX</v>
      </c>
    </row>
  </sheetData>
  <sortState xmlns:xlrd2="http://schemas.microsoft.com/office/spreadsheetml/2017/richdata2" ref="A2:R157">
    <sortCondition ref="A2:A15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2024-05-02T06:58:36Z</dcterms:created>
  <dcterms:modified xsi:type="dcterms:W3CDTF">2024-05-02T12:22:07Z</dcterms:modified>
</cp:coreProperties>
</file>