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5\"/>
    </mc:Choice>
  </mc:AlternateContent>
  <xr:revisionPtr revIDLastSave="0" documentId="13_ncr:1_{E9122EF5-1BA3-4E2D-B286-3592A21B6894}"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2" i="1" l="1"/>
  <c r="Q252" i="1"/>
  <c r="P252" i="1"/>
  <c r="D252" i="1"/>
  <c r="R251" i="1"/>
  <c r="Q251" i="1"/>
  <c r="P251" i="1"/>
  <c r="D251" i="1"/>
  <c r="R250" i="1"/>
  <c r="Q250" i="1"/>
  <c r="P250" i="1"/>
  <c r="D250" i="1"/>
  <c r="R249" i="1"/>
  <c r="Q249" i="1"/>
  <c r="P249" i="1"/>
  <c r="D249" i="1"/>
  <c r="R248" i="1"/>
  <c r="Q248" i="1"/>
  <c r="P248" i="1"/>
  <c r="D248" i="1"/>
  <c r="R247" i="1"/>
  <c r="Q247" i="1"/>
  <c r="P247" i="1"/>
  <c r="D247" i="1"/>
  <c r="R246" i="1"/>
  <c r="Q246" i="1"/>
  <c r="P246" i="1"/>
  <c r="D246" i="1"/>
  <c r="R245" i="1"/>
  <c r="Q245" i="1"/>
  <c r="P245" i="1"/>
  <c r="D245" i="1"/>
  <c r="R244" i="1"/>
  <c r="Q244" i="1"/>
  <c r="P244" i="1"/>
  <c r="D244" i="1"/>
  <c r="R243" i="1"/>
  <c r="Q243" i="1"/>
  <c r="P243" i="1"/>
  <c r="D243" i="1"/>
  <c r="R242" i="1"/>
  <c r="Q242" i="1"/>
  <c r="P242" i="1"/>
  <c r="D242" i="1"/>
  <c r="R241" i="1"/>
  <c r="Q241" i="1"/>
  <c r="P241" i="1"/>
  <c r="D241" i="1"/>
  <c r="R240" i="1"/>
  <c r="Q240" i="1"/>
  <c r="P240" i="1"/>
  <c r="D240" i="1"/>
  <c r="R239" i="1"/>
  <c r="Q239" i="1"/>
  <c r="P239" i="1"/>
  <c r="D239" i="1"/>
  <c r="R238" i="1"/>
  <c r="Q238" i="1"/>
  <c r="P238" i="1"/>
  <c r="D238" i="1"/>
  <c r="R237" i="1"/>
  <c r="Q237" i="1"/>
  <c r="P237" i="1"/>
  <c r="D237" i="1"/>
  <c r="R236" i="1"/>
  <c r="Q236" i="1"/>
  <c r="P236" i="1"/>
  <c r="D236" i="1"/>
  <c r="R235" i="1"/>
  <c r="Q235" i="1"/>
  <c r="P235" i="1"/>
  <c r="D235" i="1"/>
  <c r="R234" i="1"/>
  <c r="Q234" i="1"/>
  <c r="P234" i="1"/>
  <c r="D234" i="1"/>
  <c r="R233" i="1"/>
  <c r="Q233" i="1"/>
  <c r="P233" i="1"/>
  <c r="D233" i="1"/>
  <c r="R232" i="1"/>
  <c r="Q232" i="1"/>
  <c r="P232" i="1"/>
  <c r="D232" i="1"/>
  <c r="R231" i="1"/>
  <c r="Q231" i="1"/>
  <c r="P231" i="1"/>
  <c r="D231" i="1"/>
  <c r="R230" i="1"/>
  <c r="Q230" i="1"/>
  <c r="P230" i="1"/>
  <c r="D230" i="1"/>
  <c r="R229" i="1"/>
  <c r="Q229" i="1"/>
  <c r="P229" i="1"/>
  <c r="D229" i="1"/>
  <c r="R228" i="1"/>
  <c r="Q228" i="1"/>
  <c r="P228" i="1"/>
  <c r="D228" i="1"/>
  <c r="R227" i="1"/>
  <c r="Q227" i="1"/>
  <c r="P227" i="1"/>
  <c r="D227" i="1"/>
  <c r="R226" i="1"/>
  <c r="Q226" i="1"/>
  <c r="P226" i="1"/>
  <c r="D226" i="1"/>
  <c r="R225" i="1"/>
  <c r="Q225" i="1"/>
  <c r="P225" i="1"/>
  <c r="D225" i="1"/>
  <c r="R224" i="1"/>
  <c r="Q224" i="1"/>
  <c r="P224" i="1"/>
  <c r="D224" i="1"/>
  <c r="R223" i="1"/>
  <c r="Q223" i="1"/>
  <c r="P223" i="1"/>
  <c r="D223" i="1"/>
  <c r="R222" i="1"/>
  <c r="Q222" i="1"/>
  <c r="P222" i="1"/>
  <c r="D222" i="1"/>
  <c r="R221" i="1"/>
  <c r="Q221" i="1"/>
  <c r="P221" i="1"/>
  <c r="D221" i="1"/>
  <c r="R220" i="1"/>
  <c r="Q220" i="1"/>
  <c r="P220" i="1"/>
  <c r="D220" i="1"/>
  <c r="R219" i="1"/>
  <c r="Q219" i="1"/>
  <c r="P219" i="1"/>
  <c r="D219" i="1"/>
  <c r="R218" i="1"/>
  <c r="Q218" i="1"/>
  <c r="P218" i="1"/>
  <c r="D218" i="1"/>
  <c r="R217" i="1"/>
  <c r="Q217" i="1"/>
  <c r="P217" i="1"/>
  <c r="D217" i="1"/>
  <c r="R216" i="1"/>
  <c r="Q216" i="1"/>
  <c r="P216" i="1"/>
  <c r="D216" i="1"/>
  <c r="R215" i="1"/>
  <c r="Q215" i="1"/>
  <c r="P215" i="1"/>
  <c r="D215" i="1"/>
  <c r="R214" i="1"/>
  <c r="Q214" i="1"/>
  <c r="P214" i="1"/>
  <c r="D214" i="1"/>
  <c r="R213" i="1"/>
  <c r="Q213" i="1"/>
  <c r="P213" i="1"/>
  <c r="D213" i="1"/>
  <c r="R212" i="1"/>
  <c r="Q212" i="1"/>
  <c r="P212" i="1"/>
  <c r="D212" i="1"/>
  <c r="R211" i="1"/>
  <c r="Q211" i="1"/>
  <c r="P211" i="1"/>
  <c r="D211" i="1"/>
  <c r="R210" i="1"/>
  <c r="Q210" i="1"/>
  <c r="P210" i="1"/>
  <c r="D210" i="1"/>
  <c r="R209" i="1"/>
  <c r="Q209" i="1"/>
  <c r="P209" i="1"/>
  <c r="D209" i="1"/>
  <c r="R208" i="1"/>
  <c r="Q208" i="1"/>
  <c r="P208" i="1"/>
  <c r="D208" i="1"/>
  <c r="R207" i="1"/>
  <c r="Q207" i="1"/>
  <c r="P207" i="1"/>
  <c r="D207" i="1"/>
  <c r="R206" i="1"/>
  <c r="Q206" i="1"/>
  <c r="P206" i="1"/>
  <c r="D206" i="1"/>
  <c r="R205" i="1"/>
  <c r="Q205" i="1"/>
  <c r="P205" i="1"/>
  <c r="D205" i="1"/>
  <c r="R204" i="1"/>
  <c r="Q204" i="1"/>
  <c r="P204" i="1"/>
  <c r="D204" i="1"/>
  <c r="R203" i="1"/>
  <c r="Q203" i="1"/>
  <c r="P203" i="1"/>
  <c r="D203" i="1"/>
  <c r="R202" i="1"/>
  <c r="Q202" i="1"/>
  <c r="P202" i="1"/>
  <c r="D202" i="1"/>
  <c r="R201" i="1"/>
  <c r="Q201" i="1"/>
  <c r="P201" i="1"/>
  <c r="D201" i="1"/>
  <c r="R200" i="1"/>
  <c r="Q200" i="1"/>
  <c r="P200" i="1"/>
  <c r="D200" i="1"/>
  <c r="R199" i="1"/>
  <c r="Q199" i="1"/>
  <c r="P199" i="1"/>
  <c r="D199" i="1"/>
  <c r="R198" i="1"/>
  <c r="Q198" i="1"/>
  <c r="P198" i="1"/>
  <c r="D198" i="1"/>
  <c r="R197" i="1"/>
  <c r="Q197" i="1"/>
  <c r="P197" i="1"/>
  <c r="D197" i="1"/>
  <c r="R196" i="1"/>
  <c r="Q196" i="1"/>
  <c r="P196" i="1"/>
  <c r="D196" i="1"/>
  <c r="R195" i="1"/>
  <c r="Q195" i="1"/>
  <c r="P195" i="1"/>
  <c r="D195" i="1"/>
  <c r="R194" i="1"/>
  <c r="Q194" i="1"/>
  <c r="P194" i="1"/>
  <c r="D194" i="1"/>
  <c r="R193" i="1"/>
  <c r="Q193" i="1"/>
  <c r="P193" i="1"/>
  <c r="D193" i="1"/>
  <c r="R192" i="1"/>
  <c r="Q192" i="1"/>
  <c r="P192" i="1"/>
  <c r="D192" i="1"/>
  <c r="R191" i="1"/>
  <c r="Q191" i="1"/>
  <c r="P191" i="1"/>
  <c r="D191" i="1"/>
  <c r="R190" i="1"/>
  <c r="Q190" i="1"/>
  <c r="P190" i="1"/>
  <c r="D190" i="1"/>
  <c r="R189" i="1"/>
  <c r="Q189" i="1"/>
  <c r="P189" i="1"/>
  <c r="D189" i="1"/>
  <c r="R188" i="1"/>
  <c r="Q188" i="1"/>
  <c r="P188" i="1"/>
  <c r="D188" i="1"/>
  <c r="R187" i="1"/>
  <c r="Q187" i="1"/>
  <c r="P187" i="1"/>
  <c r="D187" i="1"/>
  <c r="R186" i="1"/>
  <c r="Q186" i="1"/>
  <c r="P186" i="1"/>
  <c r="D186" i="1"/>
  <c r="R185" i="1"/>
  <c r="Q185" i="1"/>
  <c r="P185" i="1"/>
  <c r="D185" i="1"/>
  <c r="R184" i="1"/>
  <c r="Q184" i="1"/>
  <c r="P184" i="1"/>
  <c r="D184" i="1"/>
  <c r="R183" i="1"/>
  <c r="Q183" i="1"/>
  <c r="P183" i="1"/>
  <c r="D183" i="1"/>
  <c r="R182" i="1"/>
  <c r="Q182" i="1"/>
  <c r="P182" i="1"/>
  <c r="D182" i="1"/>
  <c r="R181" i="1"/>
  <c r="Q181" i="1"/>
  <c r="P181" i="1"/>
  <c r="D181" i="1"/>
  <c r="R180" i="1"/>
  <c r="Q180" i="1"/>
  <c r="P180" i="1"/>
  <c r="D180" i="1"/>
  <c r="R179" i="1"/>
  <c r="Q179" i="1"/>
  <c r="P179" i="1"/>
  <c r="D179" i="1"/>
  <c r="R178" i="1"/>
  <c r="Q178" i="1"/>
  <c r="P178" i="1"/>
  <c r="D178" i="1"/>
  <c r="R177" i="1"/>
  <c r="Q177" i="1"/>
  <c r="P177" i="1"/>
  <c r="D177" i="1"/>
  <c r="R176" i="1"/>
  <c r="Q176" i="1"/>
  <c r="P176" i="1"/>
  <c r="D176" i="1"/>
  <c r="R175" i="1"/>
  <c r="Q175" i="1"/>
  <c r="P175" i="1"/>
  <c r="D175" i="1"/>
  <c r="R174" i="1"/>
  <c r="Q174" i="1"/>
  <c r="P174" i="1"/>
  <c r="D174" i="1"/>
  <c r="R173" i="1"/>
  <c r="Q173" i="1"/>
  <c r="P173" i="1"/>
  <c r="D173" i="1"/>
  <c r="R172" i="1"/>
  <c r="Q172" i="1"/>
  <c r="P172" i="1"/>
  <c r="D172" i="1"/>
  <c r="R171" i="1"/>
  <c r="Q171" i="1"/>
  <c r="P171" i="1"/>
  <c r="D171" i="1"/>
  <c r="R170" i="1"/>
  <c r="Q170" i="1"/>
  <c r="P170" i="1"/>
  <c r="D170" i="1"/>
  <c r="R169" i="1"/>
  <c r="Q169" i="1"/>
  <c r="P169" i="1"/>
  <c r="D169" i="1"/>
  <c r="R168" i="1"/>
  <c r="Q168" i="1"/>
  <c r="P168" i="1"/>
  <c r="D168" i="1"/>
  <c r="R167" i="1"/>
  <c r="Q167" i="1"/>
  <c r="P167" i="1"/>
  <c r="D167" i="1"/>
  <c r="R166" i="1"/>
  <c r="Q166" i="1"/>
  <c r="P166" i="1"/>
  <c r="D166" i="1"/>
  <c r="R165" i="1"/>
  <c r="Q165" i="1"/>
  <c r="P165" i="1"/>
  <c r="D165" i="1"/>
  <c r="R164" i="1"/>
  <c r="Q164" i="1"/>
  <c r="P164" i="1"/>
  <c r="D164" i="1"/>
  <c r="R163" i="1"/>
  <c r="Q163" i="1"/>
  <c r="P163" i="1"/>
  <c r="D163" i="1"/>
  <c r="R162" i="1"/>
  <c r="Q162" i="1"/>
  <c r="P162" i="1"/>
  <c r="D162" i="1"/>
  <c r="R161" i="1"/>
  <c r="Q161" i="1"/>
  <c r="P161" i="1"/>
  <c r="D161" i="1"/>
  <c r="R160" i="1"/>
  <c r="Q160" i="1"/>
  <c r="P160" i="1"/>
  <c r="D160" i="1"/>
  <c r="R159" i="1"/>
  <c r="Q159" i="1"/>
  <c r="P159" i="1"/>
  <c r="D159" i="1"/>
  <c r="R158" i="1"/>
  <c r="Q158" i="1"/>
  <c r="P158" i="1"/>
  <c r="D158" i="1"/>
  <c r="R157" i="1"/>
  <c r="Q157" i="1"/>
  <c r="P157" i="1"/>
  <c r="D157" i="1"/>
  <c r="R156" i="1"/>
  <c r="Q156" i="1"/>
  <c r="P156" i="1"/>
  <c r="D156" i="1"/>
  <c r="R155" i="1"/>
  <c r="Q155" i="1"/>
  <c r="P155" i="1"/>
  <c r="D155" i="1"/>
  <c r="R154" i="1"/>
  <c r="Q154" i="1"/>
  <c r="P154" i="1"/>
  <c r="D154" i="1"/>
  <c r="R153" i="1"/>
  <c r="Q153" i="1"/>
  <c r="P153" i="1"/>
  <c r="D153" i="1"/>
  <c r="R152" i="1"/>
  <c r="Q152" i="1"/>
  <c r="P152" i="1"/>
  <c r="D152" i="1"/>
  <c r="R151" i="1"/>
  <c r="Q151" i="1"/>
  <c r="P151" i="1"/>
  <c r="D151" i="1"/>
  <c r="R150" i="1"/>
  <c r="Q150" i="1"/>
  <c r="P150" i="1"/>
  <c r="D150" i="1"/>
  <c r="R149" i="1"/>
  <c r="Q149" i="1"/>
  <c r="P149" i="1"/>
  <c r="D149" i="1"/>
  <c r="R148" i="1"/>
  <c r="Q148" i="1"/>
  <c r="P148" i="1"/>
  <c r="D148" i="1"/>
  <c r="R147" i="1"/>
  <c r="Q147" i="1"/>
  <c r="P147" i="1"/>
  <c r="D147" i="1"/>
  <c r="R146" i="1"/>
  <c r="Q146" i="1"/>
  <c r="P146" i="1"/>
  <c r="D146" i="1"/>
  <c r="R145" i="1"/>
  <c r="Q145" i="1"/>
  <c r="P145" i="1"/>
  <c r="D145" i="1"/>
  <c r="R144" i="1"/>
  <c r="Q144" i="1"/>
  <c r="P144" i="1"/>
  <c r="D144" i="1"/>
  <c r="R143" i="1"/>
  <c r="Q143" i="1"/>
  <c r="P143" i="1"/>
  <c r="D143" i="1"/>
  <c r="R142" i="1"/>
  <c r="Q142" i="1"/>
  <c r="P142" i="1"/>
  <c r="D142" i="1"/>
  <c r="R141" i="1"/>
  <c r="Q141" i="1"/>
  <c r="P141" i="1"/>
  <c r="D141" i="1"/>
  <c r="R140" i="1"/>
  <c r="Q140" i="1"/>
  <c r="P140" i="1"/>
  <c r="D140" i="1"/>
  <c r="R139" i="1"/>
  <c r="Q139" i="1"/>
  <c r="P139" i="1"/>
  <c r="D139" i="1"/>
  <c r="R138" i="1"/>
  <c r="Q138" i="1"/>
  <c r="P138" i="1"/>
  <c r="D138" i="1"/>
  <c r="R137" i="1"/>
  <c r="Q137" i="1"/>
  <c r="P137" i="1"/>
  <c r="D137" i="1"/>
  <c r="R136" i="1"/>
  <c r="Q136" i="1"/>
  <c r="P136" i="1"/>
  <c r="D136" i="1"/>
  <c r="R135" i="1"/>
  <c r="Q135" i="1"/>
  <c r="P135" i="1"/>
  <c r="D135" i="1"/>
  <c r="R134" i="1"/>
  <c r="Q134" i="1"/>
  <c r="P134" i="1"/>
  <c r="D134" i="1"/>
  <c r="R133" i="1"/>
  <c r="Q133" i="1"/>
  <c r="P133" i="1"/>
  <c r="D133" i="1"/>
  <c r="R132" i="1"/>
  <c r="Q132" i="1"/>
  <c r="P132" i="1"/>
  <c r="D132" i="1"/>
  <c r="R131" i="1"/>
  <c r="Q131" i="1"/>
  <c r="P131" i="1"/>
  <c r="D131" i="1"/>
  <c r="R130" i="1"/>
  <c r="Q130" i="1"/>
  <c r="P130" i="1"/>
  <c r="D130" i="1"/>
  <c r="R129" i="1"/>
  <c r="Q129" i="1"/>
  <c r="P129" i="1"/>
  <c r="D129" i="1"/>
  <c r="R128" i="1"/>
  <c r="Q128" i="1"/>
  <c r="P128" i="1"/>
  <c r="D128" i="1"/>
  <c r="R127" i="1"/>
  <c r="Q127" i="1"/>
  <c r="P127" i="1"/>
  <c r="D127" i="1"/>
  <c r="R126" i="1"/>
  <c r="Q126" i="1"/>
  <c r="P126" i="1"/>
  <c r="D126" i="1"/>
  <c r="R125" i="1"/>
  <c r="Q125" i="1"/>
  <c r="P125" i="1"/>
  <c r="D125" i="1"/>
  <c r="R124" i="1"/>
  <c r="Q124" i="1"/>
  <c r="P124" i="1"/>
  <c r="D124" i="1"/>
  <c r="R123" i="1"/>
  <c r="Q123" i="1"/>
  <c r="P123" i="1"/>
  <c r="D123" i="1"/>
  <c r="R122" i="1"/>
  <c r="Q122" i="1"/>
  <c r="P122" i="1"/>
  <c r="D122" i="1"/>
  <c r="R121" i="1"/>
  <c r="Q121" i="1"/>
  <c r="P121" i="1"/>
  <c r="D121" i="1"/>
  <c r="R120" i="1"/>
  <c r="Q120" i="1"/>
  <c r="P120" i="1"/>
  <c r="D120" i="1"/>
  <c r="R119" i="1"/>
  <c r="Q119" i="1"/>
  <c r="P119" i="1"/>
  <c r="D119" i="1"/>
  <c r="R118" i="1"/>
  <c r="Q118" i="1"/>
  <c r="P118" i="1"/>
  <c r="D118" i="1"/>
  <c r="R117" i="1"/>
  <c r="Q117" i="1"/>
  <c r="P117" i="1"/>
  <c r="D117" i="1"/>
  <c r="R116" i="1"/>
  <c r="Q116" i="1"/>
  <c r="P116" i="1"/>
  <c r="D116" i="1"/>
  <c r="R115" i="1"/>
  <c r="Q115" i="1"/>
  <c r="P115" i="1"/>
  <c r="D115" i="1"/>
  <c r="R114" i="1"/>
  <c r="Q114" i="1"/>
  <c r="P114" i="1"/>
  <c r="D114" i="1"/>
  <c r="R113" i="1"/>
  <c r="Q113" i="1"/>
  <c r="P113" i="1"/>
  <c r="D113" i="1"/>
  <c r="R112" i="1"/>
  <c r="Q112" i="1"/>
  <c r="P112" i="1"/>
  <c r="D112" i="1"/>
  <c r="R111" i="1"/>
  <c r="Q111" i="1"/>
  <c r="P111" i="1"/>
  <c r="D111" i="1"/>
  <c r="R110" i="1"/>
  <c r="Q110" i="1"/>
  <c r="P110" i="1"/>
  <c r="D110" i="1"/>
  <c r="R109" i="1"/>
  <c r="Q109" i="1"/>
  <c r="P109" i="1"/>
  <c r="D109" i="1"/>
  <c r="R108" i="1"/>
  <c r="Q108" i="1"/>
  <c r="P108" i="1"/>
  <c r="D108" i="1"/>
  <c r="R107" i="1"/>
  <c r="Q107" i="1"/>
  <c r="P107" i="1"/>
  <c r="D107" i="1"/>
  <c r="R106" i="1"/>
  <c r="Q106" i="1"/>
  <c r="P106" i="1"/>
  <c r="D106" i="1"/>
  <c r="R105" i="1"/>
  <c r="Q105" i="1"/>
  <c r="P105" i="1"/>
  <c r="D105" i="1"/>
  <c r="R104" i="1"/>
  <c r="Q104" i="1"/>
  <c r="P104" i="1"/>
  <c r="D104" i="1"/>
  <c r="R103" i="1"/>
  <c r="Q103" i="1"/>
  <c r="P103" i="1"/>
  <c r="D103" i="1"/>
  <c r="R102" i="1"/>
  <c r="Q102" i="1"/>
  <c r="P102" i="1"/>
  <c r="D102" i="1"/>
  <c r="R101" i="1"/>
  <c r="Q101" i="1"/>
  <c r="P101" i="1"/>
  <c r="D101" i="1"/>
  <c r="R100" i="1"/>
  <c r="Q100" i="1"/>
  <c r="P100" i="1"/>
  <c r="D100" i="1"/>
  <c r="R99" i="1"/>
  <c r="Q99" i="1"/>
  <c r="P99" i="1"/>
  <c r="D99" i="1"/>
  <c r="R98" i="1"/>
  <c r="Q98" i="1"/>
  <c r="P98" i="1"/>
  <c r="D98" i="1"/>
  <c r="R97" i="1"/>
  <c r="Q97" i="1"/>
  <c r="P97" i="1"/>
  <c r="D97" i="1"/>
  <c r="R96" i="1"/>
  <c r="Q96" i="1"/>
  <c r="P96" i="1"/>
  <c r="D96" i="1"/>
  <c r="R95" i="1"/>
  <c r="Q95" i="1"/>
  <c r="P95" i="1"/>
  <c r="D95" i="1"/>
  <c r="R94" i="1"/>
  <c r="Q94" i="1"/>
  <c r="P94" i="1"/>
  <c r="D94" i="1"/>
  <c r="R93" i="1"/>
  <c r="Q93" i="1"/>
  <c r="P93" i="1"/>
  <c r="D93" i="1"/>
  <c r="R92" i="1"/>
  <c r="Q92" i="1"/>
  <c r="P92" i="1"/>
  <c r="D92" i="1"/>
  <c r="R91" i="1"/>
  <c r="Q91" i="1"/>
  <c r="P91" i="1"/>
  <c r="D91" i="1"/>
  <c r="R90" i="1"/>
  <c r="Q90" i="1"/>
  <c r="P90" i="1"/>
  <c r="D90" i="1"/>
  <c r="R89" i="1"/>
  <c r="Q89" i="1"/>
  <c r="P89" i="1"/>
  <c r="D89" i="1"/>
  <c r="R88" i="1"/>
  <c r="Q88" i="1"/>
  <c r="P88" i="1"/>
  <c r="D88" i="1"/>
  <c r="R87" i="1"/>
  <c r="Q87" i="1"/>
  <c r="P87" i="1"/>
  <c r="D87" i="1"/>
  <c r="R86" i="1"/>
  <c r="Q86" i="1"/>
  <c r="P86" i="1"/>
  <c r="D86" i="1"/>
  <c r="R85" i="1"/>
  <c r="Q85" i="1"/>
  <c r="P85" i="1"/>
  <c r="D85" i="1"/>
  <c r="R84" i="1"/>
  <c r="Q84" i="1"/>
  <c r="P84" i="1"/>
  <c r="D84" i="1"/>
  <c r="R83" i="1"/>
  <c r="Q83" i="1"/>
  <c r="P83" i="1"/>
  <c r="D83" i="1"/>
  <c r="R82" i="1"/>
  <c r="Q82" i="1"/>
  <c r="P82" i="1"/>
  <c r="D82" i="1"/>
  <c r="R81" i="1"/>
  <c r="Q81" i="1"/>
  <c r="P81" i="1"/>
  <c r="D81" i="1"/>
  <c r="R80" i="1"/>
  <c r="Q80" i="1"/>
  <c r="P80" i="1"/>
  <c r="D80" i="1"/>
  <c r="R79" i="1"/>
  <c r="Q79" i="1"/>
  <c r="P79" i="1"/>
  <c r="D79" i="1"/>
  <c r="R78" i="1"/>
  <c r="Q78" i="1"/>
  <c r="P78" i="1"/>
  <c r="D78" i="1"/>
  <c r="R77" i="1"/>
  <c r="Q77" i="1"/>
  <c r="P77" i="1"/>
  <c r="D77" i="1"/>
  <c r="R76" i="1"/>
  <c r="Q76" i="1"/>
  <c r="P76" i="1"/>
  <c r="D76" i="1"/>
  <c r="R75" i="1"/>
  <c r="Q75" i="1"/>
  <c r="P75" i="1"/>
  <c r="D75" i="1"/>
  <c r="R74" i="1"/>
  <c r="Q74" i="1"/>
  <c r="P74" i="1"/>
  <c r="D74" i="1"/>
  <c r="R73" i="1"/>
  <c r="Q73" i="1"/>
  <c r="P73" i="1"/>
  <c r="D73" i="1"/>
  <c r="R72" i="1"/>
  <c r="Q72" i="1"/>
  <c r="P72" i="1"/>
  <c r="D72" i="1"/>
  <c r="R71" i="1"/>
  <c r="Q71" i="1"/>
  <c r="P71" i="1"/>
  <c r="D71" i="1"/>
  <c r="R70" i="1"/>
  <c r="Q70" i="1"/>
  <c r="P70" i="1"/>
  <c r="D70" i="1"/>
  <c r="R69" i="1"/>
  <c r="Q69" i="1"/>
  <c r="P69" i="1"/>
  <c r="D69" i="1"/>
  <c r="R68" i="1"/>
  <c r="Q68" i="1"/>
  <c r="P68" i="1"/>
  <c r="D68" i="1"/>
  <c r="R67" i="1"/>
  <c r="Q67" i="1"/>
  <c r="P67" i="1"/>
  <c r="D67" i="1"/>
  <c r="R66" i="1"/>
  <c r="Q66" i="1"/>
  <c r="P66" i="1"/>
  <c r="D66" i="1"/>
  <c r="R65" i="1"/>
  <c r="Q65" i="1"/>
  <c r="P65" i="1"/>
  <c r="D65" i="1"/>
  <c r="R64" i="1"/>
  <c r="Q64" i="1"/>
  <c r="P64" i="1"/>
  <c r="D64" i="1"/>
  <c r="R63" i="1"/>
  <c r="Q63" i="1"/>
  <c r="P63" i="1"/>
  <c r="D63" i="1"/>
  <c r="R62" i="1"/>
  <c r="Q62" i="1"/>
  <c r="P62" i="1"/>
  <c r="D62" i="1"/>
  <c r="R61" i="1"/>
  <c r="Q61" i="1"/>
  <c r="P61" i="1"/>
  <c r="D61" i="1"/>
  <c r="R60" i="1"/>
  <c r="Q60" i="1"/>
  <c r="P60" i="1"/>
  <c r="D60" i="1"/>
  <c r="R59" i="1"/>
  <c r="Q59" i="1"/>
  <c r="P59" i="1"/>
  <c r="D59" i="1"/>
  <c r="R58" i="1"/>
  <c r="Q58" i="1"/>
  <c r="P58" i="1"/>
  <c r="D58" i="1"/>
  <c r="R57" i="1"/>
  <c r="Q57" i="1"/>
  <c r="P57" i="1"/>
  <c r="D57" i="1"/>
  <c r="R56" i="1"/>
  <c r="Q56" i="1"/>
  <c r="P56" i="1"/>
  <c r="D56" i="1"/>
  <c r="R55" i="1"/>
  <c r="Q55" i="1"/>
  <c r="P55" i="1"/>
  <c r="D55" i="1"/>
  <c r="R54" i="1"/>
  <c r="Q54" i="1"/>
  <c r="P54" i="1"/>
  <c r="D54" i="1"/>
  <c r="R53" i="1"/>
  <c r="Q53" i="1"/>
  <c r="P53" i="1"/>
  <c r="D53" i="1"/>
  <c r="R52" i="1"/>
  <c r="Q52" i="1"/>
  <c r="P52" i="1"/>
  <c r="D52" i="1"/>
  <c r="R51" i="1"/>
  <c r="Q51" i="1"/>
  <c r="P51" i="1"/>
  <c r="D51" i="1"/>
  <c r="R50" i="1"/>
  <c r="Q50" i="1"/>
  <c r="P50" i="1"/>
  <c r="D50" i="1"/>
  <c r="R49" i="1"/>
  <c r="Q49" i="1"/>
  <c r="P49" i="1"/>
  <c r="D49" i="1"/>
  <c r="R48" i="1"/>
  <c r="Q48" i="1"/>
  <c r="P48" i="1"/>
  <c r="D48" i="1"/>
  <c r="R47" i="1"/>
  <c r="Q47" i="1"/>
  <c r="P47" i="1"/>
  <c r="D47" i="1"/>
  <c r="R46" i="1"/>
  <c r="Q46" i="1"/>
  <c r="P46" i="1"/>
  <c r="D46" i="1"/>
  <c r="R45" i="1"/>
  <c r="Q45" i="1"/>
  <c r="P45" i="1"/>
  <c r="D45" i="1"/>
  <c r="R44" i="1"/>
  <c r="Q44" i="1"/>
  <c r="P44" i="1"/>
  <c r="D44" i="1"/>
  <c r="R43" i="1"/>
  <c r="Q43" i="1"/>
  <c r="P43" i="1"/>
  <c r="D43" i="1"/>
  <c r="R42" i="1"/>
  <c r="Q42" i="1"/>
  <c r="P42" i="1"/>
  <c r="D42" i="1"/>
  <c r="R41" i="1"/>
  <c r="Q41" i="1"/>
  <c r="P41" i="1"/>
  <c r="D41" i="1"/>
  <c r="R40" i="1"/>
  <c r="Q40" i="1"/>
  <c r="P40" i="1"/>
  <c r="D40" i="1"/>
  <c r="R39" i="1"/>
  <c r="Q39" i="1"/>
  <c r="P39" i="1"/>
  <c r="D39" i="1"/>
  <c r="R38" i="1"/>
  <c r="Q38" i="1"/>
  <c r="P38" i="1"/>
  <c r="D38" i="1"/>
  <c r="R37" i="1"/>
  <c r="Q37" i="1"/>
  <c r="P37" i="1"/>
  <c r="D37" i="1"/>
  <c r="R36" i="1"/>
  <c r="Q36" i="1"/>
  <c r="P36" i="1"/>
  <c r="D36" i="1"/>
  <c r="R35" i="1"/>
  <c r="Q35" i="1"/>
  <c r="P35" i="1"/>
  <c r="D35" i="1"/>
  <c r="R34" i="1"/>
  <c r="Q34" i="1"/>
  <c r="P34" i="1"/>
  <c r="D34" i="1"/>
  <c r="R33" i="1"/>
  <c r="Q33" i="1"/>
  <c r="P33" i="1"/>
  <c r="D33" i="1"/>
  <c r="R32" i="1"/>
  <c r="Q32" i="1"/>
  <c r="P32" i="1"/>
  <c r="D32" i="1"/>
  <c r="R31" i="1"/>
  <c r="Q31" i="1"/>
  <c r="P31" i="1"/>
  <c r="D31" i="1"/>
  <c r="R30" i="1"/>
  <c r="Q30" i="1"/>
  <c r="P30" i="1"/>
  <c r="D30" i="1"/>
  <c r="R29" i="1"/>
  <c r="Q29" i="1"/>
  <c r="P29" i="1"/>
  <c r="D29" i="1"/>
  <c r="R28" i="1"/>
  <c r="Q28" i="1"/>
  <c r="P28" i="1"/>
  <c r="D28" i="1"/>
  <c r="R27" i="1"/>
  <c r="Q27" i="1"/>
  <c r="P27" i="1"/>
  <c r="D27" i="1"/>
  <c r="R26" i="1"/>
  <c r="Q26" i="1"/>
  <c r="P26" i="1"/>
  <c r="D26" i="1"/>
  <c r="R25" i="1"/>
  <c r="Q25" i="1"/>
  <c r="P25" i="1"/>
  <c r="D25" i="1"/>
  <c r="R24" i="1"/>
  <c r="Q24" i="1"/>
  <c r="P24" i="1"/>
  <c r="D24" i="1"/>
  <c r="R23" i="1"/>
  <c r="Q23" i="1"/>
  <c r="P23" i="1"/>
  <c r="D23" i="1"/>
  <c r="R22" i="1"/>
  <c r="Q22" i="1"/>
  <c r="P22" i="1"/>
  <c r="D22" i="1"/>
  <c r="R21" i="1"/>
  <c r="Q21" i="1"/>
  <c r="P21" i="1"/>
  <c r="D21" i="1"/>
  <c r="R20" i="1"/>
  <c r="Q20" i="1"/>
  <c r="P20" i="1"/>
  <c r="D20" i="1"/>
  <c r="R19" i="1"/>
  <c r="Q19" i="1"/>
  <c r="P19" i="1"/>
  <c r="D19" i="1"/>
  <c r="R18" i="1"/>
  <c r="Q18" i="1"/>
  <c r="P18" i="1"/>
  <c r="D18" i="1"/>
  <c r="R17" i="1"/>
  <c r="Q17" i="1"/>
  <c r="P17" i="1"/>
  <c r="D17" i="1"/>
  <c r="R16" i="1"/>
  <c r="Q16" i="1"/>
  <c r="P16" i="1"/>
  <c r="D16" i="1"/>
  <c r="R15" i="1"/>
  <c r="Q15" i="1"/>
  <c r="P15" i="1"/>
  <c r="D15" i="1"/>
  <c r="R14" i="1"/>
  <c r="Q14" i="1"/>
  <c r="P14" i="1"/>
  <c r="D14" i="1"/>
  <c r="R13" i="1"/>
  <c r="Q13" i="1"/>
  <c r="P13" i="1"/>
  <c r="D13" i="1"/>
  <c r="R12" i="1"/>
  <c r="Q12" i="1"/>
  <c r="P12" i="1"/>
  <c r="D12" i="1"/>
  <c r="R11" i="1"/>
  <c r="Q11" i="1"/>
  <c r="P11" i="1"/>
  <c r="D11" i="1"/>
  <c r="R10" i="1"/>
  <c r="Q10" i="1"/>
  <c r="P10" i="1"/>
  <c r="D10" i="1"/>
  <c r="R9" i="1"/>
  <c r="Q9" i="1"/>
  <c r="P9" i="1"/>
  <c r="D9" i="1"/>
  <c r="R8" i="1"/>
  <c r="P8" i="1"/>
  <c r="D8" i="1"/>
  <c r="R7" i="1"/>
  <c r="P7" i="1"/>
  <c r="D7" i="1"/>
  <c r="R6" i="1"/>
  <c r="Q6" i="1"/>
  <c r="P6" i="1"/>
  <c r="D6" i="1"/>
  <c r="R5" i="1"/>
  <c r="Q5" i="1"/>
  <c r="P5" i="1"/>
  <c r="D5" i="1"/>
  <c r="R4" i="1"/>
  <c r="Q4" i="1"/>
  <c r="P4" i="1"/>
  <c r="D4" i="1"/>
  <c r="R3" i="1"/>
  <c r="Q3" i="1"/>
  <c r="P3" i="1"/>
  <c r="D3" i="1"/>
  <c r="R2" i="1"/>
  <c r="Q2" i="1"/>
  <c r="P2" i="1"/>
  <c r="D2" i="1"/>
</calcChain>
</file>

<file path=xl/sharedStrings.xml><?xml version="1.0" encoding="utf-8"?>
<sst xmlns="http://schemas.openxmlformats.org/spreadsheetml/2006/main" count="2519" uniqueCount="963">
  <si>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</si>
  <si>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</si>
  <si>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</si>
  <si>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</si>
  <si>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</si>
  <si>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</si>
  <si>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</si>
  <si>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</si>
  <si>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</si>
  <si>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</si>
  <si>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</si>
  <si>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</si>
  <si>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</si>
  <si>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</si>
  <si>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</si>
  <si>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</si>
  <si>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</si>
  <si>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El Salvador</t>
  </si>
  <si>
    <t>Reglamento Técnico Salvadoreño RTS 11.02.05:25 PRODUCTOS FARMACÉUTICOS. PRODUCTOS BIOLÓGICOS, BIOTECNOLÓGICOS Y VACUNAS DE USO HUMANO. REQUISITOS DE REGISTRO SANITARIO. </t>
  </si>
  <si>
    <t>Este Reglamento Técnico Salvadoreño establece los requisitos para el registro sanitario de medicamentos de uso humano de origen biológico, biotecnológico y vacunas, con el fin de garantizar su calidad, seguridad y eficacia.Aplica a los medicamentos de origen biológico, biotecnológico y vacunas que soliciten registro sanitario o cuenten con registro sanitario para ser comercializados en el territorio nacional. Se excluyen las terapias avanzadas y se podrá autorizar la excepción del registro sanitario en los siguientes casos:a) Donaciones;b) Emergencias nacionales y necesidad pública declarada oficialmente;c) En casos de justificación médica individualizada o no exista alternativa terapéutica;d) Medicamentos adquiridos a través de Mecanismos de Compras de OPS/OMS; y,e) Medicamentos negociados a través de la Secretaría Ejecutiva del Consejo de Ministros de Salud de Centroamérica (SE-COMISCA) que cumplan con los criterios técnicos establecidos.</t>
  </si>
  <si>
    <t>Ciencias médicas y equipos de tecnología sanitaria en general (Código(s) de la ICS: 11.020)</t>
  </si>
  <si>
    <t/>
  </si>
  <si>
    <t>11.020 - Medical sciences and health care facilities in general</t>
  </si>
  <si>
    <t>Prevention of deceptive practices and consumer protection (TBT); Protection of animal or plant life or health (TBT); Protection of the environment (TBT)</t>
  </si>
  <si>
    <t>Human health</t>
  </si>
  <si>
    <t>Regular notification</t>
  </si>
  <si>
    <r>
      <rPr>
        <sz val="11"/>
        <rFont val="Calibri"/>
      </rPr>
      <t>https://members.wto.org/crnattachments/2025/TBT/SLV/25_04887_00_s.pdf</t>
    </r>
  </si>
  <si>
    <t>Ukraine</t>
  </si>
  <si>
    <t>Draft Order of the Ministry of Agrarian Policy and Food of Ukraine "On Amendments to the Order of the Ministry of Agrarian Policy and Food of Ukraine No. 1450 of 31 July 2023"</t>
  </si>
  <si>
    <t>The draft Order proposes amendments to the preamble of the Order of the Ministry of Agrarian Policy and Food of Ukraine No. 1450 of 31 July 2023 "On Approval of Requirements for Fruit Juices and Certain Similar Products" (notified in the document G/TBT/N/UKR/146/Rev.1/Add.1) and to the Requirements, by setting them out in a new version that introduces the following updates:- the introduction of a new category of products for fruit juices, namely fruit juice with reduced sugar content, concentrated fruit juice with reduced sugar content and fruit juice from concentrate with reduced sugar content. These products have a reduced level of naturally occurring sugars while maintaining the essential physical, chemical, organoleptic, and nutritional characteristics typical of juice derived from the respective fruits;- the inclusion of sunflower seed protein in the list of permitted processing methods and substances used for clarifying fruit juices and certain similar food products;- the addition of analytical methods to ensure compliance with the compositional characteristics of certain types of fruit juices;- the addition of the term "coconut water" as a synonym for "coconut juice" to the special names for fruit juices and certain similar food products.It is also established that fruit juices and certain similar food products that complied with the requirements in effect prior to the entry into force of this Order, but do not meet the provisions of the updated Requirements, may continue to be produced and/or placed on the market for a period of three years from the date this Order enters into force, and may remain on the market until the end of their consumption date or the expiry of their minimum shelf life.The draft Order has been developed to align national legislation with relevant EU law.It is also notified under the SPS Agreement.</t>
  </si>
  <si>
    <t>Fruit juice, fruit juice from concentrate, concentrated fruit juice, dehydrated/powdered fruit juice, fruit nectar (HS code(s): 2009)</t>
  </si>
  <si>
    <t>2009 - Fruit juices, incl. grape must, and vegetable juices, unfermented, not containing added spirit, whether or not containing added sugar or other sweetening matter</t>
  </si>
  <si>
    <t>Quality requirements (TBT); Harmonization (TBT)</t>
  </si>
  <si>
    <t>Food standards</t>
  </si>
  <si>
    <r>
      <rPr>
        <sz val="11"/>
        <rFont val="Calibri"/>
      </rPr>
      <t>https://members.wto.org/crnattachments/2025/TBT/UKR/25_05021_00_x.pdf
https://members.wto.org/crnattachments/2025/TBT/UKR/25_05021_01_x.pdf</t>
    </r>
  </si>
  <si>
    <t>Thailand</t>
  </si>
  <si>
    <t>Draft Ministry of Public Health Notification, No. … B.E. ….(....) Issued by virtue of the Food Act B.E. 2522 entitled “Tea infusion”</t>
  </si>
  <si>
    <t>The Ministry of Public Health (MOPH) considered the existing Notifications of Ministry of Public Health regarding tea infusion should be revised in order to update the list of plants and parts of plant used as ingredient for tea infusion for more effective of consumer health protection and fair practice of trade.Clause 1. Clause 3 of the Notification of the Ministry of Public Health (No. 426) B.E. 2564 (2021), issued under the Food Act B.E. 2522 (1979), regarding Herbal Tea, dated 29 March B.E. 2564 (2021), is hereby repealed and replaced with the following:          “Clause 3: “Tea infusion” means a product obtained from parts of plants and fungi that are processed by drying and may rough grinding or diminishing for consumption by boiling or infusing with water.”Clause 2. The plant and plant part listed as No. 92, licorice (Glycyrrhiza glabra), in the list of plants and plant parts permitted for use as raw materials for tea infusion in the annex of the Notification of the Ministry of Public Health (No. 426) B.E. 2564 (2021), issued under the Food Act B.E. 2522 (1979), regarding Herbal Tea dated 29 March 2021, is hereby repealed.Clause 3 The plants and plant parts listed in the annex to this Notification shall be added as items numbered 202 to 311 in the existing list of raw materials permitted for tea infusion, appended to the Notification of the Ministry of Public Health (No. 426) B.E. 2564 (2021), issued under the Food Act B.E. 2522 (1979), regarding Tea Infusion, dated 29 March 2021.Clause 4. Producers or importers for sale of tea infusion containing licorice (item No. 92) as specified in Clause 2, who were authorized prior to the effective date of this Notification, may continue to sell their products for a period not exceeding one year from the effective date.Clause 5.. Producers or importers for sale of tea infusion containing plants listed in Clause 3, items No. 202 to 311, who were authorized prior to the effective date of this Notification, may continue to sell their products for a period not exceeding two years from the effective date. Producers or importers of tea infusion containing plants listed in Clause 3, items No. 202 to 311, are required to comply fully with this Notification within two years from its effective date.Clause 6 This Notification shall come into effect from the day following the date of its publication in the Government Gazette.This draft Ministry of Public Health Notification was also notified under the SPS Notification.</t>
  </si>
  <si>
    <t>Tea infusion (HS code 0902; ICS code 67.140.10)</t>
  </si>
  <si>
    <t>0902 - Tea, whether or not flavoured</t>
  </si>
  <si>
    <t>67.140.10 - Tea</t>
  </si>
  <si>
    <t>Consumer information, labelling (TBT)</t>
  </si>
  <si>
    <r>
      <rPr>
        <sz val="11"/>
        <rFont val="Calibri"/>
      </rPr>
      <t>https://members.wto.org/crnattachments/2025/TBT/THA/25_05038_00_e.pdf
https://members.wto.org/crnattachments/2025/TBT/THA/25_05038_00_x.pdf</t>
    </r>
  </si>
  <si>
    <t>Korea, Republic of</t>
  </si>
  <si>
    <t>Proposed amendments to the "Enforcement Rules of the Safety and Support of the Advanced Biopharmaceutical Products” (8 page(s), available in Korean)</t>
  </si>
  <si>
    <t>The Ministry of Food and Drug Safety of the Republic of Korea intends to amend the Enforcement Rules of the Safety and Support of the Advanced Biopharmaceutical Products to include the following:- Establishment of new drug approval fee standards for advanced biopharmaceuticals- Clarification of fee application timing and fee reduction eligibility for new drug approvals- Clarification of administrative sanction standards for multiple simultaneous violations by a business operator</t>
  </si>
  <si>
    <t>Advanced biopharmaceutical Products</t>
  </si>
  <si>
    <t>Protection of human health or safety (TBT)</t>
  </si>
  <si>
    <r>
      <rPr>
        <sz val="11"/>
        <rFont val="Calibri"/>
      </rPr>
      <t>https://members.wto.org/crnattachments/2025/TBT/KOR/25_05009_00_x.pdf</t>
    </r>
  </si>
  <si>
    <t>Regulation on Energy Efficiency Management Equipment</t>
  </si>
  <si>
    <t>Revision of energy efficiency standards : Air conditioners(only cooling), Air conditioners(cooling and heating), Washing machines, Multiple split-system air conditioners and air-to-air heat pumps, Self-ballasted lamp</t>
  </si>
  <si>
    <t>Electrical appliances</t>
  </si>
  <si>
    <t>Consumer information, labelling (TBT); Protection of the environment (TBT)</t>
  </si>
  <si>
    <r>
      <rPr>
        <sz val="11"/>
        <rFont val="Calibri"/>
      </rPr>
      <t>https://members.wto.org/crnattachments/2025/TBT/KOR/25_05061_00_x.pdf</t>
    </r>
  </si>
  <si>
    <t>Resolution of the Cabinet of Ministers of Ukraine No. 901 “Some Issues of Maintenance and Functioning of the State Registers in the Sphere of Medicines” of 16 July 2025</t>
  </si>
  <si>
    <t>The Resolution has been adopted to implement the provisions of the Law of Ukraine No. 2469 "On Medicines" of 28 July 2022 and the Law of Ukraine No. 3860 "On Amendments to Certain Laws of Ukraine on Parallel Import of Medicine" of 16 July 2024, which provide for the approval of the following procedures:_x000D_
- Procedure for maintaining the State Register of medicines;_x000D_
- Procedure for maintaining the State Register of medicines imported into the territory of Ukraine as parallel import;_x000D_
- Procedure for maintaining the State Register of medicines placed on the market that are imported into the territory of Ukraine. _x000D_
Prior to the entry into force of the Law of Ukraine No. 2469 "On Medicines" the Procedure for maintaining the State Register of medicines placed on the market that are imported into the territory of Ukraine shall apply to medicines imported as parallel import by licensed parallel importers. Following the entry into force of the Law, this Procedure will apply to medicines specified in paragraphs 1 and 2 of part one of Article 73 of the Law._x000D_
The State Register of medicines imported as parallel import and the State Register of medicines placed on the market that are imported into Ukraine will become operational after their official launch by the Ministry of Health of Ukraine._x000D_
Until the establishment of a central executive authority with special status responsible for the authorisation, market entry and control over the quality, safety, and efficacy of medicines, these functions will be carried out by the State Service of Ukraine on Medicines and Drugs Control._x000D_
Until the above-mentioned registers are fully operational, information on medicines imported as parallel import, including information of issued parallel import permits, will be maintained in electronic form and published on the official website of the State Service of Ukraine on Medicines and Drugs Control under the “State Registers” subsection._x000D_
Business entities holding a parallel import permit shall submit information notice to ensure the inclusion of relevant information in the register._x000D_
To confirm the issuance of a parallel import permit, the State Service of Ukraine on Medicines and Drugs Control shall provide the business entity with a certified copy of the corresponding order. </t>
  </si>
  <si>
    <t>Medicines</t>
  </si>
  <si>
    <t>Prevention of deceptive practices and consumer protection (TBT); Protection of human health or safety (TBT)</t>
  </si>
  <si>
    <r>
      <rPr>
        <sz val="11"/>
        <rFont val="Calibri"/>
      </rPr>
      <t>https://members.wto.org/crnattachments/2025/TBT/UKR/25_05069_00_x.pdf</t>
    </r>
  </si>
  <si>
    <t>Resolution of the Cabinet of Ministers of Ukraine No. 890 “On Approval of the Procedure for Labeling Alcoholic Beverages, Tobacco Products, and Liquids Used in Electronic Cigarettes, and on the Repeal of Certain Resolutions of the Cabinet of Ministers of Ukraine” of  16 July 2025</t>
  </si>
  <si>
    <t>The Resolution approves a new procedure for labelling alcoholic beverages, tobacco products, liquids used in electronic cigarettes, which provides for the application of electronic excise stamps._x000D_
Starting from 01 January 2026, these products will be labelled with electronic excise stamps featuring a graphical element (DataMatrix code) applied directly to the packaging. The code will be applied to each individual pack of tobacco products, bottle of alcoholic beverage or container of liquid used in electronic cigarettes. _x000D_
The introduction of electronic excise stamps will enhance the traceability of excisable goods throughout their circulation. Consumers will be able to access public information from the electronic circulation system for these goods by scanning the excise stamp._x000D_
The previous Regulation on the Production, Storage, Sale of Excise Tax Stamps and the Labelling of Alcoholic Beverages, Tobacco Products and Liquids Used in Electronic Cigarettes, approved by the Cabinet of Ministers of Ukraine Resolution No. 1251 of 27 December 2010, shall cease to be effective as of 01 January 2026, except for paragraphs 25–27 and 29–32, which will remain in force until 01 September 2026.</t>
  </si>
  <si>
    <t>Alcoholic beverages, tobacco products, liquids used in electronic cigarettes</t>
  </si>
  <si>
    <t>Consumer information, labelling (TBT); Prevention of deceptive practices and consumer protection (TBT)</t>
  </si>
  <si>
    <t>Labelling</t>
  </si>
  <si>
    <r>
      <rPr>
        <sz val="11"/>
        <rFont val="Calibri"/>
      </rPr>
      <t>https://members.wto.org/crnattachments/2025/TBT/UKR/25_05068_00_x.pdf</t>
    </r>
  </si>
  <si>
    <t>Revision of the Rules on the Performance and Standards for Motor Vehicles and their Parts</t>
  </si>
  <si>
    <t>The purpose of this amendment (Draft Articles 71 and 113) is to address and improve certain shortcomings in the current system by stipulating the installation standards and maximum payload for cargo devices on four-wheeled motorcycles, and by permitting the installation of such cargo devices within limits that do not compromise the operational safety of vehicles.</t>
  </si>
  <si>
    <t>Motor Vehicles</t>
  </si>
  <si>
    <t>Other (TBT)</t>
  </si>
  <si>
    <r>
      <rPr>
        <sz val="11"/>
        <rFont val="Calibri"/>
      </rPr>
      <t>https://members.wto.org/crnattachments/2025/TBT/KOR/25_05059_00_x.pdf</t>
    </r>
  </si>
  <si>
    <t>The draft Resolution of the Cabinet of Ministers of Ukraine “On Amendments to the Resolution of the Cabinet of Ministers of Ukraine No. 65 of 20 January 2021”</t>
  </si>
  <si>
    <t>The draft Resolution proposes amendments to clauses 38, 39, 47 and 52 of the Technical Regulation on Cosmetic Products, approved by the Resolution of the Cabinet of Ministers of Ukraine No. 65 of 20 January 2021, as well as updated versions of Annexes 2–6 to this Technical Regulation.These amendments are required to ensure full alignment of the Technical Regulation’s provisions with the requirements of the Annexes to Regulation (EC) No 1223/2009, which have been updated to establish new safety standards and ensure product compliance with current EU cosmetic regulations. To harmonize the provisions of the Technical Regulation concerning CMR substances with Regulation (EC) No 1223/2009, the amendments provide that INCI (International Nomenclature of Cosmetic Ingredients) names used for listing ingredients on product labeling may be indicated without the requirement to additionally include ingredient names in Ukrainian. Amendments have also been introduced regarding the labeling of cosmetic products, specifically in relation to primary and secondary packaging. Where only primary packaging is used, all required labeling elements must appear on it. Where secondary packaging is present, all labeling elements must be displayed on the secondary packaging, while the primary packaging is not required to include the list of INCI ingredients.Transitional provisions have been introduced concerning certain substances listed in Annexes 2, 3, 4, 5 and 6 of the Technical Regulation. </t>
  </si>
  <si>
    <t>Cosmetic products</t>
  </si>
  <si>
    <t>Consumer information, labelling (TBT); Harmonization (TBT); Reducing trade barriers and facilitating trade (TBT)</t>
  </si>
  <si>
    <r>
      <rPr>
        <sz val="11"/>
        <rFont val="Calibri"/>
      </rPr>
      <t>https://members.wto.org/crnattachments/2025/TBT/UKR/25_05020_00_x.pdf
https://members.wto.org/crnattachments/2025/TBT/UKR/25_05020_01_x.pdf
https://members.wto.org/crnattachments/2025/TBT/UKR/25_05020_02_x.pdf
https://members.wto.org/crnattachments/2025/TBT/UKR/25_05020_03_x.pdf
https://members.wto.org/crnattachments/2025/TBT/UKR/25_05020_04_x.pdf
https://members.wto.org/crnattachments/2025/TBT/UKR/25_05020_05_x.pdf
https://members.wto.org/crnattachments/2025/TBT/UKR/25_05020_06_x.pdf</t>
    </r>
  </si>
  <si>
    <t>Jordan</t>
  </si>
  <si>
    <t>Drinks and juices - Non -Alcoholic Malt beverage </t>
  </si>
  <si>
    <t>This Jordanian Standard specifies the requirements that must be met in non-alcoholic malt beverages intended for direct human consumption.</t>
  </si>
  <si>
    <t>Non-alcoholic beverages (ICS code(s): 67.160.20)</t>
  </si>
  <si>
    <t>67.160.20 - Non-alcoholic beverages</t>
  </si>
  <si>
    <t>Prevention of deceptive practices and consumer protection (TBT); Protection of human health or safety (TBT); Harmonization (TBT)</t>
  </si>
  <si>
    <r>
      <rPr>
        <sz val="11"/>
        <rFont val="Calibri"/>
      </rPr>
      <t>https://jsmo.gov.jo/EBV4.0/Root_Storage/AR/EB_UsefullLinks/%D8%B4%D8%B1%D8%A7%D8%A8_%D8%A7%D9%84%D8%B4%D8%B9%D9%8A%D8%B1_%D8%A7%D9%84%D8%AE%D8%A7%D9%84%D9%8A_%D9%85%D9%86_%D8%A7%D9%84%D9%83%D8%AD%D9%88%D9%84.pdf</t>
    </r>
  </si>
  <si>
    <t>Regulation of Biocidal products Labelling Standards Thereof</t>
  </si>
  <si>
    <t>Strengthening and improvement of the labelling standards for biocidal products</t>
  </si>
  <si>
    <t>Biocidal Products*A product primarily intended for the elimination of harmful organisms in accordance with the Consumer Chemical Products and Biocides Safety Control Act.</t>
  </si>
  <si>
    <r>
      <rPr>
        <sz val="11"/>
        <rFont val="Calibri"/>
      </rPr>
      <t>https://members.wto.org/crnattachments/2025/TBT/KOR/25_05060_00_x.pdf</t>
    </r>
  </si>
  <si>
    <t>United States of America</t>
  </si>
  <si>
    <t>Electronic Surveying Equipment in Underground Mines</t>
  </si>
  <si>
    <t>Proposed rule; request for comments - The Mine Safety and Health Administration (MSHA) is proposing to allow the use of electronic surveying 
equipment in high-hazard areas of underground coal mines, if the 
equipment meets certain technical specifications and is operated under 
specific conditions. This proposed rule would codify technical 
specifications and working conditions in MSHA standards to allow the 
use of electronic surveying equipment in underground gassy mines. This 
proposed rule would reduce burdens on underground coal mine operators 
because mine operators would no longer need to submit a petition for 
modification to use non-permissible electronic surveying equipment.</t>
  </si>
  <si>
    <t>Electronic surveying equipment; Occupational safety. Industrial hygiene (ICS code(s): 13.100); Electrical equipment for working in special conditions (ICS code(s): 29.260)</t>
  </si>
  <si>
    <t>13.100 - Occupational safety. Industrial hygiene; 29.260 - Electrical equipment for working in special conditions</t>
  </si>
  <si>
    <t>Protection of human health or safety (TBT); Cost saving and productivity enhancement (TBT)</t>
  </si>
  <si>
    <r>
      <rPr>
        <sz val="11"/>
        <rFont val="Calibri"/>
      </rPr>
      <t>https://members.wto.org/crnattachments/2025/TBT/USA/25_05037_00_e.pdf</t>
    </r>
  </si>
  <si>
    <t>Czech Republic</t>
  </si>
  <si>
    <t>Draft Measure of a General Nature No: 0111-OOP-C100-26 laying down the metrological and technical requirements for specified measuring instruments, including test methods for type approval, verification and checking of specified measuring instruments: ‘measuring instruments and measuring systems for charging stations’.</t>
  </si>
  <si>
    <t>Charging stations are now specified measuring instruments (effective as of 1 January 2026) in the Czech Republic that are subject to type approval and verification. This legislation stipulates minimum requirements for a transitional period until equipment requirements are adopted as part of the revision of the MID Directive.</t>
  </si>
  <si>
    <t>Measuring instruments and measuring systems for charging stations</t>
  </si>
  <si>
    <t>17 - Metrology and measurement. Physical phenomena</t>
  </si>
  <si>
    <t>Prevention of deceptive practices and consumer protection (TBT)</t>
  </si>
  <si>
    <t>Metrology</t>
  </si>
  <si>
    <r>
      <rPr>
        <sz val="11"/>
        <rFont val="Calibri"/>
      </rPr>
      <t>https://technical-regulation-information-system.ec.europa.eu/cs/notification/27078
https://technical-regulation-information-system.ec.europa.eu/en/notification/27078</t>
    </r>
  </si>
  <si>
    <t>Chile</t>
  </si>
  <si>
    <t>Protocolo de Análisis y/o Ensayo de Seguridad de Producto Eléctrico PE Nº3/23:2025</t>
  </si>
  <si>
    <t>El presente protocolo establece el procedimiento de certificación de Seguridad para las cajas de derivación o distribución metálicas, sobrepuestas y embutidas, para uso en instalaciones eléctricas fijas de uso doméstico, de acuerdo con el alcance y campo de aplicación de la norma IEC 60670-1:2024 y de la norma IEC 60670-22:2024.</t>
  </si>
  <si>
    <t>Cajas de derivación o distribución metálicas para uso en instalaciones eléctricas fijas de uso doméstico.</t>
  </si>
  <si>
    <r>
      <rPr>
        <sz val="11"/>
        <rFont val="Calibri"/>
      </rPr>
      <t>https://members.wto.org/crnattachments/2025/TBT/CHL/25_05008_00_s.pdf
https://www.sec.cl/sitio-web/wp-content/uploads/2025/07/PE-No-3-23_2025-Caja-Metalica.pdf</t>
    </r>
  </si>
  <si>
    <t>India</t>
  </si>
  <si>
    <t>`Notification for revision of Standard for Generic Requirement (GR) on “Element Management System (eMS) for Next Generation Network (NGN)”</t>
  </si>
  <si>
    <t>The draft standard for GR (draft TEC 49110:2025) is Standard on “Element Management System (eMS) for Next Generation Network (NGN)” for management of all elements of NGN by network manager application over interfaces mentioned in the document.</t>
  </si>
  <si>
    <t>HS8517</t>
  </si>
  <si>
    <t>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</si>
  <si>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r>
      <rPr>
        <sz val="11"/>
        <rFont val="Calibri"/>
      </rPr>
      <t xml:space="preserve">https://members.wto.org/crnattachments/2025/TBT/IND/25_04879_00_e.pdf
</t>
    </r>
  </si>
  <si>
    <t>Standard for Generic Requirements (GR), “TEC/GR/SA/VST-001/01/MAR-09” on Video Streaming Platform</t>
  </si>
  <si>
    <t>This document describes the Video Streaming Platform to be used in Indian Telecom Network. Video Streaming Platform shall support video streaming of contents to different kinds of mobile, broadband and other terminals. This can be on demand stored contents or live streaming contents.</t>
  </si>
  <si>
    <r>
      <rPr>
        <sz val="11"/>
        <rFont val="Calibri"/>
      </rPr>
      <t>https://members.wto.org/crnattachments/2025/TBT/IND/25_04882_00_e.pdf</t>
    </r>
  </si>
  <si>
    <t>Canada</t>
  </si>
  <si>
    <t>Various changes to the Motor Vehicle Safety Regulations (MVSR)8 pages (consultation 5, background 3) available in English and French</t>
  </si>
  <si>
    <t>Transport Canada is considering updating the Motor Vehicle Safety Regulations to: remove the month and year from the title of Test Methods incorporated by reference in the MVSR, remove outdated transitional provisions, update the SAE J3069, Adaptive driving beam, reference correct a conversion error for mirror rear visibility requirements, and, update the United Nations regulation references for Noise Emissions. </t>
  </si>
  <si>
    <t>Motor vehicle: (ICS: 43.020, 43.080)</t>
  </si>
  <si>
    <t>43.020 - Road vehicles in general; 43.080 - Commercial vehicles</t>
  </si>
  <si>
    <t>Notification for revision of Test Guide on Generic Requirement (GR) on “Unified Threat Management (UTM)”, number of pages</t>
  </si>
  <si>
    <t>The draft standard (draft TEC 49121:2025) is Test Guide on “Unified Threat Management (UTM)” for assessment of conformity.</t>
  </si>
  <si>
    <r>
      <rPr>
        <sz val="11"/>
        <rFont val="Calibri"/>
      </rPr>
      <t>https://members.wto.org/crnattachments/2025/TBT/IND/25_04877_00_e.pdf</t>
    </r>
  </si>
  <si>
    <t>A draft  of safety verification criteria about child-resistant packaging for primary button and coin batteries </t>
  </si>
  <si>
    <t>Establishing safety requirements of child-resistant packaging for primary button and coin batteries.</t>
  </si>
  <si>
    <t>Primary cells and primary batteries, electrical; parts thereof (excl. spent) (HS code(s): 8506)</t>
  </si>
  <si>
    <t>8506 - Primary cells and primary batteries, electrical; parts thereof (excl. spent)</t>
  </si>
  <si>
    <r>
      <rPr>
        <sz val="11"/>
        <rFont val="Calibri"/>
      </rPr>
      <t>https://members.wto.org/crnattachments/2025/TBT/KOR/25_04975_00_x.pdf</t>
    </r>
  </si>
  <si>
    <t>Proposed amendments to the “Regulation on Safety of Pharmaceuticals, etc."</t>
  </si>
  <si>
    <t xml:space="preserve">The Korean Ministry of Food and Drug Safety is proposing the amendments of the “Regulation on Safety of Pharmaceuticals, etc.” as follows: 1) Improvement of the operation of DSUR (Development Safety Update Report) for investigational drug (Article 30 of the draft)When a person who has received approval for protocol implements DSUR on an investigational drug on a regular basis(annually) to the Ministry of Food and Drug Safety, in addition to the regular DSUR reporting date, the first marketing authorization date home and abroad for the drug can be set as the reporting date.2) Revision of the provision on prohibited acquisition through illegal distribution of drugs (Deletion of Article 62-2)_x000D_
As the amendment of Enforcement Decree of the Narcotics Control Act to designate drug containing Etomidate as narcotics was announced in advance of legislation (from February 28, 2025 to April 10, 2025), the provision prohibiting illegal acquisition of drug containing Etomidate will be deleted.3) Change of how to regulate the application fee for national lot release (Article 64 of the draft)_x000D_
The method of regulating the application fee for national lot release will be changed from stipulating it in a sub-regulation to posting it on an official website4) Improvement of a GMP inspector certificate for pharmaceuticals (No. 82-6 of format)_x000D_
English translation can be included in GMP inspector certificate for pharmaceuticals, the certificate material can be improved, and a mobile certificate can be issued.5) Update on other Articles (Article 11 of the draft)_x000D_
The number of paragraphs in Articles, which were changed before, but not reflected, were updated and corrected in accordance with the Pharmaceutical Affairs Act and subordinate statutes._x000D_
</t>
  </si>
  <si>
    <t>Pharmaceuticals</t>
  </si>
  <si>
    <r>
      <rPr>
        <sz val="11"/>
        <rFont val="Calibri"/>
      </rPr>
      <t>https://members.wto.org/crnattachments/2025/TBT/KOR/25_04893_00_x.pdf</t>
    </r>
  </si>
  <si>
    <t>Standard for Generic Requirements (GR) on  “TEC/GR/ TEC 57110:2025” Low Power Small Range FM Radio Broadcast Transmitting Equipment</t>
  </si>
  <si>
    <t>This Standard specifies the generic requirements for Low Power FM (LPFM) Radio Broadcasting transmitter equipment used for short-range audio transmission in localized areas. It aims to define the technical specifications, performance parameters, and compliance guidelines necessary to ensure the safe, reliable, and interference-free operation of LPFM transmitters. </t>
  </si>
  <si>
    <r>
      <rPr>
        <sz val="11"/>
        <rFont val="Calibri"/>
      </rPr>
      <t xml:space="preserve">
</t>
    </r>
  </si>
  <si>
    <t>Notification for revision of Standard for Generic Requirement (GR) on “Network Management System (NMS)”</t>
  </si>
  <si>
    <t>The draft standard (draft TEC 48110:2025) is Standard for GR of “Network Management System (NMS)” which provides Fault, Configuration, Accounting, Performance &amp; Security (FCAPS) of the network.</t>
  </si>
  <si>
    <r>
      <rPr>
        <sz val="11"/>
        <rFont val="Calibri"/>
      </rPr>
      <t>https://members.wto.org/crnattachments/2025/TBT/IND/25_04878_00_e.pdf</t>
    </r>
  </si>
  <si>
    <t>Standard for Generic Requirements (GR) on  “TEC/GR/ TEC 57100:2025” For Digital Radio Mondiale (DRM) Broadcast System</t>
  </si>
  <si>
    <t>This Standard for Generic Requirements (GR) document defines the technical and functional specifications of a Digital Radio Transmission (DRT) system based on Digital Radio Mondiale (DRM) technology. It is intended to serve as a common standard for digital radio broadcasting infrastructure and receivers in India. The Standard for GR supports operation in LF, MF, HF, and VHF bands, ensuring Compatibility with both legacy analogue systems and modern digital infrastructure.</t>
  </si>
  <si>
    <r>
      <rPr>
        <sz val="11"/>
        <rFont val="Calibri"/>
      </rPr>
      <t>https://members.wto.org/crnattachments/2025/TBT/IND/25_04880_00_e.pdf</t>
    </r>
  </si>
  <si>
    <t>Draft amendment of the technical requirements for the measurement of the specific absorption rate of human exposure</t>
  </si>
  <si>
    <t>This regulation specifies the method for measuring the specific absorption rate (SAR) of human exposure to radio frequency fields from hand-held and body-mounted wireless communication devices._x000D_
This regulation specifies the grace period for the enforcement of the applicable regulation.</t>
  </si>
  <si>
    <t>Hand-held and body-mounted wireless communication devices</t>
  </si>
  <si>
    <t>Protection of human health or safety (TBT); Quality requirements (TBT); Other (TBT)</t>
  </si>
  <si>
    <r>
      <rPr>
        <sz val="11"/>
        <rFont val="Calibri"/>
      </rPr>
      <t>https://members.wto.org/crnattachments/2025/TBT/KOR/25_04894_00_x.pdf</t>
    </r>
  </si>
  <si>
    <t>European Union</t>
  </si>
  <si>
    <t>Draft Commission Delegated Regulation amending Delegated Regulation (EU) 2021/1698 as regards certain criteria for the establishment of the list of high-risk third countries and high-risk products</t>
  </si>
  <si>
    <t>It is proposed to make it possible to include into the list of high-risk products, which are subject to more stringent import control, products that are the subject of suspicions of major, critical or repetitive non-compliances affecting the integrity of organic or in-conversion products or production</t>
  </si>
  <si>
    <t>Organic food and feed</t>
  </si>
  <si>
    <t>Prevention of deceptive practices and consumer protection (TBT); Quality requirements (TBT)</t>
  </si>
  <si>
    <r>
      <rPr>
        <sz val="11"/>
        <rFont val="Calibri"/>
      </rPr>
      <t>https://members.wto.org/crnattachments/2025/TBT/EEC/25_05000_00_e.pdf</t>
    </r>
  </si>
  <si>
    <t>Notification for revision of Test Guide on Generic Requirement (GR) on “Element Management System (eMS) for Next Generation Network (NGN)”</t>
  </si>
  <si>
    <t>The draft standard (draft TEC 49111:2025) is Test Guide on “Element Management System (eMS) for Next Generation Network (NGN)” for assessment of conformity</t>
  </si>
  <si>
    <t>HS 8517</t>
  </si>
  <si>
    <r>
      <rPr>
        <sz val="11"/>
        <rFont val="Calibri"/>
      </rPr>
      <t>https://members.wto.org/crnattachments/2025/TBT/IND/25_04876_00_e.pdf</t>
    </r>
  </si>
  <si>
    <t>Robustness Assessment and Rating of Artificial Intelligence Systems in Telecom Networks and Digital Infrastructure </t>
  </si>
  <si>
    <t>This Standard enumerates detailed procedures for accessing and rating artificial intelligence systems for robustness. This standard outlines a comprehensive approach to evaluating the robustness of AI models in critical applications, focusing on metrics such as resilience to data shifts, integrity, reliability, explainability, transparency, privacy, and security. It provides a structured assessment methodology to identify vulnerabilities and propose mitigation strategies, ensuring that AI systems can withstand adversarial conditions and maintain consistent performance. Additionally, a rating methodology is introduced to quantify and benchmark the robustness of AI systems, offering telecom operators, developers, and policymakers a standardized approach to enhance trust and safety in AI-driven digital infrastructure.</t>
  </si>
  <si>
    <t>Artificial Intelligence (AI)</t>
  </si>
  <si>
    <r>
      <rPr>
        <sz val="11"/>
        <rFont val="Calibri"/>
      </rPr>
      <t xml:space="preserve">https://members.wto.org/crnattachments/2025/TBT/IND/25_04840_00_e.pdf
</t>
    </r>
  </si>
  <si>
    <t>China</t>
  </si>
  <si>
    <t>National Standard of the P.R.C., Code of practice for safety of fireworks display</t>
  </si>
  <si>
    <t>This document specifies the categorization and requirements, operational requirement, safety management, and safety assessment of fireworks show._x000D_
This document applies to all fireworks shows conducted or contracted within the territory of the People's Republic of China.</t>
  </si>
  <si>
    <t>Fireworks (HS code(s): 360490); (ICS code(s): 71.100.30)</t>
  </si>
  <si>
    <t>360490 - Signalling flares, rain rockets, fog signals and other pyrotechnic articles (excl. fireworks and cartridge blanks)</t>
  </si>
  <si>
    <t>71.100.30 - Explosives. Pyrotechnics and fireworks</t>
  </si>
  <si>
    <r>
      <rPr>
        <sz val="11"/>
        <rFont val="Calibri"/>
      </rPr>
      <t>https://members.wto.org/crnattachments/2025/TBT/CHN/25_04860_00_x.pdf</t>
    </r>
  </si>
  <si>
    <t>National Standard of the P.R.C., Paddy rice</t>
  </si>
  <si>
    <t>This document specifies the terms and definitions, classification, quality requirements, test methods, inspection rules, labelling requirements, as well as packaging, storage, and transportation requirement for paddy rice._x000D_
This document applies to the purchase, storage, transportation, processing, and sale of commercial paddy rice._x000D_
This document does not apply to special categories of paddy rice other than those specified in this document.</t>
  </si>
  <si>
    <t>Paddy rice (HS code(s): 100610); (ICS code(s): 67.060)</t>
  </si>
  <si>
    <t>100610 - Rice in the husk, "paddy" or rough</t>
  </si>
  <si>
    <t>67.060 - Cereals, pulses and derived products</t>
  </si>
  <si>
    <t>Consumer information, labelling (TBT); Prevention of deceptive practices and consumer protection (TBT); Protection of human health or safety (TBT); Quality requirements (TBT)</t>
  </si>
  <si>
    <r>
      <rPr>
        <sz val="11"/>
        <rFont val="Calibri"/>
      </rPr>
      <t>https://members.wto.org/crnattachments/2025/TBT/CHN/25_04865_00_x.pdf</t>
    </r>
  </si>
  <si>
    <t>Draft standards for test Guide- Digital Rights Management (DRM) System with Subscriber Management System (SMS) &amp; Conditional Access System (CAS) for INTERNET PROTOCOL TELEVISION (IPTV)</t>
  </si>
  <si>
    <t>This document details about test schedules for the evaluation of Digital Rights Management (DRM) system with Subscriber Management System (SMS), and Conditional Access System (CAS) for Internet Protocol Television (IPTV), as required for testing and certification.</t>
  </si>
  <si>
    <t>Internet Protocol Television (IPTV)</t>
  </si>
  <si>
    <r>
      <rPr>
        <sz val="11"/>
        <rFont val="Calibri"/>
      </rPr>
      <t>https://members.wto.org/crnattachments/2025/TBT/IND/25_04838_00_e.pdf</t>
    </r>
  </si>
  <si>
    <t>Draft TEC 57090:2025 ‘Standard for the Schema and Taxonomy of an AI Incident Database in Telecommunications and Critical Digital Infrastructure’</t>
  </si>
  <si>
    <t>This standard provides the comprehensive harm taxonomy for an AI incident database. This taxonomy will systematically, categorise and document incidents to improve the understanding, prevention, and mitigation of AI-related harms.</t>
  </si>
  <si>
    <r>
      <rPr>
        <sz val="11"/>
        <rFont val="Calibri"/>
      </rPr>
      <t>https://members.wto.org/crnattachments/2025/TBT/IND/25_04839_00_e.pdf</t>
    </r>
  </si>
  <si>
    <t>National Standard of the P.R.C., Safety requirements for fixed metal ladders and platform—Part 2: Inclined ladders</t>
  </si>
  <si>
    <t>This document specifies the basic safety requirements for the design, manufacturing, and installation of fixed metal inclined ladders._x000D_
This document applies to fixed metal inclined ladders used in the workplaces of industrial enterprises.</t>
  </si>
  <si>
    <t>Fixed industrial metal inclined ladder (HS code(s): 732690; 761090); (ICS code(s): 13.100)</t>
  </si>
  <si>
    <t>732690 - Articles of iron or steel, n.e.s. (excl. cast articles or articles of iron or steel wire); 761090 - Structures and parts of structures, of aluminium, n.e.s., and plates, rods, profiles, tubes and the like, prepared for use in structures, of aluminium, n.e.s. (excl. prefabricated buildings of heading 9406, doors and windows and their frames and thresholds for doors)</t>
  </si>
  <si>
    <t>13.100 - Occupational safety. Industrial hygiene</t>
  </si>
  <si>
    <t>Protection of human health or safety (TBT); Quality requirements (TBT)</t>
  </si>
  <si>
    <r>
      <rPr>
        <sz val="11"/>
        <rFont val="Calibri"/>
      </rPr>
      <t>https://members.wto.org/crnattachments/2025/TBT/CHN/25_04863_00_x.pdf</t>
    </r>
  </si>
  <si>
    <t>Regulations on the Administration of Sanitary and Quarantine for the Entry and Exit of Special Products</t>
  </si>
  <si>
    <t>This regulation is a departmental regulation formulated by the General Administration of Customs of China, which applies to the supervision and management of entry-exit sanitary and quarantine of  goods and articles related to public health and safety, such as blood and other human tissues, pathogenic microorganisms and biological products  collectively referred to as special products，(excluding those under the management of medicines, veterinary medicines, and medical devices,). This regulation specifies the system of quarantine approval, quarantine inspection, supervision and management of inbound and outbound special products, as well as legal responsibilities, etc., to ensure that inbound and outbound special products comply with the biosafety requirements, and to prevent the cross-border spread of infectious diseases.</t>
  </si>
  <si>
    <t>HS code(s): 2934; 2937; 2939; 3001; 3002; 3004; 3502; 3504; 3507; 3821; 3822; 3907; 9705;9801 (Part of the products in these HS codes)</t>
  </si>
  <si>
    <t>2934 - Nucleic acids and their salts, whether or not chemically defined; heterocyclic compounds (excl. with oxygen only or with nitrogen hetero-atom[s] only); 2937 - Hormones, prostaglandins, thromboxanes and leukotrienes, natural or reproduced by synthesis; derivatives and structural analogues thereof "incl. chain modified polypeptides", used primarily as hormones; 2939 - Alkaloids, natural or reproduced by synthesis, and their salts, ethers, esters and other derivatives; 3001 - Dried glands and other organs for organo-therapeutic uses, whether or not powdered; extracts of glands or other organs or their secretions, for organo-therapeutic uses; heparin and its salts; other human or animal substances prepared for therapeutic or prophylactic uses, n.e.s.; 3002 - Human blood; animal blood prepared for therapeutic, prophylactic or diagnostic uses; antisera and other blood fractions and immunological products, whether or not modified or obtained by means of biotechnological processes; vaccines, toxins, cultures of micro-organisms (excl. yeasts) and similar products; cell cultures, whether or not modified; 3004 - Medicaments consisting of mixed or unmixed products for therapeutic or prophylactic uses, put up in measured doses "incl. those for transdermal administration" or in forms or packings for retail sale (excl. goods of heading 3002, 3005 or 3006); 3502 - Albumins, incl. concentrates of two or more whey proteins containing by weight &gt; 80% whey proteins, calculated on the dry matter, albuminates and other albumin derivatives; 3504 - Peptones and their derivatives; other protein substances and their derivatives, not elsewhere specified or included; hide powder, whether or not chromed.; 3507 - Enzymes; prepared enzymes, n.e.s.; 3821 - Prepared culture media for the development or maintenance of micro-organisms (including viruses and the like) or of plant, human or animal cells.; 3822 - Diagnostic or laboratory reagents on a backing, prepared diagnostic or laboratory reagents whether or not on a backing, whether or not put up in the form of kits (excl.those of heading 3006); certified reference materials; 3907 - Polyacetals, other polyethers and epoxide resins, in primary forms; polycarbonates, alkyd resins, polyallyl esters and other polyesters, in primary forms; 9705 - Collections and collector's pieces of zoological, botanical, mineralogical, anatomical, historical, archaeological, palaeontological, ethnographic or numismatic interest</t>
  </si>
  <si>
    <r>
      <rPr>
        <sz val="11"/>
        <rFont val="Calibri"/>
      </rPr>
      <t>https://members.wto.org/crnattachments/2025/TBT/CHN/25_04873_00_x.pdf</t>
    </r>
  </si>
  <si>
    <t>National Standard of the P.R.C., General technical specification for transportation BDS positioning module</t>
  </si>
  <si>
    <t>This document specifies the technical requirements, test methods, and inspection rules for transportation BDS positioning modules._x000D_
This document applies to the design, manufacturing, and testing of satellite navigation positioning modules used in domestic transportation sectors, including rail, road, waterway, civil aviation (encompassing low-altitude traffic), postal services, and urban transit._x000D_
This document does not apply to the design, production or testing of satellite navigation positioning modules for used in international navigation-related transportation vehicles such as commercial aircraft and ocean-going vessels.</t>
  </si>
  <si>
    <t>Transportation BDS positioning module (HS code(s): 852990); (ICS code(s): 03.220)</t>
  </si>
  <si>
    <t>852990 - Parts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n.e.s. (excl. for aerials and aerial reflectors of all kinds)</t>
  </si>
  <si>
    <t>03.220 - Transport</t>
  </si>
  <si>
    <r>
      <rPr>
        <sz val="11"/>
        <rFont val="Calibri"/>
      </rPr>
      <t>https://members.wto.org/crnattachments/2025/TBT/CHN/25_04868_00_x.pdf</t>
    </r>
  </si>
  <si>
    <t>National Standard of the P.R.C., General rules for warning mark and register mark of civil explosives</t>
  </si>
  <si>
    <t>This document specifies the basic rules and technical requirements for warning marks and register marks  of civil explosives._x000D_
This document applies to the management of warning marks and register marks for civil explosives.</t>
  </si>
  <si>
    <t>Industrial explosives, industrial detonators, industrial detonating cords/fuses, pyrotechnic articles, civilian propellants (HS code(s): 3601; 3602; 3603; 3604); (ICS code(s): 13.300)</t>
  </si>
  <si>
    <t>3602 - Prepared explosives, other than propellent powders.; 3603 - Safety fuses; detonating cords; percussion or detonating caps; igniters; electric detonators (excl. grenade detonators and cartridge cases, whether or not with percussion caps); 3604 - Fireworks, signalling flares, rain rockets, fog signals and other pyrotechnic articles (excl. cartridge blanks); 3601 - Propellent powders.</t>
  </si>
  <si>
    <t>13.300 - Protection against dangerous goods</t>
  </si>
  <si>
    <r>
      <rPr>
        <sz val="11"/>
        <rFont val="Calibri"/>
      </rPr>
      <t>https://members.wto.org/crnattachments/2025/TBT/CHN/25_04859_00_x.pdf</t>
    </r>
  </si>
  <si>
    <t>National Standard of the P.R.C., Safety requirements of lithium-ion battery for electric mopeds and motorcycles</t>
  </si>
  <si>
    <t>This document specifies the safety requirements and test methods for battery cells, battery packs or systems used in electric motorcycles and electric mopeds. _x000D_
This document applies to lithium-ion batteries used for electric mopeds and motorcycles.</t>
  </si>
  <si>
    <t>Lithium-ion battery for electric mopeds and motorcycles (HS code(s): 850760); (ICS code(s): 43.140)</t>
  </si>
  <si>
    <t>850760 - Lithium-ion accumulators (excl. spent)</t>
  </si>
  <si>
    <t>43.140 - Motorcycles and mopeds</t>
  </si>
  <si>
    <r>
      <rPr>
        <sz val="11"/>
        <rFont val="Calibri"/>
      </rPr>
      <t>https://members.wto.org/crnattachments/2025/TBT/CHN/25_04871_00_x.pdf</t>
    </r>
  </si>
  <si>
    <t>National Standard of the P.R.C., Safety requirements for fixed metal ladders and platform—Part 1: Vertical ladders</t>
  </si>
  <si>
    <t>This document specifies the basic safety requirements for the design, manufacturing, and installation of fixed metal vertical ladders._x000D_
This document applies to fixed metal vertical ladders used in the workplaces of industrial enterprises.</t>
  </si>
  <si>
    <t>Fixed industrial metal vertical ladder (HS code(s): 732690; 761090); (ICS code(s): 13.100)</t>
  </si>
  <si>
    <r>
      <rPr>
        <sz val="11"/>
        <rFont val="Calibri"/>
      </rPr>
      <t>https://members.wto.org/crnattachments/2025/TBT/CHN/25_04862_00_x.pdf</t>
    </r>
  </si>
  <si>
    <t>National Standard of the P.R.C., The limits and measurement methods of fuel consumption for motorcycles and mopeds</t>
  </si>
  <si>
    <t>This document specifies the limits and measurement methods of fuel consumption for motorcycles and mopeds._x000D_
This document applies to motorcycles and mopeds with spark-ignition engines, three-wheeled motorcycles with compression-ignition engines, and hybrid electric motorcycles and hybrid electric mopeds._x000D_
This document does not apply to vehicles that only run on gaseous fuels or alcohol fuels.</t>
  </si>
  <si>
    <t>Motorcycles and mopeds (HS code(s): 8711); (ICS code(s): 43.140)</t>
  </si>
  <si>
    <t>8711 - Motorcycles, incl. mopeds, and cycles fitted with an auxiliary motor, with or without side-cars; side-cars</t>
  </si>
  <si>
    <r>
      <rPr>
        <sz val="11"/>
        <rFont val="Calibri"/>
      </rPr>
      <t>https://members.wto.org/crnattachments/2025/TBT/CHN/25_04870_00_x.pdf</t>
    </r>
  </si>
  <si>
    <t>National Standard of the P.R.C., Safety requirements for portable metal ladders</t>
  </si>
  <si>
    <t>This document specifies requirements for the structural dimensions, performance, test methods, and usage information of portable metal ladders._x000D_
This document applies to portable metal leaning ladders, extending ladders, standing ladders, telescopic ladders, hinged ladders, and combination ladders.</t>
  </si>
  <si>
    <t>Portable metal ladders (leaning ladder, extending ladder, standing ladder, telescopic ladder, hinged ladder, combination ladder) (HS code(s): 732690; 761699); (ICS code(s): 13.100)</t>
  </si>
  <si>
    <t>732690 - Articles of iron or steel, n.e.s. (excl. cast articles or articles of iron or steel wire); 761699 - Articles of aluminium, n.e.s.</t>
  </si>
  <si>
    <r>
      <rPr>
        <sz val="11"/>
        <rFont val="Calibri"/>
      </rPr>
      <t>https://members.wto.org/crnattachments/2025/TBT/CHN/25_04861_00_x.pdf</t>
    </r>
  </si>
  <si>
    <t>National Standard of the P.R.C., Powered support for coal mine—Part1:General specification</t>
  </si>
  <si>
    <t>This document specifies the terms and definitions, requirements, test methods, and inspection rules for powered supports for coal mines._x000D_
This document applies to powered supports used in an ambient temperature range of 0℃ to +60℃.</t>
  </si>
  <si>
    <t>Powered support for coal mine (HS code(s): 730890); (ICS code(s): 73.100)</t>
  </si>
  <si>
    <t>730890 - Structures and parts of structures, of iron or steel, n.e.s. (excl. bridges and bridge-sections, towers and lattice masts, doors and windows and their frames, thresholds for doors, props and similar equipment for scaffolding, shuttering, propping or pit-propping)</t>
  </si>
  <si>
    <t>73.100 - Mining equipment</t>
  </si>
  <si>
    <t>Prevention of deceptive practices and consumer protection (TBT); Protection of human health or safety (TBT); Quality requirements (TBT); Cost saving and productivity enhancement (TBT)</t>
  </si>
  <si>
    <r>
      <rPr>
        <sz val="11"/>
        <rFont val="Calibri"/>
      </rPr>
      <t>https://members.wto.org/crnattachments/2025/TBT/CHN/25_04867_00_x.pdf</t>
    </r>
  </si>
  <si>
    <t>DraftFood Safety and Standards (Food Products Standards and Food Additives) Amendment Regulations, 2025</t>
  </si>
  <si>
    <t>The Draft Notification of Food Safety and Standards (Food Products Standards and Food Additives) Amendment Regulations, 2025 is related to Revision of fatty acid composition of Ghee, New Standards of Cheese Powder, Removal of term “Fish” from definition of Animal, Addition of vitamins up to 15% of the Recommended Dietary Allowance in caffeinated beverages, Limit of Arsenic in regulation 2.10.7(4) for mineral water (including natural mineral water), Limit of Borate in regulation 2.10.8 for Packaged Drinking Water (other than Mineral Water), Standards of Drinking Water (Purified), Inclusion of “Sucrose esters of fatty acids INS 473” in Food Category 12.6.3, and relating to Food Category 6.2.1 and 6.2.2.</t>
  </si>
  <si>
    <t>Food Products</t>
  </si>
  <si>
    <t>Consumer information, labelling (TBT); Prevention of deceptive practices and consumer protection (TBT); Protection of human health or safety (TBT)</t>
  </si>
  <si>
    <r>
      <rPr>
        <sz val="11"/>
        <rFont val="Calibri"/>
      </rPr>
      <t>https://members.wto.org/crnattachments/2025/TBT/IND/25_04843_00_x.pdf</t>
    </r>
  </si>
  <si>
    <t>National Standard of the P.R.C., General requirements for wireless communication function of fire alarm system</t>
  </si>
  <si>
    <t>This document specifies terms and definitions for the wireless communication functions of fire alarm systems, specifies their classification, technical requirements, inspection rules, and labeling, and describes corresponding test methods._x000D_
The wireless communication functions defined in this document refer exclusively to communication functions in fire alarm systems that use wireless communication as a substitute for wired communication._x000D_
This document applies to the design, manufacture, and inspection of wireless communication fire alarm systems installed in general industrial and civil buildings.</t>
  </si>
  <si>
    <t>Wireless communication fire alarm system (HS code(s): 842410); (ICS code(s): 13.220.20)</t>
  </si>
  <si>
    <t>842410 - Fire extinguishers, whether or not charged</t>
  </si>
  <si>
    <t>13.220.20 - Fire protection</t>
  </si>
  <si>
    <r>
      <rPr>
        <sz val="11"/>
        <rFont val="Calibri"/>
      </rPr>
      <t>https://members.wto.org/crnattachments/2025/TBT/CHN/25_04872_00_x.pdf</t>
    </r>
  </si>
  <si>
    <t>National Standard of the P.R.C., Powered support for coal mine—Part 4: Specification for electro-hydraulic control systems</t>
  </si>
  <si>
    <t>This document specifies the terms and definitions, requirements, test methods, inspection rules, marking, packaging, transportation and storage, operation and maintenance of electro-hydraulic control systems for powered supports for coal mines._x000D_
This document applies to electro-hydraulic control systems for powered supports for coal mines.</t>
  </si>
  <si>
    <t>Electro-hydraulic control systems for powered supports for coal mines (HS code(s): 847149; 848180); (ICS code(s): 73.100)</t>
  </si>
  <si>
    <t>848180 - Appliances for pipes, boiler shells, tanks, vats or the like (excl. pressure-reducing valves, valves for the control of pneumatic power transmission, check "non-return" valves and safety or relief valves); 847149 - Data-processing machines, automatic, presented in the form of systems "comprising at least a central processing unit, one input unit and one output unit" (excl. portable weighing &lt;= 10 kg and excl. peripheral units)</t>
  </si>
  <si>
    <r>
      <rPr>
        <sz val="11"/>
        <rFont val="Calibri"/>
      </rPr>
      <t>https://members.wto.org/crnattachments/2025/TBT/CHN/25_04866_00_x.pdf</t>
    </r>
  </si>
  <si>
    <t>National Standard of the P.R.C., Speedometer for motor vehicle and motorcycle</t>
  </si>
  <si>
    <t>This document specifies the requirements and test methods for speedometers of automobiles and motorcycles in the loaded state, and provides the determination rules for the same type._x000D_
This document applies to speedometers used in vehicles of categories M, N, and L.</t>
  </si>
  <si>
    <t>Speedometer for motor vehicle and motorcycle (ICS code(s): 43.040.10)</t>
  </si>
  <si>
    <t>43.040.10 - Electrical and electronic equipment</t>
  </si>
  <si>
    <r>
      <rPr>
        <sz val="11"/>
        <rFont val="Calibri"/>
      </rPr>
      <t>https://members.wto.org/crnattachments/2025/TBT/CHN/25_04869_00_x.pdf</t>
    </r>
  </si>
  <si>
    <t>Notification for revision of GR on “Lightning and Surge Protection of Telecom Sites, TEC 66130:2024”</t>
  </si>
  <si>
    <t>This proposed document contains the generic requirements for Lightning and Surge Protection of Telecom Sites in the Indian telecom network. The Lightning &amp; Surge Protection System Stage-I &amp; II (Type 1 + 2) in TT configuration shall be installed at the entry of AC mains of the telecom site to protect the complete site against direct lightning strikes and switching surges as per this GR(TEC 66130:2025). The Lightning &amp; Surge Protection system shall be compatible with other electrical appliances at the site</t>
  </si>
  <si>
    <r>
      <rPr>
        <sz val="11"/>
        <rFont val="Calibri"/>
      </rPr>
      <t xml:space="preserve">https://members.wto.org/crnattachments/2025/TBT/IND/25_04841_00_e.pdf
</t>
    </r>
  </si>
  <si>
    <t>National Standard of the P.R.C., Safety requirements for fixed metal ladders and platform—Part 3: Industrial guardrails and platform</t>
  </si>
  <si>
    <t>This document specifies the basic safety requirements for the design, manufacturing, and installation of fixed industrial guardrails and platforms._x000D_
This document applies to fixed guardrails and platforms made of metal materials used in the workplaces of industrial enterprises.</t>
  </si>
  <si>
    <t>Fixed industrial metal guardrail, Fixed industrial metal platform (HS code(s): 732690; 761090); (ICS code(s): 13.100)</t>
  </si>
  <si>
    <r>
      <rPr>
        <sz val="11"/>
        <rFont val="Calibri"/>
      </rPr>
      <t>https://members.wto.org/crnattachments/2025/TBT/CHN/25_04864_00_x.pdf</t>
    </r>
  </si>
  <si>
    <t>Guyana</t>
  </si>
  <si>
    <t>Requirements for food vendors</t>
  </si>
  <si>
    <t>This standard specifies the minimum requirements and control checkpoints to be observed by food vendors in the preparation, presentation, and service of foods and beverages. It also provides guidance on the areas used for food vending and applies to mobile, fixed, street, market, seasonal/event, institutional, online and home-based food vendors.</t>
  </si>
  <si>
    <t>Processes in the food industry (ICS code(s): 67.020)</t>
  </si>
  <si>
    <t>67.020 - Processes in the food industry</t>
  </si>
  <si>
    <r>
      <rPr>
        <sz val="11"/>
        <rFont val="Calibri"/>
      </rPr>
      <t>https://members.wto.org/crnattachments/2025/TBT/GUY/25_04856_00_e.pdf</t>
    </r>
  </si>
  <si>
    <t>Chinese Taipei</t>
  </si>
  <si>
    <t>Proposal for Amendments to the  Legal Inspection Requirements for Power Conversion System</t>
  </si>
  <si>
    <t>To achieve net-zero carbon emissions by 2050, it is expected that renewable energy power generation equipment and energy storage systems will gradually be installed not only at outdoor sites but also in indoor households and factories. Considering that the Power Conversion System (PCS) is a critical component of energy storage systems, the BSMI proposes to expand PCS not exceeding 100 kW in the mandatory inspection scope to ensure consumer safety. Two alternative conformity assessment procedures are made available for the choice of applicants, i.e. Registration of Product Certification (RPC) or Type-Approved Batch Inspection (TABI).</t>
  </si>
  <si>
    <t>Static converters (HS code(s): 850440)</t>
  </si>
  <si>
    <t>850440 - Static converters</t>
  </si>
  <si>
    <t>29.200 - Rectifiers. Converters. Stabilized power supply</t>
  </si>
  <si>
    <r>
      <rPr>
        <sz val="11"/>
        <rFont val="Calibri"/>
      </rPr>
      <t>https://members.wto.org/crnattachments/2025/TBT/TPKM/25_04802_00_e.pdf
https://members.wto.org/crnattachments/2025/TBT/TPKM/25_04802_00_x.pdf</t>
    </r>
  </si>
  <si>
    <t>Bolivia, Plurinational State of</t>
  </si>
  <si>
    <t>REGLAMENTO TÉCNICO “APROBACIÓN DE MODELO DE MEDIDORES DE ENERGÍA ELÉCTRICA MONOFÁSICOS” </t>
  </si>
  <si>
    <t>Las disposiciones del presente reglamento técnico, aplica a las empresas unipersonales o sociedades comerciales, nacionales o extranjeras, públicas o privadas, que importen " Medidores de Energía Eléctrica Monofásicos ", utilizados para medir el consumo de energía en sistemas de baja tensión, en el Estado Plurinacional de Bolivia, independientemente del lugar de origen del producto, están alcanzadas por las disposiciones contenidas en el presente Reglamento Técnico.</t>
  </si>
  <si>
    <t>(Solo aplica a Contadores monofásicos)</t>
  </si>
  <si>
    <t>902830 - Electricity supply or production meters, incl. calibrating meters therefor</t>
  </si>
  <si>
    <t>17.220 - Electricity. Magnetism. Electrical and magnetic measurements; 91.140.50 - Electricity supply systems</t>
  </si>
  <si>
    <r>
      <rPr>
        <sz val="11"/>
        <rFont val="Calibri"/>
      </rPr>
      <t>https://members.wto.org/crnattachments/2025/TBT/BOL/25_04817_00_s.pdf</t>
    </r>
  </si>
  <si>
    <t>Uganda</t>
  </si>
  <si>
    <t>DUS 837: 2025, Decorative melamine-faced boards—Specification, Second Edition</t>
  </si>
  <si>
    <t>This Draft Uganda Standard specifies the requirements for decorative aminoplast-faced boards, which are referred to as decorative melamine-faced boards (MFB) or low-pressure laminates, and are used, for example, for furniture and interior work.</t>
  </si>
  <si>
    <t>Builders' joinery and carpentry, of wood (excl. of bamboo, windows, French windows and their frames, doors and their frames and thresholds, posts and beams, assembled flooring panels, wooden shuttering for concrete constructional work, shingles, shakes, engineered structural timber products, cellular wood panels and prefabricated buildings) (HS code(s): 441899); Fibre and particle boards (ICS code(s): 79.060.20); melamine-faced boards</t>
  </si>
  <si>
    <t>441899 - Builders' joinery and carpentry, of wood (excl. of bamboo, windows, French windows and their frames, doors and their frames and thresholds, posts and beams, assembled flooring panels, wooden shuttering for concrete constructional work, shingles, shakes, engineered structural timber products, cellular wood panels and prefabricated buildings)</t>
  </si>
  <si>
    <t>79.060.20 - Fibre and particle boards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</si>
  <si>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</si>
  <si>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https://members.wto.org/crnattachments/2025/TBT/UGA/25_04827_00_e.pdf</t>
    </r>
  </si>
  <si>
    <t>DUS 849, Stabilized soil blocks - Specification, Second Edition</t>
  </si>
  <si>
    <t>This Draft Uganda Standard specifies the requirements and test methods for stabilized soil blocks using cement and/or lime for use in general construction</t>
  </si>
  <si>
    <t>Building blocks and bricks of cement, concrete or artificial stone, whether or not reinforced (HS code(s): 681011); Construction materials in general (ICS code(s): 91.100.01); Stabilized soil blocks</t>
  </si>
  <si>
    <t>681011 - Building blocks and bricks of cement, concrete or artificial stone, whether or not reinforced</t>
  </si>
  <si>
    <t>91.100.01 - Construction materials in general</t>
  </si>
  <si>
    <r>
      <rPr>
        <sz val="11"/>
        <rFont val="Calibri"/>
      </rPr>
      <t>https://members.wto.org/crnattachments/2025/TBT/UGA/25_04816_00_e.pdf</t>
    </r>
  </si>
  <si>
    <t>Protocolo de Análisis y/o Ensayo de Seguridad de Producto Eléctrico PE Nº1/04:2025</t>
  </si>
  <si>
    <t>El presente protocolo establece el procedimiento de certificación para Lavavajillas eléctricos de uso doméstico, destinadas al lavado y enjuague de platos, cubiertos y otros utensilios, siendo su tensión nominal no superior a 250 V. Se excluyen:Lavavajillas destinadas a ser utilizadas profesionalmente para lavar y enjuagar platos, cubiertos y otros utensilios que se utilizan con fines comerciales (IEC 60335-2-58).Lavavajillas destinadas a fines industriales.Lavavajillas destinados a ser utilizados en lugares donde prevalecen condiciones especiales, como la presencia de atmósfera corrosiva o explosiva (polvo, vapor o gas).</t>
  </si>
  <si>
    <t>Lavavajillas</t>
  </si>
  <si>
    <t>97.040.40 - Dishwashers</t>
  </si>
  <si>
    <r>
      <rPr>
        <sz val="11"/>
        <rFont val="Calibri"/>
      </rPr>
      <t>https://members.wto.org/crnattachments/2025/TBT/CHL/25_04824_00_s.pdf
https://www.sec.cl/sitio-web/wp-content/uploads/2025/07/PE-N%C2%B01-04_2025-Lavavajillas.pdf</t>
    </r>
  </si>
  <si>
    <t>Malawi</t>
  </si>
  <si>
    <t>DMS 2084:2024:  Long lasting insecticide treated mosquito nets – Specification</t>
  </si>
  <si>
    <t>This Draft Malawi Standard specifies requirements, sampling, and test methods for treated Long Lasting Insecticide Nets (LLIN).</t>
  </si>
  <si>
    <t>ORGANIC CHEMICALS (HS code(s): 29); Textile fabrics (ICS code(s): 59.080.30)</t>
  </si>
  <si>
    <t>29 - ORGANIC CHEMICALS</t>
  </si>
  <si>
    <t>59.080.30 - Textile fabrics</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</si>
  <si>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</si>
  <si>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https://members.wto.org/crnattachments/2025/TBT/MWI/25_04804_00_e.pdf</t>
    </r>
  </si>
  <si>
    <t>Viet Nam</t>
  </si>
  <si>
    <t>Draft of Decree on Quality Management of Halal Products and Services </t>
  </si>
  <si>
    <t>Scope of Regulation: This Decree provides for the management of the quality of Halal products and services, including: regulations on quality requirements, conformity assessment activities, management of the use of the Halal label and certification, inspection, handling of violations, and support policies for Halal products and services.Subjects of Application This Decree applies to:- Organizations and individuals producing and trading Halal products and services in Viet Nam.- Testing organizations and certification bodies related to Halal products and services.- Relevant state management agencies involved in the production and trading of Halal products and services.</t>
  </si>
  <si>
    <t>Halal products and services</t>
  </si>
  <si>
    <t>67.020 - Processes in the food industry; 67.040 - Food products in general</t>
  </si>
  <si>
    <r>
      <rPr>
        <sz val="11"/>
        <rFont val="Calibri"/>
      </rPr>
      <t>https://members.wto.org/crnattachments/2025/TBT/VNM/25_04842_00_x.pdf</t>
    </r>
  </si>
  <si>
    <t>Draft Ministry of Public Health Notification (MOPH), No. ... B.E  ….. issued by virtue of the Food Act B.E. 2522 entitled "Food in a Hermetically Sealed Container"; </t>
  </si>
  <si>
    <t>For consumer protection, the Ministry of Public Health (MOPH) is proposing to revise the MOPH Notification Food in a Hermetically Sealed Container to modernize the regulatory framework for food in sealed containers in line with current scientific knowledge, technological advancements, and food safety standards.The main elements of the draft MOPH notification are as follows:1. Revocation of the Previous Notification (Notification No. 355 B.E. 2556 on "Food in a Sealed Container." (Clause 1))2. Revised Definition and Criteria for Foods in Sealed Containers by emphasizing water activity values and sterilization methods (Clause 3) and food types are categorized into low-acid foods and acidified/acid foods, with specific pH thresholds and additional quality criteria (Clauses 5–6)3. Updated Labelling Requirements by drain weight must be declared on the label for foods where the solid portion can be separated from the liquid. (Clause 11)4. This MOPH Notification shall come into force after the date of its publication in the Government Gazette.</t>
  </si>
  <si>
    <t>Food in a Hermetically Sealed Container (ICS code: 67.020)</t>
  </si>
  <si>
    <r>
      <rPr>
        <sz val="11"/>
        <rFont val="Calibri"/>
      </rPr>
      <t>https://members.wto.org/crnattachments/2025/TBT/THA/25_04828_00_e.pdf
https://members.wto.org/crnattachments/2025/TBT/THA/25_04828_00_x.pdf</t>
    </r>
  </si>
  <si>
    <t>DUS 366-1:2025, Masonry cement—Specification, Second Edition</t>
  </si>
  <si>
    <t>This draft Uganda Standard gives the definition and composition of masonry cements as commonly used in the production of mortar for bricklaying and block laying and for rendering and plastering. It includes physical, mechanical, and chemical requirements and defines strength classes. Necessary durability requirements are also given.</t>
  </si>
  <si>
    <t>- Portland cement: (HS code(s): 25232); Cement, Gypsum, Lime, Mortar (ICS code(s): 91.100.10); Masonry cement</t>
  </si>
  <si>
    <t>25232 - - Portland cement:</t>
  </si>
  <si>
    <t>91.100.10 - Cement. Gypsum. Lime. Mortar</t>
  </si>
  <si>
    <t>Consumer information, labelling (TBT); Prevention of deceptive practices and consumer protection (TBT); Protection of human health or safety (TBT); Quality requirements (TBT); Reducing trade barriers and facilitating trade (TBT); Cost saving and productivity enhancement (TBT)</t>
  </si>
  <si>
    <r>
      <rPr>
        <sz val="11"/>
        <rFont val="Calibri"/>
      </rPr>
      <t>https://members.wto.org/crnattachments/2025/TBT/UGA/25_04826_00_e.pdf</t>
    </r>
  </si>
  <si>
    <t>DUS 366-2: 2025, Masonry cement – Part 2: Test methods, Second Edition</t>
  </si>
  <si>
    <t>This Draft Uganda Standard describes reference and alternative test methods to be used when testing masonry cements to assess their conformity to DUS 366–1. It gives the tests on fresh mortar for consistence, water retention, air content and workability. In the event of a dispute, only the reference methods are used.</t>
  </si>
  <si>
    <r>
      <rPr>
        <sz val="11"/>
        <rFont val="Calibri"/>
      </rPr>
      <t>https://members.wto.org/crnattachments/2025/TBT/UGA/25_04825_00_e.pdf</t>
    </r>
  </si>
  <si>
    <t>DMS 229:2024 Breakfast cereals – Specification</t>
  </si>
  <si>
    <t>This draft Malawi standard specifies requirements, sampling and test methods for fresh green beans of varieties (cultivars) grown from Phaseolus vulgaris L. and Phaseolus coccineus L. to be supplied fresh to the consumer. It does not include beans for shelling or Industrial processing.</t>
  </si>
  <si>
    <t>Cereal grains otherwise worked, e.g. hulled, rolled, flaked, pearled, sliced or kibbled; germ of cereals, whole, rolled, flaked or ground (excl. cereal flours, and husked and semi- or wholly milled rice and broken rice) (HS code(s): 1104); Cereals, pulses and derived products (ICS code(s): 67.060)</t>
  </si>
  <si>
    <t>1104 - Cereal grains otherwise worked, e.g. hulled, rolled, flaked, pearled, sliced or kibbled; germ of cereals, whole, rolled, flaked or ground (excl. cereal flours, and husked and semi- or wholly milled rice and broken rice)</t>
  </si>
  <si>
    <r>
      <rPr>
        <sz val="11"/>
        <rFont val="Calibri"/>
      </rPr>
      <t>https://members.wto.org/crnattachments/2025/TBT/MWI/25_04757_00_e.pdf</t>
    </r>
  </si>
  <si>
    <t>DMS 2048:2024  Popcorn – Specification</t>
  </si>
  <si>
    <t>This draft Malawi standard specifies the requirements, sampling and test methods for popcorn intended for human consumption.</t>
  </si>
  <si>
    <t>Maize or corn (HS code(s): 1005); Cereals, pulses and derived products (ICS code(s): 67.060)</t>
  </si>
  <si>
    <t>1005 - Maize or corn</t>
  </si>
  <si>
    <r>
      <rPr>
        <sz val="11"/>
        <rFont val="Calibri"/>
      </rPr>
      <t>https://members.wto.org/crnattachments/2025/TBT/MWI/25_04762_00_e.pdf</t>
    </r>
  </si>
  <si>
    <t>DMS 2046:2024: Roasted cashew kernels – Specification</t>
  </si>
  <si>
    <t>This draft Malawi standard specifies the requirements, sampling and test methods for roasted cashew kernels obtained from nuts of cashew tree (Anacardium occidentale, L) intended for human consumption.</t>
  </si>
  <si>
    <t>Fresh or dried cashew nuts, shelled (HS code(s): 080132); Oilseeds (ICS code(s): 67.200.20)</t>
  </si>
  <si>
    <t>080132 - Fresh or dried cashew nuts, shelled</t>
  </si>
  <si>
    <t>67.200.20 - Oilseeds</t>
  </si>
  <si>
    <r>
      <rPr>
        <sz val="11"/>
        <rFont val="Calibri"/>
      </rPr>
      <t>https://members.wto.org/crnattachments/2025/TBT/MWI/25_04760_00_e.pdf</t>
    </r>
  </si>
  <si>
    <t>DMS 2275:2025: Barley grains – Specification</t>
  </si>
  <si>
    <t>This draft Malawi standard specifies requirements, sampling and methods of test for barley grains of varieties (cultivars) grown from Hordeum vulgare L. in and Hordeum bulbosum intended for human consumption. </t>
  </si>
  <si>
    <t>Barley seed for sowing (HS code(s): 100310); Cereals, pulses and derived products (ICS code(s): 67.060)</t>
  </si>
  <si>
    <t>100310 - Barley seed for sowing</t>
  </si>
  <si>
    <r>
      <rPr>
        <sz val="11"/>
        <rFont val="Calibri"/>
      </rPr>
      <t>https://members.wto.org/crnattachments/2025/TBT/MWI/25_04770_00_e.pdf</t>
    </r>
  </si>
  <si>
    <t>DMS 195:2025 Fresh green beans (Zitheba) – Specification </t>
  </si>
  <si>
    <t>Fresh or chilled leguminous vegetables, shelled or unshelled (excl. peas "Pisum sativum" and beans "Vigna spp., Phaseolus spp.") (HS code(s): 070890); Fruits. Vegetables (ICS code(s): 67.080)</t>
  </si>
  <si>
    <t>070890 - Fresh or chilled leguminous vegetables, shelled or unshelled (excl. peas "Pisum sativum" and beans "Vigna spp., Phaseolus spp.")</t>
  </si>
  <si>
    <t>67.080 - Fruits. Vegetables</t>
  </si>
  <si>
    <t>DMS 415:2024: Sunflower seed – Specification</t>
  </si>
  <si>
    <t>This draft Malawi standard specifies the requirements, sampling and test methods for sunflower seed (Helianthusannuus L.) for further processing.</t>
  </si>
  <si>
    <t>Sunflower seeds, whether or not broken. (HS code(s): 1206); Oilseeds (ICS code(s): 67.200.20)</t>
  </si>
  <si>
    <t>1206 - Sunflower seeds, whether or not broken.</t>
  </si>
  <si>
    <r>
      <rPr>
        <sz val="11"/>
        <rFont val="Calibri"/>
      </rPr>
      <t>https://members.wto.org/crnattachments/2025/TBT/MWI/25_04754_00_e.pdf</t>
    </r>
  </si>
  <si>
    <t>DMS 461:2024: Raw cashew kernels – Specification</t>
  </si>
  <si>
    <t>This draft Malawi standard specifies the requirements, sampling and test methods for raw cashew kernels derived from raw cashew nut of the cashew tree (Anacardium occidentale, Linnaeus) intended for human consumption. It does not apply to cashew kernels that are processed by salting, sugaring, flavouring, roasting or oil frying.</t>
  </si>
  <si>
    <t>- Cashew nuts: (HS code(s): 08013); Oilseeds (ICS code(s): 67.200.20)</t>
  </si>
  <si>
    <t>08013 - - Cashew nuts:</t>
  </si>
  <si>
    <r>
      <rPr>
        <sz val="11"/>
        <rFont val="Calibri"/>
      </rPr>
      <t>https://members.wto.org/crnattachments/2025/TBT/MWI/25_04756_00_e.pdf</t>
    </r>
  </si>
  <si>
    <t>DMS 554:2024 Peanut butter – Specification</t>
  </si>
  <si>
    <t>This draft Malawi standard specifies the requirements, sampling and test methods for peanut butter derived from seeds of peanuts (groundnuts) of the species Arachis hypogaea L. for human consumption. </t>
  </si>
  <si>
    <t>Groundnuts, whether or not shelled or broken (excl. roasted or otherwise cooked) (HS code(s): 1202); Oilseeds (ICS code(s): 67.200.20)</t>
  </si>
  <si>
    <t>1202 - Groundnuts, whether or not shelled or broken (excl. roasted or otherwise cooked)</t>
  </si>
  <si>
    <r>
      <rPr>
        <sz val="11"/>
        <rFont val="Calibri"/>
      </rPr>
      <t>https://members.wto.org/crnattachments/2025/TBT/MWI/25_04758_00_e.pdf</t>
    </r>
  </si>
  <si>
    <t>DMS 2053:2024 Cashew butter – Specification</t>
  </si>
  <si>
    <t>This draft Malawi standard specifies the requirements, and methods of sampling and test for cashew butter derived from kernels of cashew tree (Anacardium occidentale, L) intended for human consumption.</t>
  </si>
  <si>
    <t>EDIBLE FRUIT AND NUTS; PEEL OF CITRUS FRUIT OR MELONS (HS code(s): 08); Butter (ICS code(s): 67.100.20)</t>
  </si>
  <si>
    <t>08 - EDIBLE FRUIT AND NUTS; PEEL OF CITRUS FRUIT OR MELONS</t>
  </si>
  <si>
    <t>67.100.20 - Butter</t>
  </si>
  <si>
    <r>
      <rPr>
        <sz val="11"/>
        <rFont val="Calibri"/>
      </rPr>
      <t>https://members.wto.org/crnattachments/2025/TBT/MWI/25_04763_00_e.pdf</t>
    </r>
  </si>
  <si>
    <t>DMS 425:2024: Sesame – Specification</t>
  </si>
  <si>
    <t>This draft Malawi standard specifies the requirements, sampling and test methods for sesame (Sesamun indicumL.) intended for human consumption.</t>
  </si>
  <si>
    <t>Fixed vegetable or microbial fats and oils, incl. jojoba oil, and their fractions, whether or not refined, but not chemically modified (excl. soya-bean, groundnut, olive, palm, sunflower-seed, safflower, cotton-seed, coconut, palm kernel, babassu, rape, colza and mustard oil) (HS code(s): 1515); Oilseeds (ICS code(s): 67.200.20)</t>
  </si>
  <si>
    <t>1515 - Fixed vegetable or microbial fats and oils, incl. jojoba oil, and their fractions, whether or not refined, but not chemically modified (excl. soya-bean, groundnut, olive, palm, sunflower-seed, safflower, cotton-seed, coconut, palm kernel, babassu, rape, colza and mustard oil)</t>
  </si>
  <si>
    <r>
      <rPr>
        <sz val="11"/>
        <rFont val="Calibri"/>
      </rPr>
      <t>https://members.wto.org/crnattachments/2025/TBT/MWI/25_04755_00_e.pdf</t>
    </r>
  </si>
  <si>
    <t>DMS 2284:2025: Blended or mixed nut and oilseed butters – Specification </t>
  </si>
  <si>
    <t>This draft Malawi standard specifies requirements, sampling and test methods for butters obtained by mixing nut and oilseed butters and/or their blends with other ingredients intended for human consumption</t>
  </si>
  <si>
    <t>Fats and oils derived from milk, and dehydrated butter and ghee (excl. natural butter, recombined butter and whey butter) (HS code(s): 040590); Butter (ICS code(s): 67.100.20)</t>
  </si>
  <si>
    <t>040590 - Fats and oils derived from milk, and dehydrated butter and ghee (excl. natural butter, recombined butter and whey butter)</t>
  </si>
  <si>
    <r>
      <rPr>
        <sz val="11"/>
        <rFont val="Calibri"/>
      </rPr>
      <t>https://members.wto.org/crnattachments/2025/TBT/MWI/25_04768_00_e.pdf</t>
    </r>
  </si>
  <si>
    <t>DMS 2278:2024: Pre-cooked dehydrated pulse products – Specification</t>
  </si>
  <si>
    <t>This draft Malawi standard specifies the requirements, sampling and test methods for pre-cooked dehydrated pulse products intended for human consumption</t>
  </si>
  <si>
    <t>ANIMAL, VEGETABLE OR MICROBIAL FATS AND OILS AND THEIR CLEAVAGE PRODUCTS; PREPARED EDIBLE FATS; ANIMAL OR VEGETABLE WAXES (HS code(s): 15); Cereals, pulses and derived products (ICS code(s): 67.060)</t>
  </si>
  <si>
    <t>15 - ANIMAL, VEGETABLE OR MICROBIAL FATS AND OILS AND THEIR CLEAVAGE PRODUCTS; PREPARED EDIBLE FATS; ANIMAL OR VEGETABLE WAXES</t>
  </si>
  <si>
    <r>
      <rPr>
        <sz val="11"/>
        <rFont val="Calibri"/>
      </rPr>
      <t>https://members.wto.org/crnattachments/2025/TBT/MWI/25_04767_00_e.pdf</t>
    </r>
  </si>
  <si>
    <t>DMS 2064:2024 Popcorn kernels – Specification</t>
  </si>
  <si>
    <t>This draft Malawi standard specifies the requirements, sampling and test methods for popcorn kernels intended for human consumption but does not include:</t>
  </si>
  <si>
    <r>
      <rPr>
        <sz val="11"/>
        <rFont val="Calibri"/>
      </rPr>
      <t>https://members.wto.org/crnattachments/2025/TBT/MWI/25_04764_00_e.pdf</t>
    </r>
  </si>
  <si>
    <t>DMS 2276: 2025 : Fresh Peas – Specification </t>
  </si>
  <si>
    <t>This draft Malawi standard specifies requirements, sampling and test methods of fresh peas of varieties (cultivars) grown from Pisum sativum L. and Vigna sinensisVigna unguiculata L. to be supplied fresh to the consumer. It does not include peas for Industrial processing.</t>
  </si>
  <si>
    <t>Leguminous vegetables, shelled or unshelled, fresh or chilled (HS code(s): 0708); Fruits. Vegetables (ICS code(s): 67.080)</t>
  </si>
  <si>
    <t>0708 - Leguminous vegetables, shelled or unshelled, fresh or chilled</t>
  </si>
  <si>
    <r>
      <rPr>
        <sz val="11"/>
        <rFont val="Calibri"/>
      </rPr>
      <t>https://members.wto.org/crnattachments/2025/TBT/MWI/25_04765_00_e.pdf</t>
    </r>
  </si>
  <si>
    <t>DMS 2277:2025 : Quick frozen green beans and quick frozen wax bean – Specification </t>
  </si>
  <si>
    <t>This draft Malawi standard specifies requirements, sampling and test methods for quick frozen green beans and quick frozen wax beans of varieties of the species Phaseolus vulgaris L. and Phaseolus coccineus L. for direct consumption without further processing, except for size-grading or repacking, if required. </t>
  </si>
  <si>
    <t>Shelled beans "Vigna spp., Phaseolus spp.", prepared or preserved otherwise than by vinegar or acetic acid (excl. frozen) (HS code(s): 200551); Fruits. Vegetables (ICS code(s): 67.080)</t>
  </si>
  <si>
    <t>200551 - Shelled beans "Vigna spp., Phaseolus spp.", prepared or preserved otherwise than by vinegar or acetic acid (excl. frozen)</t>
  </si>
  <si>
    <r>
      <rPr>
        <sz val="11"/>
        <rFont val="Calibri"/>
      </rPr>
      <t>https://members.wto.org/crnattachments/2025/TBT/MWI/25_04766_00_e.pdf</t>
    </r>
  </si>
  <si>
    <t>DMS 1783:2021 Chia seeds – Specification</t>
  </si>
  <si>
    <t>This draft Malawi standard specifies the requirements, methods of sampling and test for chia seed (Salvia hispanica L.) intended for human consumption. It does not apply to chia seed as a planting material.</t>
  </si>
  <si>
    <t>Other oil seeds and oleaginous fruits, whether or not broken (excl. edible nuts, olives, soya beans, groundnuts, copra, linseed, rape or colza seeds and sunflower seeds) (HS code(s): 1207); Oilseeds (ICS code(s): 67.200.20)</t>
  </si>
  <si>
    <t>1207 - Other oil seeds and oleaginous fruits, whether or not broken (excl. edible nuts, olives, soya beans, groundnuts, copra, linseed, rape or colza seeds and sunflower seeds)</t>
  </si>
  <si>
    <r>
      <rPr>
        <sz val="11"/>
        <rFont val="Calibri"/>
      </rPr>
      <t>https://members.wto.org/crnattachments/2025/TBT/MWI/25_04759_00_e.pdf</t>
    </r>
  </si>
  <si>
    <t>DMS 2047:2024:Prepacked cooked beans (Baked) – Specification</t>
  </si>
  <si>
    <t>This draft Malawi standard specifies the requirements, sampling and test methods for prepacked cooked (baked) beans obtained from different varieties of Phaseolus spp.  intended for human consumption</t>
  </si>
  <si>
    <t>- Beans (Vigna spp., Phaseolus spp.): (HS code(s): 07133); Cereals, pulses and derived products (ICS code(s): 67.060)</t>
  </si>
  <si>
    <t>07133 - - Beans (Vigna spp., Phaseolus spp.):</t>
  </si>
  <si>
    <r>
      <rPr>
        <sz val="11"/>
        <rFont val="Calibri"/>
      </rPr>
      <t>https://members.wto.org/crnattachments/2025/TBT/MWI/25_04761_00_e.pdf</t>
    </r>
  </si>
  <si>
    <t>DMS 22020:2025:Raw macadamia nut in shell – Specification</t>
  </si>
  <si>
    <t>This draft Malawi standard specifies the requirements, sampling and test methods for raw macadamia nuts-in shell of varieties grown from Macadamia integrifolia, and Macadamia tetraphylla, and their hybrids whose kernels are intended for human consumption.</t>
  </si>
  <si>
    <t>Nuts, fresh or dried, whether or not shelled or peeled (excl. coconuts, Brazil nuts, cashew nuts, almonds, hazelnuts, filberts, walnuts, chestnuts, pistachios, macadamia nuts, kola nuts, areca nuts and pine nuts) (HS code(s): 080299); Oilseeds (ICS code(s): 67.200.20)</t>
  </si>
  <si>
    <t>080299 - Nuts, fresh or dried, whether or not shelled or peeled (excl. coconuts, Brazil nuts, cashew nuts, almonds, hazelnuts, filberts, walnuts, chestnuts, pistachios, macadamia nuts, kola nuts, areca nuts and pine nuts)</t>
  </si>
  <si>
    <r>
      <rPr>
        <sz val="11"/>
        <rFont val="Calibri"/>
      </rPr>
      <t>https://members.wto.org/crnattachments/2025/TBT/MWI/25_04769_00_e.pdf</t>
    </r>
  </si>
  <si>
    <t>Rwanda</t>
  </si>
  <si>
    <t>DEAS 1278:2025, Crayon and pastel — Specification, First Edition</t>
  </si>
  <si>
    <t>This Draft East African Standard specifies the requirements, sampling, and test methods for crayons and pastels used for drawing purposes.</t>
  </si>
  <si>
    <t>Pencils, pastels, drawing charcoals, writing or drawing chalks and tailors' chalks (HS code(s): 960990); Miscellaneous domestic and commercial equipment (ICS code(s): 97.180); Crayon</t>
  </si>
  <si>
    <t>960990 - Pencils, pastels, drawing charcoals, writing or drawing chalks and tailors' chalks</t>
  </si>
  <si>
    <t>97.180 - Miscellaneous domestic and commercial equipment</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</si>
  <si>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</si>
  <si>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https://members.wto.org/crnattachments/2025/TBT/UGA/25_04732_00_e.pdf</t>
    </r>
  </si>
  <si>
    <t>Proposal to Revoke 23 Standards of Identity for Foods</t>
  </si>
  <si>
    <t>Proposed rule - The Food and Drug Administration (FDA or we) is proposing to revoke 23 standards of identity for food. FDA is taking this action because we tentatively conclude that these standards are no longer necessary to promote honesty and fair dealing in the interest of consumers. This proposed action would reduce redundant regulatory requirements.</t>
  </si>
  <si>
    <t>Standards of identity for foods; Cereals, pulses and derived products (ICS code(s): 67.060); Fruits. Vegetables (ICS code(s): 67.080); Fish and fishery products (ICS code(s): 67.120.30); Non-alcoholic beverages (ICS code(s): 67.160.20); Spices and condiments. Food additives (ICS code(s): 67.220)</t>
  </si>
  <si>
    <t>67.060 - Cereals, pulses and derived products; 67.080 - Fruits. Vegetables; 67.120.30 - Fish and fishery products; 67.160.20 - Non-alcoholic beverages; 67.220 - Spices and condiments. Food additives</t>
  </si>
  <si>
    <t>Prevention of deceptive practices and consumer protection (TBT); Cost saving and productivity enhancement (TBT)</t>
  </si>
  <si>
    <r>
      <rPr>
        <sz val="11"/>
        <rFont val="Calibri"/>
      </rPr>
      <t>https://members.wto.org/crnattachments/2025/TBT/USA/25_04703_00_e.pdf</t>
    </r>
  </si>
  <si>
    <t>DEAS 1279:2024, Duster — Specification, First Edition</t>
  </si>
  <si>
    <t>This Draft East African Standard specifies the requirements for materials, design and construction, and performance of chalkboard dusters used for erasing chalk markings from chalkboards or blackboards.</t>
  </si>
  <si>
    <t>Mops and leather dusters; prepared knots and tufts for broom or brush making; squeegees of rubber or other flexible materials; brooms and brushes, n.e.s. (HS code(s): 960390); Chalkboard duster</t>
  </si>
  <si>
    <t>960390 - Mops and leather dusters; prepared knots and tufts for broom or brush making; squeegees of rubber or other flexible materials; brooms and brushes, n.e.s.</t>
  </si>
  <si>
    <t>Consumer information, labelling (TBT); Prevention of deceptive practices and consumer protection (TBT); Quality requirements (TBT); Harmonization (TBT); Reducing trade barriers and facilitating trade (TBT)</t>
  </si>
  <si>
    <r>
      <rPr>
        <sz val="11"/>
        <rFont val="Calibri"/>
      </rPr>
      <t>https://members.wto.org/crnattachments/2025/TBT/UGA/25_04727_00_e.pdf</t>
    </r>
  </si>
  <si>
    <t>Tanzania</t>
  </si>
  <si>
    <t>Revocation of Food Standards for 11 Products Not Currently Sold</t>
  </si>
  <si>
    <t>Proposed rule - The Food and Drug Administration (FDA or we) is proposing to revoke 11 food standards for foods that are no longer sold in the United States. FDA is taking this action as we tentatively conclude these standards are no longer necessary to promote honesty and fair dealing in the interest of consumers. This action, if finalized, will remove obsolete rules to possibly reduce unnecessary regulatory requirements.</t>
  </si>
  <si>
    <t>Canned fruits and vegetables not currently sold; Fruits. Vegetables (ICS code(s): 67.080)</t>
  </si>
  <si>
    <r>
      <rPr>
        <sz val="11"/>
        <rFont val="Calibri"/>
      </rPr>
      <t>https://members.wto.org/crnattachments/2025/TBT/USA/25_04704_00_e.pdf</t>
    </r>
  </si>
  <si>
    <t>Kenya</t>
  </si>
  <si>
    <t>DEAS 1277:2025, Geomerty set — Specification, First Edition</t>
  </si>
  <si>
    <t>This Draft East African Standard specifies the requirements of school type geometry set.</t>
  </si>
  <si>
    <t>Instruments for measuring length, for use in the hand, n.e.s. (HS code(s): 901780); Measuring instruments (ICS code(s): 17.040.30); Geometry set; Mathematical boxes; Mathematical set; Geometry box</t>
  </si>
  <si>
    <t>901780 - Instruments for measuring length, for use in the hand, n.e.s.</t>
  </si>
  <si>
    <t>17.040.30 - Measuring instruments</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</si>
  <si>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</si>
  <si>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https://members.wto.org/crnattachments/2025/TBT/UGA/25_04738_00_e.pdf</t>
    </r>
  </si>
  <si>
    <t>Burundi</t>
  </si>
  <si>
    <t>Proposal to Revoke 18 Standards of Identity for Dairy Products</t>
  </si>
  <si>
    <t>Proposed rule - The Food and Drug Administration (FDA or we) is proposing to revoke 18 standards of identity for dairy products. FDA is taking this action as we tentatively conclude that these standards are no longer necessary to promote honesty and fair dealing in the interest of consumers. This proposed action would reduce redundant regulatory requirements.</t>
  </si>
  <si>
    <t>Dairy products; Milk and milk products (ICS code(s): 67.100)</t>
  </si>
  <si>
    <t>67.100 - Milk and milk products</t>
  </si>
  <si>
    <r>
      <rPr>
        <sz val="11"/>
        <rFont val="Calibri"/>
      </rPr>
      <t>https://members.wto.org/crnattachments/2025/TBT/USA/25_04705_00_e.pdf</t>
    </r>
  </si>
  <si>
    <t>Brazil</t>
  </si>
  <si>
    <t>Draft Regulatory Decree about Law No. 15.022/2024 (28 pages, in Portuguese; 30 pages, in English).</t>
  </si>
  <si>
    <t>Draft Decree detailing the implementation of Law No. 15.022/2024, including the registration, prioritization, risk assessment and risk management of industrial chemicals in Brazil. The goal is to reduce the impacts on human health and the environment generated by the production, import and use of those chemical substances in the country and to define appropriate risk management tools. Note for clarification: this Law will establish the general guidelines for the matter.</t>
  </si>
  <si>
    <t>HS Chapter 28 – Inorganic chemicals; organic or inorganic compounds of precious metals, of rare-earth metals, of radioactive elements or of isotopes; HS Chapter 29 – Organic chemicals.</t>
  </si>
  <si>
    <t>28 - INORGANIC CHEMICALS; ORGANIC OR INORGANIC COMPOUNDS OF PRECIOUS METALS, OF RARE-EARTH METALS, OF RADIOACTIVE ELEMENTS OR OF ISOTOPES; 29 - ORGANIC CHEMICALS</t>
  </si>
  <si>
    <t>71.060 - Inorganic chemicals; 71.080 - Organic chemicals</t>
  </si>
  <si>
    <t>Protection of human health or safety (TBT); Protection of animal or plant life or health (TBT); Protection of the environment (TBT)</t>
  </si>
  <si>
    <r>
      <rPr>
        <sz val="11"/>
        <rFont val="Calibri"/>
      </rPr>
      <t>https://www.gov.br/participamaisbrasil/decreto-regulamentador-da-lei-15022-2024</t>
    </r>
  </si>
  <si>
    <t>Nigeria</t>
  </si>
  <si>
    <t>DARS 2162:2025, Medical cotton swabs- Specification,  first edition;</t>
  </si>
  <si>
    <t>  1. 1 This Draft African Standard specifies requirements, sampling and  methods  of test for medical cotton  swab.  1.2 This standard shall not apply to non-woven cotton swabs</t>
  </si>
  <si>
    <t>Wadding, gauze, bandages and the like, e.g. dressings, adhesive plasters, poultices, impregnated or covered with pharmaceutical substances or put up for retail sale for medical, surgical, dental or veterinary purposes (HS code(s): 3005)</t>
  </si>
  <si>
    <t>3005 - Wadding, gauze, bandages and the like, e.g. dressings, adhesive plasters, poultices, impregnated or covered with pharmaceutical substances or put up for retail sale for medical, surgical, dental or veterinary purposes</t>
  </si>
  <si>
    <t>11.040 - Medical equipment</t>
  </si>
  <si>
    <t>Quality requirements (TBT); Harmonization (TBT); Reducing trade barriers and facilitating trade (TBT)</t>
  </si>
  <si>
    <r>
      <rPr>
        <sz val="11"/>
        <rFont val="Calibri"/>
      </rPr>
      <t>https://members.wto.org/crnattachments/2025/TBT/NGA/25_04659_00_e.pdf</t>
    </r>
  </si>
  <si>
    <t>DARS 2153-2:2025, Surgical sutures -Part 2 Non -absorbable first edition                                                                                                                                                          </t>
  </si>
  <si>
    <t>  1.1         This Draft African Standard  specifies the requirements, sampling and test methods for non-absorbable surgical sutures and surgical ligatures.  1.2       This standard does not cover antimicrobial impregnated non -absorbable sutures.                                              </t>
  </si>
  <si>
    <t>Sterile surgical catgut, similar sterile suture materials and sterile tissue adhesives for surgical wound closure; sterile laminaria and sterile laminaria tents; sterile absorbable surgical or dental haemostatics (HS code(s): 300610)</t>
  </si>
  <si>
    <t>300610 - Sterile surgical catgut, similar sterile suture materials, incl. sterile absorbable surgical or dental yarns, and sterile tissue adhesives for surgical wound closure; sterile laminaria and sterile laminaria tents; sterile absorbable surgical or dental haemostatics; sterile surgical or dental adhesion barriers, whether or not absorbable</t>
  </si>
  <si>
    <t>11.040.30 - Surgical instruments and materials</t>
  </si>
  <si>
    <t>Consumer information, labelling (TBT); Quality requirements (TBT); Harmonization (TBT); Reducing trade barriers and facilitating trade (TBT)</t>
  </si>
  <si>
    <r>
      <rPr>
        <sz val="11"/>
        <rFont val="Calibri"/>
      </rPr>
      <t>https://members.wto.org/crnattachments/2025/TBT/NGA/25_04660_00_e.pdf</t>
    </r>
  </si>
  <si>
    <t>United Kingdom</t>
  </si>
  <si>
    <t>Consultation document on proposed new standards for household tumble dryers, 43 pages, English. Draft statutory instrument, 58 pages, English. Options assessment, 36 pages, English.  </t>
  </si>
  <si>
    <t>The UK Government is proposing to update existing ecodesign and energy labelling regulations for household tumble dryers placed on the GB market. We aim to mirror the EU’s new regulations for household tumble dryers in GB.for ecodesign, mirrors Regulation (EU) 2023/2533 in GB. for labelling, mirrors Regulation (EU) 2023/2534 in GB.We have also published an options assessment alongside this consultation which details our analysis of the costs and benefits of this policy and a draft Statutory up Instrument.</t>
  </si>
  <si>
    <t>Household Tumble Dryers:  (HS code(s): 842112)</t>
  </si>
  <si>
    <t>842112 - Centrifugal clothes-dryers</t>
  </si>
  <si>
    <t>97.060 - Laundry appliances</t>
  </si>
  <si>
    <t>Consumer information, labelling (TBT); Protection of the environment (TBT); Reducing trade barriers and facilitating trade (TBT)</t>
  </si>
  <si>
    <r>
      <rPr>
        <sz val="11"/>
        <rFont val="Calibri"/>
      </rPr>
      <t xml:space="preserve">https://members.wto.org/crnattachments/2025/TBT/GBR/25_04675_00_e.pdf
https://members.wto.org/crnattachments/2025/TBT/GBR/25_04675_01_e.pdf
Link to the consultation page:
https://www.gov.uk/government/consultations/raising-product-standards-for-household-tumble-dryers
</t>
    </r>
  </si>
  <si>
    <t>DARS 2165: 2025, Zinc oxide surgical adhesive plaster (tape)- Specification First edition;</t>
  </si>
  <si>
    <t> 1.1 This Draft African Standard specifies the requirements, sampling and test methods of zinc oxide surgical adhesive plaster (tape).</t>
  </si>
  <si>
    <t>Adhesive dressings and other articles having an adhesive layer, impregnated or covered with pharmaceutical substances or put up for retail sale for medical, surgical, dental or veterinary purposes (HS code(s): 300510)</t>
  </si>
  <si>
    <t>300510 - Adhesive dressings and other articles having an adhesive layer, impregnated or covered with pharmaceutical substances or put up for retail sale for medical, surgical, dental or veterinary purposes</t>
  </si>
  <si>
    <r>
      <rPr>
        <sz val="11"/>
        <rFont val="Calibri"/>
      </rPr>
      <t>https://members.wto.org/crnattachments/2025/TBT/NGA/25_04673_00_e.pdf</t>
    </r>
  </si>
  <si>
    <t>DARS 2108: 2025, Disposable nursing pad specification First edition; </t>
  </si>
  <si>
    <t>   This Draft African Standard specifies minimum requirements for disposable nursing pads. </t>
  </si>
  <si>
    <t>Sanitary towels (pads) and tampons, napkins (diapers), napkin liners and similar articles, of any material. (HS code(s): 9619)</t>
  </si>
  <si>
    <t>9619 - Sanitary towels (pads) and tampons, napkins (diapers), napkin liners and similar articles, of any material.</t>
  </si>
  <si>
    <t>97.190 - Equipment for children</t>
  </si>
  <si>
    <r>
      <rPr>
        <sz val="11"/>
        <rFont val="Calibri"/>
      </rPr>
      <t>https://members.wto.org/crnattachments/2025/TBT/NGA/25_04661_00_e.pdf</t>
    </r>
  </si>
  <si>
    <t>Propuesta de Norma Técnica para la Evaluación e Incorporación a Nómina de Alimentos Nuevos para Consumo Humano en Chile</t>
  </si>
  <si>
    <t>La presente norma se aplica a todos los alimentos, ingredientes y materias alimentarias nuevas, conforme a lo establecido en el artículo 3° del Reglamento Sanitario de los Alimentos (RSA) y la definición contenida en el artículo 106, numeral 4), que indica: 2. “Alimento, ingrediente y materia alimentaria nuevos: Aquel alimento, ingrediente y materia alimentaria obtenido a través de procesos de síntesis físico-químicos o a través de procesos que ocurren en la naturaleza, que no corresponden a moléculas o compuestos con historial de consumo humano seguro.” 3. Estos alimentos deberán cumplir con los requisitos de inocuidad establecidos en el RSA (D.S. N° 977/1996), con el objetivo de contribuir a la nutrición de la población nacional. 4. Se excluyen del alcance de esta norma: - La evaluación de sustancias nuevas con efectos tecnológicos en los alimentos (aditivos alimentarios). - La evaluación de eventos biotecnológicos que modifiquen alimentos y/o materias primas. - La evaluación de propiedades saludables o terapéuticas de las sustancias.</t>
  </si>
  <si>
    <t>Alimentos nuevos</t>
  </si>
  <si>
    <t>67.040 - Food products in general</t>
  </si>
  <si>
    <r>
      <rPr>
        <sz val="11"/>
        <rFont val="Calibri"/>
      </rPr>
      <t>https://members.wto.org/crnattachments/2025/TBT/CHL/25_04679_00_s.pdf</t>
    </r>
  </si>
  <si>
    <t>Proposal for Amendments to the Legal Inspection Requirements for Stationary Lithium Battery Storage Appliances</t>
  </si>
  <si>
    <t>To support the global transition to net-zero emissions and align with national energy policies promoting the use of renewable energy and energy storage appliances, the BSMI has included stationary lithium battery storage appliances with a capacity of up to 20 kWh in the mandatory inspection scope to ensure product safety. As these appliances can be expanded based on user needs, the BSMI has proposed broadening the inspection scope to 100 kWh and require communications security inspections for power conversion system (PCS) with a capacity exceeding 20 kW to reduce potential threats to grid security. Conformity Assessment Procedures will remain unchanged.</t>
  </si>
  <si>
    <t>Static converters (HS code(s): 850440); Lithium-ion accumulators (excl. spent) (HS code(s): 850760); Electric accumulators (excl. spent, and lead-acid, nickel-cadmium, nickel-metal hydride and lithium-ion accumulators) (HS code(s): 850780)</t>
  </si>
  <si>
    <t>850440 - Static converters; 850760 - Lithium-ion accumulators (excl. spent); 850780 - Electric accumulators (excl. spent, and lead-acid, nickel-cadmium, nickel-metal hydride and lithium-ion accumulators)</t>
  </si>
  <si>
    <t>Protection of human health or safety (TBT); Protection of the environment (TBT)</t>
  </si>
  <si>
    <r>
      <rPr>
        <sz val="11"/>
        <rFont val="Calibri"/>
      </rPr>
      <t>https://members.wto.org/crnattachments/2025/TBT/TPKM/25_04681_00_e.pdf
https://members.wto.org/crnattachments/2025/TBT/TPKM/25_04681_00_x.pdf</t>
    </r>
  </si>
  <si>
    <t> DARS 2164: 2025 - Hospital beds and cots- Specification First edition;</t>
  </si>
  <si>
    <t>This Draft African specification covers dimensional and constructional requirements for six types of basic beds and cots intended for use in hospital and in other medical institutions.</t>
  </si>
  <si>
    <t>Medical, surgical, dental or veterinary furniture, e.g. operating tables, examination tables, hospital beds with mechanical fittings and dentists' chairs; barbers' chairs and similar chairs having rotating as well as both reclining and elevating movement; parts thereof (HS code(s): 9402)</t>
  </si>
  <si>
    <t>9402 - Medical, surgical, dental or veterinary furniture, e.g. operating tables, examination tables, hospital beds with mechanical fittings and dentists' chairs; barbers' chairs and similar chairs having rotating as well as both reclining and elevating movement; parts thereof</t>
  </si>
  <si>
    <t>11.140 - Hospital equipment</t>
  </si>
  <si>
    <t>Consumer information, labelling (TBT); Quality requirements (TBT); Harmonization (TBT); Reducing trade barriers and facilitating trade (TBT); Cost saving and productivity enhancement (TBT)</t>
  </si>
  <si>
    <r>
      <rPr>
        <sz val="11"/>
        <rFont val="Calibri"/>
      </rPr>
      <t>https://members.wto.org/crnattachments/2025/TBT/NGA/25_04658_00_e.pdf</t>
    </r>
  </si>
  <si>
    <t>DARS 2163:2025; Adhesive plaster for medical use- Specification First edition</t>
  </si>
  <si>
    <t> 1.1  This draft African standard specifies requirements, sampling and test methods for adhesive plaster (also known as adhesive tape) for medical use.</t>
  </si>
  <si>
    <r>
      <rPr>
        <sz val="11"/>
        <rFont val="Calibri"/>
      </rPr>
      <t>https://members.wto.org/crnattachments/2025/TBT/NGA/25_04668_00_e.pdf</t>
    </r>
  </si>
  <si>
    <t>Japan</t>
  </si>
  <si>
    <t>Amendment to the Enforcement Order for the Act on the Promotion of Effective Utilization of Resources</t>
  </si>
  <si>
    <t>The amendment of the “Act on the Promotion of Effective Utilization of Resources” requires manufacturers and importers to use recycled materials through formulating plans and reporting regularly to the government in order to promote effective utilization of resources and decarbonization. Furthermore, under the act, Specified Resources-Recycling Business Operators are required to collect and recycle “Specified Resources-Recycled Products”. Following this, the amendment of the Enforcement Order will be made to specify products(“Specified Decarbonization Recycled Resources Utilization Promoted Products”) that are required to utilize recycled plastics as decarbonization recycled resources and add some products to “Specified Resources-Recycled Products”.</t>
  </si>
  <si>
    <t>The following products to use recycled plastics1. Plastic containers and packaging (excluding those specified by Ministerial Ordinances)2. Automobiles (limited to those stipulated in Article 2, Paragraph 1 of the Automobile Recycling Law) 3. Unit type air conditioners4. Television receivers5. Electric refrigerators6. Electric washing machinesThe following products for voluntary collection of waste and recycling1. Power Supply Units (limited to those using lithium batteries as components) 2. Mobile phone devices3. Heated tobacco devices</t>
  </si>
  <si>
    <t>23.120 - Ventilators. Fans. Air-conditioners; 33.050.10 - Telephone equipment; 33.160.25 - Television receivers; 43.020 - Road vehicles in general; 65.160 - Tobacco, tobacco products and related equipment; 83.080 - Plastics; 97.040.30 - Domestic refrigerating appliances; 97.060 - Laundry appliances</t>
  </si>
  <si>
    <t>Protection of the environment (TBT)</t>
  </si>
  <si>
    <r>
      <rPr>
        <sz val="11"/>
        <rFont val="Calibri"/>
      </rPr>
      <t>https://members.wto.org/crnattachments/2025/TBT/JPN/25_04680_00_e.pdf</t>
    </r>
  </si>
  <si>
    <t>Draft Commission Regulation amending Regulation (EC) No 1223/2009 of the European Parliament and of the Council as regards the use of Benzyl Salicylate, Triphenyl Phosphate, Ammonium Silver Zinc Aluminium Silicate, Aluminium, water-soluble zinc salts, Acetylated Vetiver Oil, Citral, HC Blue No. 18, HC Red No. 18, HC Yellow No. 16, Hydroxypropyl p-phenylenediamine and its dihydrochloride salt, and DHHB in cosmetic products</t>
  </si>
  <si>
    <t>The measures proposed by the draft Commission Regulation are part of the on-going and regular adaptations of the Annexes to Regulation (EC) No 1223/2009 (Cosmetics Regulation). Based on the latest scientific opinions by the Scientific Committee on Consumer Safety (SCCS) the proposed measures aim at: - prohibiting in Annex II the use of ‘Triphenyl Phosphate’;- establishing further restrictions in Annex III for ‘Water-soluble zinc salts’;- establishing further restrictions in Annex III for ‘Citral, Geranial and Neral’;- establishing further restrictions in Annex III for ‘Benzyl Salicylate’;- establishing restrictions in Annex III for ‘Aluminium containing ingredients’;- establishing restrictions in Annex III for ‘Vetiveria zizanioides, ext., acetylated’- establishing restrictions in Annex III for ‘HC Blue 18’, used as hair dye;- establishing restrictions in Annex III for ‘Hydroxypropyl-p-phenylenediamine and Hydroxypropyl-p-phenylenediamine 2HCl (dihydrochloride salt)’, used as hair dye;- establishing restrictions in Annex III for ‘HC Yellow No. 16’, used as hair dye;- establishing restrictions in Annex III for ‘HC Red No. 18’, used as hair dye;- authorizing by listing in Annex V the substance ‘Ammonium Silver Zinc Aluminum Silicate' for use as a preservative in cosmetic products; and- establishing further restrictions in Annex VI for ‘Diethylamino Hydroxy benzoyl Hexyl Benzoate (DHHB)’, used as UV-filter.</t>
  </si>
  <si>
    <t>Cosmetics</t>
  </si>
  <si>
    <t>71.100.70 - Cosmetics. Toiletries</t>
  </si>
  <si>
    <r>
      <rPr>
        <sz val="11"/>
        <rFont val="Calibri"/>
      </rPr>
      <t>https://members.wto.org/crnattachments/2025/TBT/EEC/25_04620_00_e.pdf
https://members.wto.org/crnattachments/2025/TBT/EEC/25_04620_01_e.pdf</t>
    </r>
  </si>
  <si>
    <t>Proposal for a Regulation of the European Parliament and of the Council amending Regulations (EC) No 1272/2008, (EC) No 1223/2009 and (EU) 2019/1009 as regards simplification of certain requirements and procedures for chemical products</t>
  </si>
  <si>
    <t>Following the commitments of the European Commission to reduce administrative burden and costs for businesses, this initiative aims at simplifying and streamlining certain requirements and procedures for chemical products identified as particularly burdensome by industry and authorities. These provisions would benefit from regulatory streamlining and modernisation, that will improve the effectiveness of chemical legislation.More specifically, this initiative is aiming at simplification of the certain provisions and procedures of the following acts:Regulation (EC) No 1272/2008 on classification, labelling and packaging of substances and mixtures, which requires economic operators to classify, label and package their hazardous chemicals appropriately before placing them on the market. This initiative is seeking to simplify the formatting rules laid down for labelling of hazardous chemicals, including rules on mandatory minimum font sizes and line spacing, as these were identified being particularly burdensome and costly for industry – the burden being disproportionate to the impact on the protection of health and safety of users and of the environment. It also aims at clarifying rules on derogations from labelling requirements for smaller packages and rules on labelling of fuel pumps. In order to alleviate the burden to businesses and to improve the free circulation of substances and mixtures in the internal market without, undermining the protection of human health and the environment, this initiative also seeks to limit the provisions of Regulation (EC) No 1272/2008 on advertisements and distance sales to products placed on the market for the general public, taking into account the fact that other EU legislation (namely – REACH) already provides clear obligations on information flows in professional supply chains for substances and mixtures. Furthermore, it seeks to lighten obligations for advertisements of hazardous substances and mixtures, reducing the amount of information to be provided and broaden the use of digital labelling, thus removing the amount of information to be provided on the physical label.The revision of these rules will aim to achieve a balanced approach between administrative burden and costs for businesses and a high level of protection of human health and environment. Regulation (EC) No 1223/2009 on cosmetic products. The amendments will maintain the high level of safety of cosmetic products made available to consumers on the EU market while setting out in more explicit manner the current requirements and reducing the unnecessary reporting obligations for businesses and the competent authorities. Notably, the procedure for inclusion of colorants, preservatives and UV filters into the relevant Annexes IV, V and VI to Regulation (EC) No 1223/2009 will be established facilitating the process and speeding up the use of new cosmetic ingredients. The existing derogation procedure from the generic prohibition on the use of substances classified as carcinogenic, mutagenic, or toxic for reproduction (CMR) in cosmetic products will be set out more clearly taking into account the over ten years of experience. Also, the digitalisation of the glossary of common ingredient names will ensure accurate and up-to-date labelling, reduce regulatory risks and compliance errors. Furthermore, abolition of pre-notifications of cosmetic products containing nanomaterials, currently required in addition to notification of cosmetic products to the Commission, and abolition of redundant reporting obligation on competent authorities, will reduce administrative burden on business and Member States.Regulation (EU) 2019/1009 laying down rules on the making available on the market of EU fertilising products (‘FPR’). The initiative seeks to remove the FPR-specific extended REACH registration requirement, so that ‘standard’ REACH provisions would also apply to substances used in EU fertilising products. It also seeks to empower the Commission to introduce criteria and a methodology for the assessment of microorganisms by manufacturers and notified bodies. Finally, this initiative would further digitalise the FPR. These legislative changes would reduce administrative burden for industry and are expected to have positive impacts on the circular use of materials and innovation, leading to price reduction and broader variety of EU fertilising products on the market.</t>
  </si>
  <si>
    <t>Hazardous substances and mixtures, cosmetic, fertilisers</t>
  </si>
  <si>
    <t>65.080 - Fertilizers; 71.100 - Products of the chemical industry; 71.100.70 - Cosmetics. Toiletries</t>
  </si>
  <si>
    <t>Consumer information, labelling (TBT); Protection of human health or safety (TBT); Protection of animal or plant life or health (TBT); Protection of the environment (TBT); Cost saving and productivity enhancement (TBT)</t>
  </si>
  <si>
    <r>
      <rPr>
        <sz val="11"/>
        <rFont val="Calibri"/>
      </rPr>
      <t xml:space="preserve">https://members.wto.org/crnattachments/2025/TBT/EEC/25_04626_00_e.pdf
https://members.wto.org/crnattachments/2025/TBT/EEC/25_04626_01_e.pdf
https://eur-lex.europa.eu/legal-content/EN/TXT/?uri=COM%3A2025%3A0531%3AFIN
</t>
    </r>
  </si>
  <si>
    <t>Mexico</t>
  </si>
  <si>
    <t>Proyecto de Norma Oficial Mexicana PROY-NOM-251-SE-2025, Industria de la construcción-Productos de hierro y acero-Especificaciones, métodos de prueba e información comercial (cancela el PROY-NOM-251-SE-2021).</t>
  </si>
  <si>
    <t>Este Proyecto de Norma Oficial Mexicana establece las especificaciones, métodos de prueba, la información comercial y el Procedimiento de Evaluación de la Conformidad, para los productos de hierro y acero para el sector de la construcción que se fabriquen, importen y/o comercialicen en territorio nacional para proporcionar seguridad al usuario de estos productos.Aplica a los productos de hierro y acero que se fabriquen, importen y/o comercialicen en territorio nacional, enlistados en el Capítulo 4, en la Tabla 1 de este Proyecto de Norma Oficial Mexicana, destinados a una obra en construcción o edificación. Este Proyecto de Norma Oficial Mexicana no aplica a productos de acero que se empleen en edificaciones o construcciones y que no estén considerados en la Tabla 1.</t>
  </si>
  <si>
    <t>Aplica a los productos de hierro y acero que se fabriquen, importen y/o comercialicen en territorio nacional, destinados a una obra en construcción o edificación.</t>
  </si>
  <si>
    <t>77.140 - Iron and steel products</t>
  </si>
  <si>
    <r>
      <rPr>
        <sz val="11"/>
        <rFont val="Calibri"/>
      </rPr>
      <t xml:space="preserve">https://members.wto.org/crnattachments/2025/TBT/MEX/25_04630_00_s.pdf
https://www.dof.gob.mx/nota_detalle.php?codigo=5762429&amp;fecha=09/07/2025#gsc.tab=0
</t>
    </r>
  </si>
  <si>
    <t>Draft Commission Delegated Regulation amending Delegated Regulation (EU) 2016/127 as regards the protein-related requirements for infant and follow-on formula manufactured from protein hydrolysates </t>
  </si>
  <si>
    <t>This delegated Regulation aims to amend Commission Delegated Regulation (EU) 2016/127 by amending the compositional requirements set out in that Regulation for the protein content, protein source, protein processing and protein quality for infant and follow-on formula manufactured from protein hydrolysates, based on the relevant EFSA scientific opinion. </t>
  </si>
  <si>
    <t>Food</t>
  </si>
  <si>
    <r>
      <rPr>
        <sz val="11"/>
        <rFont val="Calibri"/>
      </rPr>
      <t>https://members.wto.org/crnattachments/2025/TBT/EEC/25_04621_00_e.pdf
https://members.wto.org/crnattachments/2025/TBT/EEC/25_04621_01_e.pdf</t>
    </r>
  </si>
  <si>
    <t>New Zealand</t>
  </si>
  <si>
    <t>Consultation Document: Supporting the uptake of Smart Electric Vehicle charging in New Zealand (July 2025, 26 Pages, English)</t>
  </si>
  <si>
    <t>The notified consultation document invites feedback on options to support the uptake of Smart EV chargers. It outlines draft objectives and uses these to evaluate and seek feedback on 5 options:The status quoIntroducing voluntary labelling for EV chargersIntroducing mandatory labelling for EV chargersIntroducing requirements that EV chargers supplied in New Zealand must meet a set of ‘smart requirements’.Introducing requirements that EV chargers supplied in New Zealand must meet a set of ‘smart requirements’ in combination with mandatory labelling. The discussion document also seeks feedback on whether the policy options should only apply only to private chargers or all new chargers.</t>
  </si>
  <si>
    <t>Electrical transformers, static converters, e.g. rectifiers, and inductors; parts thereof (HS code(s): 8504)</t>
  </si>
  <si>
    <t>8504 - Electrical transformers, static converters, e.g. rectifiers, and inductors; parts thereof</t>
  </si>
  <si>
    <t>43.120 - Electric road vehicles</t>
  </si>
  <si>
    <t>Cost saving and productivity enhancement (TBT)</t>
  </si>
  <si>
    <r>
      <rPr>
        <sz val="11"/>
        <rFont val="Calibri"/>
      </rPr>
      <t>https://www.mbie.govt.nz/have-your-say/supporting-the-uptake-of-smart-electric-vehicle-charging-in-new-zealand</t>
    </r>
  </si>
  <si>
    <t>Proposal for a Directive of the European Parliament and of the Council amending Directives 2000/14/EC, 2011/65/EU, 2013/53/EU, 2014/29/EU, 2014/30/EU, 2014/31/EU, 2014/32/EU, 2014/33/EU, 2014/34/EU, 2014/35/EU, 2014/53/EU, 2014/68/EU and 2014/90/EU of the European Parliament and of the Council as regards digitalisation and common specifications </t>
  </si>
  <si>
    <t>The proposal aims to rationalise and digitalise economic operators’ obligations for the concerned Directives and, to align the existing fall-back option to harmonised standards uniformly. The proposal includes:-The specification that the EU declaration of conformity, or a similar document, must be drawn up in electronic form and made accessible through an internet address or machine-readable code when that declaration needs to accompany a product;– The addition of a ‘digital contact’ as information to be indicated by manufacturers on products placed on the market to facilitate communication between economic operators and national authorities;– The clarification that the instructions accompanying products may be provided in electronic form with the exception of safety information which should be provided on paper or marked on the product for consumers;– The amendment of reporting obligations to national authorities that require a ‘paper or electronic format’ to ‘electronic form’ only;– The insertion of an obligation for exchanges by electronic means between the economic operators and competent authorities;– The introduction of a provision on common specifications to benefit from the use of presumption of conformity with essential requirements in the absence of harmonised standards; – An obligation to provide the information contained in the EU declaration of conformity and instructions on the digital product passport when the product is subject to another Union legislation that requires the use of such a digital product passport.</t>
  </si>
  <si>
    <t>Equipment for use outdoors, electrical and electronic equipment, recreational crafts and personal watercrafts, simple pressure vessels, non-automatic weighing instruments, measuring instruments, lifts and safety components for lifts, equipment and protective systems intended for use in potentially explosive atmospheres, electrical equipment designed for use within certain voltage limits, radio equipment, pressure equipment and marine equipment. </t>
  </si>
  <si>
    <t>17.020 - Metrology and measurement in general; 23.020.30 - Gas pressure vessels, gas cylinders; 29 - ELECTRICAL ENGINEERING; 31 - ELECTRONICS; 47.020 - Shipbuilding and marine structures in general; 53.020 - Lifting equipment; 97.200 - Equipment for entertainment</t>
  </si>
  <si>
    <t>Consumer information, labelling (TBT); Harmonization (TBT); Cost saving and productivity enhancement (TBT)</t>
  </si>
  <si>
    <r>
      <rPr>
        <sz val="11"/>
        <rFont val="Calibri"/>
      </rPr>
      <t xml:space="preserve">https://members.wto.org/crnattachments/2025/TBT/EEC/25_04593_00_e.pdf
https://members.wto.org/crnattachments/2025/TBT/EEC/25_04593_01_e.pdf
https://eur-lex.europa.eu/legal-content/EN/TXT/PDF/?uri=CELEX:52025PC0503
</t>
    </r>
  </si>
  <si>
    <t>Proposal for a Regulation of the European Parliament and of the Council amending Regulations (EU) No 765/2008, (EU) 2016/424, (EU) 2016/425, (EU) 2016/426, (EU) 2023/1230, (EU) 2023/1542 and (EU) 2024/1781 as regards digitalisation and common specifications </t>
  </si>
  <si>
    <t>The proposal aims to rationalise and digitalise economic operators’ obligations for the concerned Directives and to align the existing fall-back option to harmonised standards uniformly.This proposal includes:- The specification that the EU declaration of conformity, or a similar document, must be drawn up in electronic form and made accessible through an internet address or machine-readable code when that declaration needs to accompany a product;– The addition of a ‘digital contact’ as information to be indicated by manufacturers on the products which are placed on the market in order to facilitate communication between economic operators and national authorities;– The specification that the instructions accompanying products may be provided in electronic form, with the exception of safety information which should be provided on paper or marked on the product for consumers;– The amendment of reporting obligations to national authorities that require a ‘paper or electronic format’ to ‘electronic form’ only;– The insertion of an obligation for exchanges by electronic means between the economic operators and the competent authorities;– The introduction of a provision on common specifications to benefit from the use of presumption of conformity with essential requirements in the absence of harmonised standards; – An obligation to provide the information contained in the EU declaration of conformity and instructions on the digital product passport, when the product is subject to other Union legislation that requires the use of such a digital product passport.</t>
  </si>
  <si>
    <t>cableways, personal protective equipment, appliances burning gaseous fuel, machinery, batteries. </t>
  </si>
  <si>
    <t>13.110 - Safety of machinery; 29.060.20 - Cables; 29.220 - Galvanic cells and batteries; 45.100 - Cableway equipment; 13.340 - Protective equipment</t>
  </si>
  <si>
    <r>
      <rPr>
        <sz val="11"/>
        <rFont val="Calibri"/>
      </rPr>
      <t xml:space="preserve">https://members.wto.org/crnattachments/2025/TBT/EEC/25_04592_00_e.pdf
https://members.wto.org/crnattachments/2025/TBT/EEC/25_04592_01_e.pdf
https://eur-lex.europa.eu/legal-content/EN/TXT/PDF/?uri=CELEX:52025PC0504
</t>
    </r>
  </si>
  <si>
    <t>South Africa</t>
  </si>
  <si>
    <t>Textiles -  Agro shade nets - Specification - Part 1: Nets made from tape yarnsTextiles— Agro shade nets —Specification —Part 2: Nets made from mono filament yarns</t>
  </si>
  <si>
    <t>This Draft African Standard specifies the requirements, test methods, and sampling for shade nets made from tape yarns intended for use in agriculture  2. This Draft African Standard specifies the requirements, test methods, and sampling for shade nets made from mono filament yarns intended for use in agriculture.</t>
  </si>
  <si>
    <t>59.080 - Products of the textile industry; 65.060.99 - Other agricultural machines and equipment</t>
  </si>
  <si>
    <t>Harmonization (TBT); Reducing trade barriers and facilitating trade (TBT)</t>
  </si>
  <si>
    <r>
      <rPr>
        <sz val="11"/>
        <rFont val="Calibri"/>
      </rPr>
      <t>https://members.wto.org/crnattachments/2025/TBT/ZAF/25_04586_00_e.pdf
https://members.wto.org/crnattachments/2025/TBT/ZAF/25_04586_01_e.pdf
https://members.wto.org/crnattachments/2025/TBT/ZAF/25_04586_02_e.pdf
https://members.wto.org/crnattachments/2025/TBT/ZAF/25_04586_03_e.pdf</t>
    </r>
  </si>
  <si>
    <t>Malaysia</t>
  </si>
  <si>
    <t>Amendment to the Twelfth A Schedule of the Food Regulations 1985 [P.U.(A) 437/1985</t>
  </si>
  <si>
    <t>The proposed amendments to the Twelfth A Schedule of the Food Regulations 1985 [P.U.(A) 437/1985] is as follow:to amend the Twelfth A Schedule by inserting a new probiotic culture of Lactobacillus plantarum TCI378 / Lactiplantibacillus plantarum TCI378 under the group of Lactobacillus sp..</t>
  </si>
  <si>
    <t>All food</t>
  </si>
  <si>
    <t>67 - Food technology</t>
  </si>
  <si>
    <t>Consumer information, labelling (TBT); Protection of human health or safety (TBT)</t>
  </si>
  <si>
    <t>Standard for Wi-Fi over mmWave (n257, n258) Technology (WoMT) Access Point (WoMT-AP) and Station (WoMT-STA)</t>
  </si>
  <si>
    <t>This document specifies the Standard of Wi-Fi over mmWave (n257, n258) Technology (WoMT) Access Point (WoMT-AP) and Wi-Fi over mmWave (n257, n258) Technology Station (WoMT-STA) that are used for accessing services provided by Fixed Wireless Access (FWA) networks in licensed n257, n258 bands spanning 24.25 – 29.5 GHz frequency range</t>
  </si>
  <si>
    <t>33.040.35 - Telephone networks; 33.070.99 - Other mobile services</t>
  </si>
  <si>
    <r>
      <rPr>
        <sz val="11"/>
        <rFont val="Calibri"/>
      </rPr>
      <t>https://members.wto.org/crnattachments/2025/TBT/IND/25_04537_00_e.pdf</t>
    </r>
  </si>
  <si>
    <t>DKS 2893: 2024 : Machine glazed Kraft paper for food packaging — Specification</t>
  </si>
  <si>
    <t>This Kenya Standard specifies the requirements, sampling and test methods for machine glazed Kraft paper for food packaging such as bread bags, grocery bags, wrappings and laminates.</t>
  </si>
  <si>
    <t>Paper products (ICS code(s): 85.080)</t>
  </si>
  <si>
    <t>85.080 - Paper products</t>
  </si>
  <si>
    <t>Consumer information, labelling (TBT); Quality requirements (TBT); Reducing trade barriers and facilitating trade (TBT)</t>
  </si>
  <si>
    <r>
      <rPr>
        <sz val="11"/>
        <rFont val="Calibri"/>
      </rPr>
      <t>https://members.wto.org/crnattachments/2025/TBT/KEN/25_04557_00_e.pdf</t>
    </r>
  </si>
  <si>
    <t>DKS 12241:2025: Thermal transfer ribbons— Specification</t>
  </si>
  <si>
    <t>This Standard specifies the definition, classification, requirements, test methods, inspection rules, identification, packaging, transportation and storage of thermal transfer ribbons.This Standard is applicable to thermal transfer printer ribbons based on the working principle of thermal transfer imaging mode.</t>
  </si>
  <si>
    <t>Energy and heat transfer engineering (ICS code(s): 27)</t>
  </si>
  <si>
    <t>27 - Energy and heat transfer engineering</t>
  </si>
  <si>
    <r>
      <rPr>
        <sz val="11"/>
        <rFont val="Calibri"/>
      </rPr>
      <t>https://members.wto.org/crnattachments/2025/TBT/KEN/25_04554_00_e.pdf</t>
    </r>
  </si>
  <si>
    <t>Protocolo de Análisis y/o Ensayo de Seguridad de Producto de Combustibles PC Nº33:2025</t>
  </si>
  <si>
    <t>El presente protocolo establece el procedimiento de certificación para válvulas de exceso de flujo para gases combustibles, de acuerdo al alcance y campo de aplicación dispuesto en la norma DIN 30652-1:2021-06.</t>
  </si>
  <si>
    <t>Válvulas de exceso de flujo para gases combustibles</t>
  </si>
  <si>
    <t>23.060 - Valves; 23.020.35 - Gas cylinders</t>
  </si>
  <si>
    <r>
      <rPr>
        <sz val="11"/>
        <rFont val="Calibri"/>
      </rPr>
      <t>https://members.wto.org/crnattachments/2025/TBT/CHL/25_04573_00_s.pdf
https://www.sec.cl/consulta-publica/#1562021903705-db277904-ea8a</t>
    </r>
  </si>
  <si>
    <t>Panama</t>
  </si>
  <si>
    <t>Reglamento Técnico TECNOLOGÍA DE LOS ALIMENTOS.HORTALIZAS FRESCAS. ZANAHORIAS. REQUISITOS</t>
  </si>
  <si>
    <t>El objeto de este Reglamento Técnico es establecer los requisitos generales y de calidad e inocuidad que debe cumplir la zanahoria (Daucus carota) para consumo en estado fresco, para su comercialización y/o como materia prima para procesamiento industrial directo o procesamiento ulterior en el territorio de los Estados Parte.</t>
  </si>
  <si>
    <t>Frutas. Hortalizas (Código(s) de la ICS: 67.080)</t>
  </si>
  <si>
    <t>070610 - Fresh or chilled carrots and turnips</t>
  </si>
  <si>
    <t>Consumer information, labelling (TBT); Prevention of deceptive practices and consumer protection (TBT); Protection of human health or safety (TBT); Other (TBT)</t>
  </si>
  <si>
    <r>
      <rPr>
        <sz val="11"/>
        <rFont val="Calibri"/>
      </rPr>
      <t>https://members.wto.org/crnattachments/2025/TBT/PAN/25_04566_00_s.pdf</t>
    </r>
  </si>
  <si>
    <t>Norma técnica de seguridad y calidad de servicio del sistema eléctrico nacional interconectado y sus anexos.</t>
  </si>
  <si>
    <t xml:space="preserve">Según lo establecido en la Ley General de Servicios Eléctricos, en adelante La Ley, y su reglamentación vigente, el objetivo general de la presente Norma Técnica es establecer las exigencias de Seguridad y Calidad de Servicio de los sistemas interconectados. Bajo el contexto de una creciente incorporación de recursos energéticos en base a convertidores al Sistema Eléctrico Nacional, así como la paulatina salida de centrales convencionales han llevado a la matriz energética chilena hacia una etapa de transición, lo que plantea nuevos desafíos para mantener un nivel de seguridad y calidad de servicio. Dado lo anterior se incorporan definiciones asociadas a conceptos de robustez y fortaleza del sistema, junto a una metodología para la evaluación de dichos parámetros a nivel del sistema. Junto a lo anterior se incorporan nuevos requisitos mínimos de diseño para instalaciones basadas en convertidores, diferenciando entre aquellos con capacidad de Grid Forming y Grid Following. _x000D_
</t>
  </si>
  <si>
    <t>Instalaciones Eléctricas del Sistema Interconectado, convertidor formador de red, convertidor seguidor de red y sistema de almacenamiento de energía.</t>
  </si>
  <si>
    <t>29.200 - Rectifiers. Converters. Stabilized power supply; 29.240 - Power transmission and distribution networks</t>
  </si>
  <si>
    <t>Protection of human health or safety (TBT); Other (TBT)</t>
  </si>
  <si>
    <r>
      <rPr>
        <sz val="11"/>
        <rFont val="Calibri"/>
      </rPr>
      <t>https://members.wto.org/crnattachments/2025/TBT/CHL/25_04572_00_s.pdf
https://members.wto.org/crnattachments/2025/TBT/CHL/25_04572_01_s.pdf
https://members.wto.org/crnattachments/2025/TBT/CHL/25_04572_02_s.pdf
https://www.cne.cl/normativas/electrica/consulta-publica/</t>
    </r>
  </si>
  <si>
    <t>Switzerland</t>
  </si>
  <si>
    <t>Ordinance on Packaging</t>
  </si>
  <si>
    <t>The legal draft requires that aspects of sustainability shall be taken into account in the packaging production stage. Where technically possible and economically viable, producers and distributors shall aim to minimize the material used, improve the packaging composition and design, enhance the recyclability and the use of secondary raw materials in packaging. A subsidiary take-back obligation for non-refillable plastic packaging and beverage cartons is established to set up a national separate collection of this type of packaging (including a recycling rate). The existing obligation to charge a prepaid disposal fee on glass beverage containers will be extended to other glass packaging for food and cosmetic products to ensure the financing of the disposal of this waste. Exceptions to the mandatory deposit on refillable beverage containers are foreseen to simplify the use of refillable beverage containers. The existing reporting requirements for beverage containers will be applied to other packaging materials so that recycling rates can be calculated and there is more transparency in the packaging market. The current regulations on PVC beverage packaging will be repealed, as PVC is hardly used for this purpose anymore.</t>
  </si>
  <si>
    <t>All packaging and packaging materials.</t>
  </si>
  <si>
    <t>55.040 - Packaging materials and accessories</t>
  </si>
  <si>
    <r>
      <rPr>
        <sz val="11"/>
        <rFont val="Calibri"/>
      </rPr>
      <t>https://members.wto.org/crnattachments/2025/TBT/CHE/25_04578_00_f.pdf</t>
    </r>
  </si>
  <si>
    <t>Reglamento Técnico TECNOLOGÍA DE LOS ALIMENTOS. TOMATE. REQUISITOS.; </t>
  </si>
  <si>
    <t>El objeto de este Reglamento Técnico es establecer la terminología y los requisitos de calidad que debe reunir el tomate para su comercialización y consumo en estado fresco.</t>
  </si>
  <si>
    <t>070200 - Tomatoes, fresh or chilled</t>
  </si>
  <si>
    <r>
      <rPr>
        <sz val="11"/>
        <rFont val="Calibri"/>
      </rPr>
      <t>https://members.wto.org/crnattachments/2025/TBT/PAN/25_04565_00_s.pdf</t>
    </r>
  </si>
  <si>
    <t>Draft Order of the Ministry of Agrarian Policy and Food of Ukraine “On Approval of the Requirements for Braking Systems for Type Approval of Agricultural and Forestry Vehicles”</t>
  </si>
  <si>
    <t>The draft Order provides for the approval of the Requirements for Braking Systems for Type Approval of Agricultural and Forestry Vehicles that fall under the scope of the Technical Regulation on Types of Agricultural and Forestry Vehicles, approved by Resolution of the Cabinet of Ministers of Ukraine No. 28 of 12 January 2024.These Requirements establish specific technical provisions and test procedures regarding functional safety with respect to braking systems and include:Requirements applying to braking devices and trailer braking couplings;Requirements applying to testing and performance of braking systems and trailer braking couplings and of vehicles fitted with them;Requirements applying to the measurement of the response time;Requirements applying to energy sources and energy storage devices of braking systems and trailer braking couplings and to vehicles fitted with them;Requirements applying to spring brakes and to vehicles fitted with them;Requirements applying to parking braking systems equipped with a mechanical brake-cylinder locking device;Requirements applying to the testing of inertia braking systems, braking devices and trailer braking couplings and of vehicles fitted with them as regards braking;Requirements applying to vehicles with hydrostatic drive and their braking devices and braking systems;Requirements applying to the safety aspects of complex electronic vehicle control systems;Requirements applying to EBS of vehicles with compressed-air braking systems or of vehicles with data communication via pin 6 and 7 of ISO 7638 connector and to vehicles fitted with such EBS;Requirements applying to hydraulic connections of the single-line type and to vehicles fitted with them.The results of conformity assessment with the specified requirements are applied for type approval of agricultural and forestry vehicles, their systems, components, and separate technical units in accordance with the above-mentioned Technical Regulation.The draft Order specifies that the requirements for hydraulic connections of the single-line type and the vehicles fitted with them, as set out in Annex 13 to the Requirements for Braking Systems for Type Approval of Agricultural and Forestry Vehicles, remain applicable until 31 December 2029.The Requirements have been developed based on Commission Delegated Regulation (EU) 2015/68 of 15 October 2014 supplementing Regulation (EU) No 167/2013 of the European Parliament and of the Council with regard to vehicle braking requirements for the approval of agricultural and forestry vehicles.</t>
  </si>
  <si>
    <t>agricultural and forestry vehicles (HS code(s): 8424; 8432; 8701; 8716)</t>
  </si>
  <si>
    <t>8701 - Tractors (other than tractors of heading 8709); 8716 - Trailers and semi-trailers; other vehicles, not mechanically propelled (excl. railway and tramway vehicles); parts thereof, n.e.s.; 8432 - Agricultural, horticultural or forestry machinery for soil preparation or cultivation (excl. sprayers and dusters); lawn or sports-ground rollers; parts thereof; 8424 - 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t>
  </si>
  <si>
    <t>43.040.40 - Braking systems; 65.060.10 - Agricultural tractors and trailed vehicles</t>
  </si>
  <si>
    <r>
      <rPr>
        <sz val="11"/>
        <rFont val="Calibri"/>
      </rPr>
      <t>https://members.wto.org/crnattachments/2025/TBT/UKR/25_04576_00_x.pdf
https://members.wto.org/crnattachments/2025/TBT/UKR/25_04576_01_x.pdf
https://members.wto.org/crnattachments/2025/TBT/UKR/25_04576_02_x.pdf
https://members.wto.org/crnattachments/2025/TBT/UKR/25_04576_03_x.pdf
https://members.wto.org/crnattachments/2025/TBT/UKR/25_04576_04_x.pdf
https://members.wto.org/crnattachments/2025/TBT/UKR/25_04576_05_x.pdf
https://members.wto.org/crnattachments/2025/TBT/UKR/25_04576_06_x.pdf
https://members.wto.org/crnattachments/2025/TBT/UKR/25_04576_07_x.pdf
https://members.wto.org/crnattachments/2025/TBT/UKR/25_04576_08_x.pdf
https://members.wto.org/crnattachments/2025/TBT/UKR/25_04576_09_x.pdf
https://members.wto.org/crnattachments/2025/TBT/UKR/25_04576_10_x.pdf
https://members.wto.org/crnattachments/2025/TBT/UKR/25_04576_11_x.pdf
https://members.wto.org/crnattachments/2025/TBT/UKR/25_04576_12_x.pdf
https://members.wto.org/crnattachments/2025/TBT/UKR/25_04576_13_x.pdf
https://members.wto.org/crnattachments/2025/TBT/UKR/25_04576_14_x.pdf
https://minagro.gov.ua/npa/pro-zatverdzhennia-vymoh-do-systemy-halmuvannia-dlia-zatverdzhennia-typu-silskohospodarskykh-i-lisohospodarskykh-transportnykh-zasobiv</t>
    </r>
  </si>
  <si>
    <t>Essential Requirements (ER) for SIM</t>
  </si>
  <si>
    <t>This document lays down the ER under MTCTE notified by GoI vide Gazette Notification No. G.S.R. 113 (E) dated 05-09-2017 for SIM to be used in Indian Telecom Network for Consumer or Machine and Machine interfaces up to 5G cellular technology.</t>
  </si>
  <si>
    <t>33.050.10 - Telephone equipment</t>
  </si>
  <si>
    <r>
      <rPr>
        <sz val="11"/>
        <rFont val="Calibri"/>
      </rPr>
      <t xml:space="preserve">https://members.wto.org/crnattachments/2025/TBT/IND/25_04536_00_e.pdf
</t>
    </r>
  </si>
  <si>
    <t>Reglamento Técnico TECNOLOGÍA DE LOS ALIMENTOS. HORTALIZAS FRESCAS. REPOLLO MORADO Y VERDE. REQUISITOS.</t>
  </si>
  <si>
    <t>El objeto de este Reglamento Técnico establece los requisitos generales y de calidad e inocuidad que debe de cumplir el repollo morado y verde (Brassica oleracea. var. capitata) para consumo en estado fresco, para su comercialización y/o como materia prima para procesamiento industrial.</t>
  </si>
  <si>
    <t>070490 - Fresh or chilled cabbages, kohlrabi, kale and similar edible brassicas (excl. cauliflowers, headed broccoli and Brussels sprouts)</t>
  </si>
  <si>
    <r>
      <rPr>
        <sz val="11"/>
        <rFont val="Calibri"/>
      </rPr>
      <t>https://members.wto.org/crnattachments/2025/TBT/PAN/25_04564_00_s.pdf</t>
    </r>
  </si>
  <si>
    <t>Test Guide for gNodeB (TEC 21061:2025)</t>
  </si>
  <si>
    <t>This document enumerates detailed test schedule and procedure for evaluating conformance / functionality / requirements / performance of gNodeB as per GR/IR/Applicant’s spec. No GR No.: TEC21060:2022</t>
  </si>
  <si>
    <t>33.040.35 - Telephone networks</t>
  </si>
  <si>
    <r>
      <rPr>
        <sz val="11"/>
        <rFont val="Calibri"/>
      </rPr>
      <t>https://members.wto.org/crnattachments/2025/TBT/IND/25_04538_00_e.pdf</t>
    </r>
  </si>
  <si>
    <t>  DKS 2894: 2024: Machine glazed kraft paper for packaging of dry foods — Specification</t>
  </si>
  <si>
    <r>
      <rPr>
        <sz val="11"/>
        <rFont val="Calibri"/>
      </rPr>
      <t>https://members.wto.org/crnattachments/2025/TBT/KEN/25_04556_00_e.pdf</t>
    </r>
  </si>
  <si>
    <t>DKS 2892: 2024: Machine finished Kraft paper for packaging of dry foods ― Specification</t>
  </si>
  <si>
    <t>This Kenya Standard specifies the requirements, sampling and test methods for machine finished Kraft paper used for packaging of dry food such as sugar, flour etc.</t>
  </si>
  <si>
    <r>
      <rPr>
        <sz val="11"/>
        <rFont val="Calibri"/>
      </rPr>
      <t>https://members.wto.org/crnattachments/2025/TBT/KEN/25_04555_00_e.pdf</t>
    </r>
  </si>
  <si>
    <t>Powered Air Purifying Respirators (PAPRs) in Underground Mines</t>
  </si>
  <si>
    <t>Proposed rule; request for comments - MSHA is proposing to allow the use of non-permissible Powered 
Air Purifying Respirators (PAPRs) in specified underground areas of 
mines, if the equipment meets certain technical specifications and is 
operated under specific conditions. This proposed rule would codify 
technical specifications and working conditions to allow the use of 
non-permissible PAPRs in underground gassy mines. This proposed rule 
would reduce burden because mine operators would no longer need to 
submit a petition for modification to use non-permissible PAPRs.</t>
  </si>
  <si>
    <t>Powered Air Purifying Respirators (PAPRs); Product and company certification. Conformity assessment (ICS code(s): 03.120.20); Occupational safety. Industrial hygiene (ICS code(s): 13.100); Respiratory protective devices (ICS code(s): 13.340.30)</t>
  </si>
  <si>
    <t>03.120.20 - Product and company certification. Conformity assessment; 13.100 - Occupational safety. Industrial hygiene; 13.340.30 - Respiratory protective devices</t>
  </si>
  <si>
    <r>
      <rPr>
        <sz val="11"/>
        <rFont val="Calibri"/>
      </rPr>
      <t>https://members.wto.org/crnattachments/2025/TBT/USA/25_04571_00_e.pdf</t>
    </r>
  </si>
  <si>
    <t>Draft Commission Directive amending Appendix A of Annex II to Directive 2009/48/EC of the European Parliament and of the Council on the safety of toys, as regards cobalt </t>
  </si>
  <si>
    <t>Inclusion, in Appendix A to Annex II of Directive 2009/48/EC (List of CMR substances and their permitted uses in accordance with points 4, 5 and 6 of Part III) of three entries (derogations) for:In toys and toy components made of stainless steel, as an impurity in the nickel contained in the stainless steel.In toy components which are intended to conduct an electric current.In neodymium-based magnets (NdFeB magnets) used in toys if those magnets cannot be swallowed or inhaled</t>
  </si>
  <si>
    <t>Children's toys, i.e. products designed or intended, whether or not exclusively, for use in play by children under 14 years of age.</t>
  </si>
  <si>
    <t>95 - TOYS, GAMES AND SPORTS REQUISITES; PARTS AND ACCESSORIES THEREOF</t>
  </si>
  <si>
    <t>97.200.50 - Toys</t>
  </si>
  <si>
    <r>
      <rPr>
        <sz val="11"/>
        <rFont val="Calibri"/>
      </rPr>
      <t>https://members.wto.org/crnattachments/2025/TBT/EEC/25_04548_00_e.pdf</t>
    </r>
  </si>
  <si>
    <t>Draft Commission Implementing Regulation amending Implementing Regulation (EU) 2023/1695 (‘CCS TSI’) as regards new testing specifications, reduced envelopes of ETCS system versions and transitional measures</t>
  </si>
  <si>
    <t>This draft Commission Implementing Regulation concerns an amendment to Commission Regulation: (EU) 2023/1695 on the technical specification for interoperability relating to the control-command and signalling subsystems of the rail system in the European Union and repealing Regulation (EU) 2016/919 (‘CCS TSI’) in order to introduce the necessary technical documents that define the testing procedures for the equipment to check the compliance with the new ETCS (European Train Control System) and ATO (automated train operations) specifications developed in 2023. The amendment also aims at providing more legal clarity to the transition regimes to keep the railway sector competitive to prevent undue costs affecting the sector because of the changes made to the technical specifications for interoperability (TSI) command-control signalling (CCS) in 2023.</t>
  </si>
  <si>
    <t>Railway interoperability constituents, subsystems and vehicles.</t>
  </si>
  <si>
    <t>45 - Railway engineering</t>
  </si>
  <si>
    <t>Harmonization (TBT); Reducing trade barriers and facilitating trade (TBT); Other (TBT)</t>
  </si>
  <si>
    <r>
      <rPr>
        <sz val="11"/>
        <rFont val="Calibri"/>
      </rPr>
      <t>https://members.wto.org/crnattachments/2025/TBT/EEC/25_04551_00_e.pdf
https://members.wto.org/crnattachments/2025/TBT/EEC/25_04551_01_e.pdf
https://members.wto.org/crnattachments/2025/TBT/EEC/25_04551_02_e.pdf</t>
    </r>
  </si>
  <si>
    <t>Cakes</t>
  </si>
  <si>
    <t>This Jordanian draft technical regulation specifies requirements for pre-packaged cakes of various types (plain, sponge, fruit-filled, and coated). It covers definitions, classifications, optional ingredients, general and health requirements, limits on contaminants and food additives, methods for sampling and testing, packaging, storage, transport, and labeling.</t>
  </si>
  <si>
    <t>Cereals, pulses and derived products (ICS code(s): 67.060)</t>
  </si>
  <si>
    <t>1905 - Bread, pastry, cakes, biscuits and other bakers' wares, whether or not containing cocoa; communion wafers, empty cachets of a kind suitable for pharmaceutical use, sealing wafers, rice paper and similar products</t>
  </si>
  <si>
    <t>Prevention of deceptive practices and consumer protection (TBT); Protection of human health or safety (TBT); Harmonization (TBT); Other (TBT)</t>
  </si>
  <si>
    <r>
      <rPr>
        <sz val="11"/>
        <rFont val="Calibri"/>
      </rPr>
      <t>https://jsmo.gov.jo/EBV4.0/Root_Storage/AR/EB_UsefullLinks/DJS_C3_1852-2025.pdf</t>
    </r>
  </si>
  <si>
    <t>Sugar and sugar product – honey</t>
  </si>
  <si>
    <t>This draft of Jordanian standard is concerned with the microbiological criteria for milk and its products.This technical regulation specifies the essential requirements for natural honey produced by honeybees, including definitions, quality criteria (e.g., sugar content, moisture, HMF, diastase activity), microbiological limits, packaging, labeling, sampling methods, contaminants (residues and heavy metals), and compliance with Codex and EU standards. It excludes honey used for industrial purposes.</t>
  </si>
  <si>
    <t>Sugar and sugar products (ICS code(s): 67.180.10)</t>
  </si>
  <si>
    <t>1702 - Other sugars, incl. chemically pure lactose, maltose, glucose and fructose, in solid form; sugar syrups not containing added flavouring or colouring matter; artificial honey, whether or not mixed with natural honey; caramel; 040900 - Natural honey</t>
  </si>
  <si>
    <t>67.180.10 - Sugar and sugar products</t>
  </si>
  <si>
    <r>
      <rPr>
        <sz val="11"/>
        <rFont val="Calibri"/>
      </rPr>
      <t>https://jsmo.gov.jo/EBV4.0/Root_Storage/AR/EB_UsefullLinks/DJS_HONEY_122-2025.pdf</t>
    </r>
  </si>
  <si>
    <t>Sugar and sugar products – Chocolate and chocolate products</t>
  </si>
  <si>
    <t>This standard specifies the requirements for chocolate and its various types and forms intended for human consumption, including composition, food additives, microbiological limits, contaminants, labeling, packaging, and storage requirements. It consolidates and replaces previous standards DJS 8-1/2005, 8-2/2005, and 8-3/2005.</t>
  </si>
  <si>
    <t>1806 - Chocolate and other food preparations containing cocoa</t>
  </si>
  <si>
    <r>
      <rPr>
        <sz val="11"/>
        <rFont val="Calibri"/>
      </rPr>
      <t>https://jsmo.gov.jo/EBV4.0/Root_Storage/AR/EB_UsefullLinks/DJS_C1_8-2025_Chocolate.pdf</t>
    </r>
  </si>
  <si>
    <t>Kuwait, the State of</t>
  </si>
  <si>
    <t>General Requirements for Genetically Modified Unprocessed Agricultural Products</t>
  </si>
  <si>
    <t>This standard is concerned with general requirements for unprocessed agricultural products obtained through certain techniques of genetic modification and unprocessed agricultural products that contain or produced from genetically modified organism (GMO) if the GMO present is higher than 1 %.</t>
  </si>
  <si>
    <t>General methods of tests and analysis for food products (ICS code(s): 67.050)</t>
  </si>
  <si>
    <t>67.050 - General methods of tests and analysis for food products</t>
  </si>
  <si>
    <r>
      <rPr>
        <sz val="11"/>
        <rFont val="Calibri"/>
      </rPr>
      <t>https://members.wto.org/crnattachments/2025/TBT/SAU/25_04506_00_x.pdf</t>
    </r>
  </si>
  <si>
    <t>Control of Fuel-Burning Equipment, Stationary Internal Combustion Engines, and Certain Fuel-Burning Installations</t>
  </si>
  <si>
    <t>Notice of Proposed Action - The purpose of this action is to propose amendments to update a grammatical error within the definition of “Residual fuel oil” and to lower the amount of sulfur allowed in petroleum-based fuel oils combusted at stationary sources. Lowering sulfur from fuel oils will reduce emissions of sulfur dioxide (SO2), which also leads to increased formation of fine particulate matter (PM2.5). This action will reduce visibility-impairing pollutants that contribute to regional haze, as required by the federal Clean Air Act (CAA), and to protect public health from the adverse health effects of SO2 and PM2.5 pollution.This action will be submitted to the U.S. Environmental Protection Agency (EPA) for approval as part of Maryland's State Implementation Plan (SIP).The Maryland Department of the Environment will hold a virtual public hearing on the proposed action on 15 July 2025 at 10 a.m.Eastern Standard Time (EST). See the Department’s website for virtual hearing information, https://mde.maryland.gov/programs/Regulations/air/Pages/reqcomments.aspxPlease join at https://meet.goto.com/158655813or join by phone at United States (Toll Free): +1-866-899-4679_x000D_
Access Code: 158-655-813_x000D_
Interested persons are invited to attend and express their views.</t>
  </si>
  <si>
    <t>Stationary fuel-burning equipment; Air quality (ICS code(s): 13.040); Internal combustion engines (ICS code(s): 27.020); Gas and steam turbines. Steam engines (ICS code(s): 27.040); Gas fuel burners (ICS code(s): 27.060.20)</t>
  </si>
  <si>
    <t>13.040 - Air quality; 27.020 - Internal combustion engines; 27.040 - Gas and steam turbines. Steam engines; 27.060.20 - Gas fuel burners</t>
  </si>
  <si>
    <r>
      <rPr>
        <sz val="11"/>
        <rFont val="Calibri"/>
      </rPr>
      <t>https://members.wto.org/crnattachments/2025/TBT/USA/25_04522_00_e.pdf</t>
    </r>
  </si>
  <si>
    <t>Bahrain, Kingdom of</t>
  </si>
  <si>
    <t>General Requirements for Genetically Modified Processed Food and Feed</t>
  </si>
  <si>
    <t>This standard is concerned with general requirements for processed food and feed obtained through certain techniques of genetic modification and processed food and feed that contain or produced from genetically modified organism (GMO) if the GMO present is higher than 1 % ,of the ingredients considered individually, or if it consist of a single ingredient.</t>
  </si>
  <si>
    <r>
      <rPr>
        <sz val="11"/>
        <rFont val="Calibri"/>
      </rPr>
      <t>https://members.wto.org/crnattachments/2025/TBT/SAU/25_04499_00_x.pdf</t>
    </r>
  </si>
  <si>
    <t>Qatar</t>
  </si>
  <si>
    <t>Paraguay</t>
  </si>
  <si>
    <t>MERCOSUR/XCI SGT N° 3/P. RES. N° 1/25. MODIFICACIÓN DE LAS RESOLUCIONES GMC Nº 50/97, 53/98, 51/00, 08/06 Y 09/07 SOBRE ADITIVOS ALIMENTARIOS</t>
  </si>
  <si>
    <t>Se actualiza los aditivos alimentarios y sus concentraciones máximas para las categorías de alimentos 5 (confituras), 6, (cereales y productos de/oa base de cereales), 7 (productos de panificación y galletería), 13 (salsas y condimentos) y 21 (preparaciones culinarias industriales).</t>
  </si>
  <si>
    <t>PREPARACIONES ALIMENTICIAS DIVERSAS (Código(s) del SA: 21)</t>
  </si>
  <si>
    <t>21 - MISCELLANEOUS EDIBLE PREPARATIONS</t>
  </si>
  <si>
    <t>67.220.20 - Food additives</t>
  </si>
  <si>
    <r>
      <rPr>
        <sz val="11"/>
        <rFont val="Calibri"/>
      </rPr>
      <t>https://members.wto.org/crnattachments/2025/TBT/PRY/25_04524_00_s.pdf</t>
    </r>
  </si>
  <si>
    <t>Saudi Arabia, Kingdom of</t>
  </si>
  <si>
    <t>Draft National technical regulations on importing and dismantling used ships </t>
  </si>
  <si>
    <t>The draft national technical regulation on importing and dismantling used ships stipulates the technical requirements, permissible limits of pollutants, and environmental protection provisions for the importation and dismantling of used ships brought into Vietnam for dismantling (excluding military ships, nuclear-powered ships, and ships carrying radioactive materials).This draft national technical regulation applies to organizations, individuals, state administrative agencies, conformity assessment bodies, inspection agencies, and environmental monitoring entities involved in the importation and dismantling of used ships brought to Vietnam for dismantling.</t>
  </si>
  <si>
    <t>Used ships</t>
  </si>
  <si>
    <t>13.020 - Environmental protection; 47.020 - Shipbuilding and marine structures in general</t>
  </si>
  <si>
    <r>
      <rPr>
        <sz val="11"/>
        <rFont val="Calibri"/>
      </rPr>
      <t>https://members.wto.org/crnattachments/2025/TBT/VNM/25_04526_00_x.pdf</t>
    </r>
  </si>
  <si>
    <t>United Arab Emirates</t>
  </si>
  <si>
    <t>Draft National technical regulation on the fourth level of gaseous pollutants emission for new assembled, manufactured and imported two-wheeled motorcycles and two-wheeled mopeds </t>
  </si>
  <si>
    <t>This draft national technical regulation specifies emission limit values, test procedures and methods, as well as requirements for management and implementation of level-4 emission test in the context of quality control technical safety, and environmental protection for newly manufactured, assembled, and imported two-wheeled motorcycles and mopeds.This draft national technical regulation does not apply to the following types of two-wheeled motorcycles and mopeds:a) Two-wheeled motorcycles and mopeds that meet the emission standards specified in Clause 3, Article 3 of Decision No. 19/2024/QĐ-TTg dated November 15, 2024, of the Prime Minister.b) Two-wheeled motorcycles and mopeds manufactured or assembled for export.</t>
  </si>
  <si>
    <t>Two-wheeled motorcycles and two-wheeled mopeds</t>
  </si>
  <si>
    <t>Protection of human health or safety (TBT); Protection of the environment (TBT); Quality requirements (TBT); Other (TBT)</t>
  </si>
  <si>
    <r>
      <rPr>
        <sz val="11"/>
        <rFont val="Calibri"/>
      </rPr>
      <t>https://members.wto.org/crnattachments/2025/TBT/VNM/25_04525_00_x.pdf</t>
    </r>
  </si>
  <si>
    <t>Yemen</t>
  </si>
  <si>
    <t>Oman</t>
  </si>
  <si>
    <t>Proposed revision of Ministerial Ordinance on the Specifications and Standards of Feeds and Feed Additives</t>
  </si>
  <si>
    <t>MAFF will revise the standard for method of manufacture of feeds in general stipulated in "Ministerial Ordinance on the Specifications and Standards of Feeds and Feed Additives" (Ordinance No. 35 of 24 July 1976 of the Ministry of Agriculture and Forestry). With this amendment, benzoic acid imported into Japan as a feed additive will be allowed to use for pig feeds regardless of pigs’ body weight.</t>
  </si>
  <si>
    <t>Benzoic acid as a feed additive</t>
  </si>
  <si>
    <t>65.120 - Animal feeding stuffs</t>
  </si>
  <si>
    <t>Consumer information, labelling (TBT); Protection of human health or safety (TBT); Protection of animal or plant life or health (TBT)</t>
  </si>
  <si>
    <t>Animal health</t>
  </si>
  <si>
    <r>
      <rPr>
        <sz val="11"/>
        <rFont val="Calibri"/>
      </rPr>
      <t>https://members.wto.org/crnattachments/2025/TBT/JPN/25_04498_00_e.pdf</t>
    </r>
  </si>
  <si>
    <t>Denmark</t>
  </si>
  <si>
    <t>Energy Efficiency in the Public Sector (Bekendtgørelse om energieffektivisering i det offentlige)</t>
  </si>
  <si>
    <t>National implementing act of energy efficiency in procurement of products after art. 7 in Directive (EU) 2023/1791 of the European Parliament and of the Council of 13 September 2023 on energy efficiency and amending Regulation (EU) 2023/955 (recast) (Text with EEA relevance).</t>
  </si>
  <si>
    <t>13.020 - Environmental protection; 27.015 - Energy efficiency. Energy conservation in general</t>
  </si>
  <si>
    <r>
      <rPr>
        <sz val="11"/>
        <rFont val="Calibri"/>
      </rPr>
      <t>https://members.wto.org/crnattachments/2025/TBT/DNK/25_04449_00_x.pdf</t>
    </r>
  </si>
  <si>
    <t>Russian Federation</t>
  </si>
  <si>
    <t>Draft amendments to the Technical Regulation of the Customs Union «On safety of Explosives and Products on their Basis» (TR CU 028/2012) in terms of the establishment of forms, schemes, and procedures for conformity assessment based on standard conformity assessment schemes (the Decision of the Council of the Eurasian Economic Commission No. 44 (April 18, 2018))</t>
  </si>
  <si>
    <t>- clarification of the provisions of the Article 2 of the TR CU 028/2012 "Definitions";_x000D_
- statement of the procedure for conformity assessment in the Article 7 of the TR CU 028/2012 "Conformity assessment" based on standard conformity assessment schemes_x000D_
(the Decision of the Council of the Eurasian Economic Commission No. 44 (April 18, 2018));_x000D_
- statement of the Article 8 of the TR CU 028/2012 "Marking with a single product circulation mark on the Union market"</t>
  </si>
  <si>
    <t>Explosives and Products on their Basis</t>
  </si>
  <si>
    <r>
      <rPr>
        <sz val="11"/>
        <rFont val="Calibri"/>
      </rPr>
      <t>https://regulation.eaeunion.org/pd/3069/</t>
    </r>
  </si>
  <si>
    <t>DRS 607-2:2025, Gully tops and manhole tops for vehicular and pedestrian areas — Specification — Part 2: Gully tops and manhole tops made of cast iron.</t>
  </si>
  <si>
    <t>This Draft Rwanda Standard specifies requirements, sampling and test methods for gully tops and manhole tops made of cast iron with a clear opening up to and including 1 000 mm._x000D_
It is applicable to manhole tops and gully tops for use in areas subjected to pedestrian and/or vehicular traffic of class A15, B 125, C 250, D 400, E 600 and F 900._x000D_
This Standard is not applicable to:_x000D_
_x000D_
cover fillings installed on site such as concrete and paving blocks;_x000D_
_x000D_
concave gratings for class D 400 installed in carriageways of roads or hard shoulders and concave gratings for classes F 900 and E 600;_x000D_
_x000D_
gratings/covers as part of prefabricated drainage channels;_x000D_
_x000D_
floor and roof gullies in buildings; and_x000D_
_x000D_
surface boxes._x000D_
NOTE This draft standard is not applicable in isolation but only in combination with DRS 607-1 and gives guidance for combinations of covers/grating made of cast iron with frames according to DRS 607-3, DRS 607-4, DRS 607-5 or DRS 607-6.</t>
  </si>
  <si>
    <t>Road equipment and installations (ICS code(s): 93.080.30)</t>
  </si>
  <si>
    <t>93.080.30 - Road equipment and installations</t>
  </si>
  <si>
    <r>
      <rPr>
        <sz val="11"/>
        <rFont val="Calibri"/>
      </rPr>
      <t>https://members.wto.org/crnattachments/2025/TBT/RWA/25_04416_00_e.pdf</t>
    </r>
  </si>
  <si>
    <t>Ceramic tiles — Definitions, classification, characteristics and marking</t>
  </si>
  <si>
    <t>This document defines terms and establishes classifications, characteristics and marking requirements for ceramic tiles of the best commercial quality (first quality). This document is not applicable to tiles made by other than normal processes of extrusion or dry pressing. It is not applicable to decorative accessories or trim such as edges, corners, skirting, capping, coves, beads, steps, curved tiles and other accessory pieces or mosaics (i.e. any piece that can fit into a square, the side of which is less than 7 cm).NOTE ISO 10545 (all parts) describes the test procedures required to determine the product characteristics listed in this document. ISO 10545 is a multi-part standard, each part describes a specific test procedure or related matter.</t>
  </si>
  <si>
    <t>All products fall under scope of Ceramic tiles (ICS code(s): 91.100.23) Construction materials and building (Vocabularies); (ICS code(s): 01.040.91)</t>
  </si>
  <si>
    <t>01.040.91 - Construction materials and building (Vocabularies); 91.100.23 - Ceramic tiles</t>
  </si>
  <si>
    <t>Prevention of deceptive practices and consumer protection (TBT); Protection of human health or safety (TBT); Protection of the environment (TBT)</t>
  </si>
  <si>
    <r>
      <rPr>
        <sz val="11"/>
        <rFont val="Calibri"/>
      </rPr>
      <t>https://members.wto.org/crnattachments/2025/TBT/KWT/25_04476_00_e.pdf</t>
    </r>
  </si>
  <si>
    <t>DRS 607-5: 2025, Gully tops and manhole tops for vehicular and pedestrian areas — Specification — Part 5: Gully tops and manhole tops made of composite materials.</t>
  </si>
  <si>
    <t>This Draft Rwanda Standard specifies requirements, sampling and test methods for gully tops and manhole tops made of composite materials with a clear opening up to and including 1 000 mm._x000D_
It is applicable to manhole tops and gully tops for use in areas subjected to pedestrian and/or vehicular traffic of class A 15, B 125, C 250 and D 400._x000D_
This Standard does not apply to:_x000D_
_x000D_
manhole tops and gully tops manufactured by means of hand lay-up method;_x000D_
_x000D_
gratings/covers as part of prefabricated drainage channels;_x000D_
_x000D_
floor and roof gullies in buildings; and_x000D_
_x000D_
surface boxes._x000D_
NOTE This Part 5 of DRS 607 is not applicable in isolation, but only in combination with DRS 607-1 and gives guidance for combinations of covers/gratings made of composite materials with frames according to DRS 607-2, DRS 607-3, DRS 607-4 or DRS 607-6.</t>
  </si>
  <si>
    <r>
      <rPr>
        <sz val="11"/>
        <rFont val="Calibri"/>
      </rPr>
      <t>https://members.wto.org/crnattachments/2025/TBT/RWA/25_04419_00_e.pdf</t>
    </r>
  </si>
  <si>
    <t>DRS 607-3:2025, Gully tops and manhole tops for vehicular and pedestrian areas — Specification — Part 3: Gully tops and manhole tops made of steel or aluminium alloys.</t>
  </si>
  <si>
    <t>This Draft Rwanda Standard specifies requirements, sampling and test method for gully tops and manhole tops made of steel or aluminium alloys with a clear opening up to and including 1 000 mm._x000D_
It is applicable to manhole tops and gully tops for use in in areas subjected to pedestrian and/or vehicular traffic of class A 15, B 125, C 250, D 400, E 600 and F 900._x000D_
This Standard is not applicable to:_x000D_
_x000D_
manhole tops and gully tops made of aluminium tread plates for use in carriageways of roads (class D 400) and areas imposing high wheel loads (Classes E 600 and F 900);_x000D_
_x000D_
concave gratings for class D 400 installed in carriageways of roads or hard shoulders and concave gratings for classes F 900 and E 600;_x000D_
_x000D_
gratings/covers as part of prefabricated drainage channels;_x000D_
_x000D_
floor and roof gullies in buildings;_x000D_
_x000D_
surface boxes; and_x000D_
_x000D_
gully tops and manhole tops which are fabricated in hot working process._x000D_
NOTE This Part 3 of DRS 607 is not applicable in isolation, but only in combination with DRS 607-1 and gives guidance for combinations of covers/gratings made of steel or aluminium alloys with frames according to DRS 607-2 and DRS 607-4, DRS 607-5 or DRS 607-6.</t>
  </si>
  <si>
    <r>
      <rPr>
        <sz val="11"/>
        <rFont val="Calibri"/>
      </rPr>
      <t>https://members.wto.org/crnattachments/2025/TBT/RWA/25_04417_00_e.pdf</t>
    </r>
  </si>
  <si>
    <t>Standard Specification for Mineral Spirits (Petroleum Spirits) (Hydrocarbon Dry Cleaning Solvent)</t>
  </si>
  <si>
    <t>This specification covers hydrocarbon solvents, normally petroleum distillates, used in coatings and dry-cleaning industries. These solvents are also known as mineral spirits and as Stoddard solvents when used in dry cleaning. The following are the types of mineral spirits: Type I, Type II, Type III, Type IV, Class A, Class B, and Class C. The physical and chemical properties of mineral spirits shall conform to the requirements specified for: aromatic content, commercial reference, appearance, flash point, color, kauri-butanol value, bromine number, odor, doctor test, distillation, residue for distillation, copper corrosion, and apparent specific gravity. These properties shall be tested with the specified test methods.</t>
  </si>
  <si>
    <t>All products fall under scope of "Standard Specification for Mineral Spirits (Petroleum Spirits) (Hydrocarbon Dry Cleaning Solvent)".  (ICS code(s): 97.060; 75.160.20)</t>
  </si>
  <si>
    <t>75.160.20 - Liquid fuels; 97.060 - Laundry appliances</t>
  </si>
  <si>
    <r>
      <rPr>
        <sz val="11"/>
        <rFont val="Calibri"/>
      </rPr>
      <t>https://members.wto.org/crnattachments/2025/TBT/KWT/25_04479_00_e.pdf</t>
    </r>
  </si>
  <si>
    <t>DRS 607-1:2025, Gully tops and manhole tops for vehicular and pedestrian areas — Specification — Part 1: Classification, general design and performance requirements.</t>
  </si>
  <si>
    <t>This Draft Rwanda Standard specifies classification, general design, performance requirements and test methods for gully tops and manhole tops._x000D_
It applies for manhole tops and gully tops with a clear opening up to and including 1 000 mm for installation within areas subjected to pedestrian and/or vehicular traffic._x000D_
This standard is not applicable to gratings as part of prefabricated drainage channels, floor and roof gullies in buildings and surface boxes._x000D_
NOTE This Part 1 of DRS 607 is not applicable in isolation, but only in combination with DRS 607-2, DRS 607-3, DRS 607-4, DRS 607-5 and DRS 607-6.</t>
  </si>
  <si>
    <r>
      <rPr>
        <sz val="11"/>
        <rFont val="Calibri"/>
      </rPr>
      <t>https://members.wto.org/crnattachments/2025/TBT/RWA/25_04415_00_e.pdf</t>
    </r>
  </si>
  <si>
    <t>Draft amendments to the Rules of Good Manufacturing Practice in the Eurasian Economic Union</t>
  </si>
  <si>
    <t>Updating Appendix No. 1 to the Rules of Good Manufacturing Practice (Requirements for the Production of Sterile Medicines), taking into account updated approaches to the production of sterile products, the emergence of new technologies for their production (including new technologies for sterilization and aseptic production), revision of international acts in the field of sterile products (documents of the International Council for Harmonization (ICH)), as well as the law enforcement practices of the authorized bodies of the member States of the Eurasian Economic Union</t>
  </si>
  <si>
    <t>3003 , 3004 (Pharmaceuticals)</t>
  </si>
  <si>
    <t>3004 - Medicaments consisting of mixed or unmixed products for therapeutic or prophylactic uses, put up in measured doses "incl. those for transdermal administration" or in forms or packings for retail sale (excl. goods of heading 3002, 3005 or 3006); 3003 - Medicaments consisting of two or more constituents mixed together for therapeutic or prophylactic uses, not in measured doses or put up for retail sale (excl. goods of heading 3002, 3005 or 3006)</t>
  </si>
  <si>
    <t>11.120 - Pharmaceutics</t>
  </si>
  <si>
    <t>Water Heaters – Energy Performance Requirements and Labelling </t>
  </si>
  <si>
    <t>This Kuwait Technical Regulation specifies the Minimum Energy Performance Standard (MEPS) and testing requirements of water heaters. Category of water heaters falling in the scope of this standard are •          Electric storage water heaters •          Instantaneous electric water heaters •          Heat pump water heaters •          Storage tanksIt shall apply to water heaters that operate in AC single-phase circuits of 240V or designed for dual voltage or voltage range including these values, and three-phase circuits of 415 V with a frequency of 50 Hz according to GSO 1899.It shall apply to water heaters with power under or equal to 70 kW.It shall apply to products with a capacity up to 2,000 liters for all types of water heaters except for gas fired water heaters where the maximum capacity is 300 liters.</t>
  </si>
  <si>
    <t>All products fall under scope of " Water Heaters – Energy Performance Requirements and Labelling " (ICS 91.140.65) Water heating equipment </t>
  </si>
  <si>
    <t>91.140.65 - Water heating equipment; 97.100.10 - Electric heaters</t>
  </si>
  <si>
    <r>
      <rPr>
        <sz val="11"/>
        <rFont val="Calibri"/>
      </rPr>
      <t>https://members.wto.org/crnattachments/2025/TBT/KWT/25_04471_00_e.pdf</t>
    </r>
  </si>
  <si>
    <t>DRS 607-6: 2025, Gully tops and manhole tops for vehicular and pedestrian areas — Specification — Part 6: Gully tops and manhole tops made_x000D_
of polypropylene (PP), polyethylene (PE) or unplasticized poly (vinyl chloride) (PVCU).</t>
  </si>
  <si>
    <t>This Draft Rwanda Standard specifies requirements, sampling and test methods for manhole tops and gully tops made of Polypropylene, Polyethylene or unplasticized poly (vinyl chloride) by a moulding or extrusion process, with a clear opening up to and including 1 000 mm._x000D_
It is applicable to manhole tops and gully tops for use in areas subjected to pedestrian and/or vehicular traffic of class A 15 and B 125._x000D_
This Standard does not apply to:_x000D_
_x000D_
rodding point covers;_x000D_
_x000D_
gratings/covers as part of prefabricated drainage channels;_x000D_
_x000D_
floor and roof gullies in; and_x000D_
_x000D_
surface boxes._x000D_
NOTE This Part 6 of DRS 607 is not applicable in isolation, but only in combination with DRS 607-1 and gives guidance for combinations of covers/grating made of PP, PE or PVC–U with frames according to DRS 607-2, DRS 607 -3, DRS 607 -4 and DRS 607 -5.</t>
  </si>
  <si>
    <r>
      <rPr>
        <sz val="11"/>
        <rFont val="Calibri"/>
      </rPr>
      <t>https://members.wto.org/crnattachments/2025/TBT/RWA/25_04420_00_e.pdf</t>
    </r>
  </si>
  <si>
    <t>Specification for Labelling of commodities – Part 17: Labelling of protective helmets for road users.</t>
  </si>
  <si>
    <t>This standard is a revision ofGYS 9-17:2004which specifies the labelling requirements to be stated on protective helmets worn by motorcyclists and pedal cyclists. In addition, it states the labelling requirements to be stated on the package and instructions for care and use. It also assigns the responsibility for labelling. </t>
  </si>
  <si>
    <t>Head protective equipment (ICS code(s): 13.340.20)</t>
  </si>
  <si>
    <t>13.340.20 - Head protective equipment</t>
  </si>
  <si>
    <r>
      <rPr>
        <sz val="11"/>
        <rFont val="Calibri"/>
      </rPr>
      <t>https://members.wto.org/crnattachments/2025/TBT/GUY/25_04469_00_e.pdf</t>
    </r>
  </si>
  <si>
    <t>DRS 607-4: 2025, Gully tops and manhole tops for vehicular and pedestrian areas — Specification — Part 4: Gully tops and manhole tops made of steel reinforced concrete.  </t>
  </si>
  <si>
    <t>This Draft Rwanda Standard specifies requirements, sampling and test methods for precast gully tops and manhole tops made of steel reinforced concrete with a clear opening up to and including 1 000 mm._x000D_
It is applicable to manhole tops and gully tops for use in areas subjected to pedestrian and/or vehicular traffic of class A 15, B 125, C 250, D 400, E 600 and F 900._x000D_
This Standard does not apply to:_x000D_
— concave gratings for class D 400 installed in carriageways of roads or hard shoulders and concave gratings for classes F 900 and E 600;_x000D_
— gratings/covers as part of prefabricated drainage channels;_x000D_
— floor and roof gullies in buildings; and_x000D_
— surface boxes._x000D_
NOTE This part 4 of DRS 607 is not applicable in isolation, but only in combination with DRS 607-1 and gives guidance for combinations of covers/gratings made of steel reinforced concrete with frames according to DRS 607-2, DRS 607-3, DRS 607-5 and DRS 607-6.</t>
  </si>
  <si>
    <r>
      <rPr>
        <sz val="11"/>
        <rFont val="Calibri"/>
      </rPr>
      <t>https://members.wto.org/crnattachments/2025/TBT/RWA/25_04418_00_e.pdf</t>
    </r>
  </si>
  <si>
    <t>DEAS 1276:2025 Alcoholic mixed beverages — Specification</t>
  </si>
  <si>
    <t>This Draft East Africa Standard specifies the requirements, sampling and test methods for alcoholic mixed beverages for human consumption</t>
  </si>
  <si>
    <t xml:space="preserve">Undenatured ethyl alcohol of an alcoholic strength of </t>
  </si>
  <si>
    <t>2208 - Undenatured ethyl alcohol of an alcoholic strength of &lt; 80%; spirits, liqueurs and other spirituous beverages (excl. compound alcoholic preparations of a kind used for the manufacture of beverages)</t>
  </si>
  <si>
    <t>67.160.10 - Alcoholic beverages</t>
  </si>
  <si>
    <t>Consumer information, labelling (TBT); Protection of human health or safety (TBT); Quality requirements (TBT); Harmonization (TBT); Reducing trade barriers and facilitating trade (TBT)</t>
  </si>
  <si>
    <r>
      <rPr>
        <sz val="11"/>
        <rFont val="Calibri"/>
      </rPr>
      <t>https://members.wto.org/crnattachments/2025/TBT/KEN/25_04380_00_e.pdf</t>
    </r>
  </si>
  <si>
    <t>DEAS 146: 2025 Rum — Specification</t>
  </si>
  <si>
    <t>This Draft East African Standard specifies the requirements, sampling and test methods for rum for human consumption</t>
  </si>
  <si>
    <t>Rum and other spirits obtained by distilling fermented sugar-cane products (HS code(s): 220840); Alcoholic beverages (ICS code(s): 67.160.10)</t>
  </si>
  <si>
    <t>220840 - Rum and other spirits obtained by distilling fermented sugar-cane products</t>
  </si>
  <si>
    <r>
      <rPr>
        <sz val="11"/>
        <rFont val="Calibri"/>
      </rPr>
      <t>https://members.wto.org/crnattachments/2025/TBT/KEN/25_04395_00_e.pdf</t>
    </r>
  </si>
  <si>
    <t>DEAS 104: 2025 Alcoholic beverages — Methods of sampling and test</t>
  </si>
  <si>
    <t>This draft East Africa Standard prescribes methods of sampling and test for alcoholic beverages</t>
  </si>
  <si>
    <t>Other fermented beverages (for example, cider, perry, mead, saké); mixtures of fermented beverages and mixtures of fermented beverages and non-alcoholic beverages, not elsewhere specified or included. (HS code(s): 2206); Alcoholic beverages (ICS code(s): 67.160.10)</t>
  </si>
  <si>
    <t>2206 - Other fermented beverages (for example, cider, perry, mead, saké); mixtures of fermented beverages and mixtures of fermented beverages and non-alcoholic beverages, not elsewhere specified or included.</t>
  </si>
  <si>
    <t>Protection of human health or safety (TBT); Quality requirements (TBT); Harmonization (TBT); Reducing trade barriers and facilitating trade (TBT)</t>
  </si>
  <si>
    <r>
      <rPr>
        <sz val="11"/>
        <rFont val="Calibri"/>
      </rPr>
      <t>https://members.wto.org/crnattachments/2025/TBT/KEN/25_04400_00_e.pdf</t>
    </r>
  </si>
  <si>
    <t>DEAS 61: 2025 Opaque beer — Specification</t>
  </si>
  <si>
    <t>This Draft East African Standard specifies the requirements, sampling and methods of test for opaque beer for human consumption.</t>
  </si>
  <si>
    <r>
      <rPr>
        <sz val="11"/>
        <rFont val="Calibri"/>
      </rPr>
      <t>https://members.wto.org/crnattachments/2025/TBT/KEN/25_04405_00_e.pdf</t>
    </r>
  </si>
  <si>
    <t>DEAS 1275:2025 Liqueurs — Specification</t>
  </si>
  <si>
    <t>This Draft East African Standard specifies the requirements, sampling and test methods for spirit-based liqueurs for human consumption</t>
  </si>
  <si>
    <t>Liqueurs and cordials (HS code(s): 220870); Alcoholic beverages (ICS code(s): 67.160.10)</t>
  </si>
  <si>
    <t>220870 - Liqueurs and cordials</t>
  </si>
  <si>
    <r>
      <rPr>
        <sz val="11"/>
        <rFont val="Calibri"/>
      </rPr>
      <t>https://members.wto.org/crnattachments/2025/TBT/KEN/25_04385_00_e.pdf</t>
    </r>
  </si>
  <si>
    <t>DEAS 1274:2025 Cider and Perry — Specification</t>
  </si>
  <si>
    <t>This Draft East African Standard specifies the requirements, sampling and test methods for cider and perry for human consumption</t>
  </si>
  <si>
    <r>
      <rPr>
        <sz val="11"/>
        <rFont val="Calibri"/>
      </rPr>
      <t>https://members.wto.org/crnattachments/2025/TBT/KEN/25_04390_00_e.pdf</t>
    </r>
  </si>
  <si>
    <t>Protocolo de Análisis y/o Ensayo de Seguridad de Producto de Combustibles PC Nº 94/1:2025</t>
  </si>
  <si>
    <t>El presente protocolo establece el procedimiento de certificación para los artefactos de calefacción para gases licuados de petróleo, incluidos los artefactos de calefacción por combustión catalítica, móviles y fijos, no conectados a un conducto de evacuación, con turbo calefactor y/o ventilador eléctrico incorporado, cuyo consumo térmico no exceda los 4,2 kW (GLP) y cuya potencia eléctrica nominal sea igual o inferior a 2000 W, de acuerdo al alcance y campo de aplicación dispuesto en la norma UNE-EN 449:2003+A1:2007.</t>
  </si>
  <si>
    <t>Estufas para gases licuados de petróleo (GLP), no conectada a un conducto de evacuación de los gases producto de la combustión, con calefactor y/o ventilador eléctrico incorporado</t>
  </si>
  <si>
    <t>97.100 - Domestic, commercial and industrial heating appliances</t>
  </si>
  <si>
    <r>
      <rPr>
        <sz val="11"/>
        <rFont val="Calibri"/>
      </rPr>
      <t>https://members.wto.org/crnattachments/2025/TBT/CHL/25_04426_00_s.pdf</t>
    </r>
  </si>
  <si>
    <t>DEAS 63: 2025 Beer — Specification</t>
  </si>
  <si>
    <t>This Draft East African Standard specifies the requirements, sampling and test methods for beer for human consumption</t>
  </si>
  <si>
    <r>
      <rPr>
        <sz val="11"/>
        <rFont val="Calibri"/>
      </rPr>
      <t>https://members.wto.org/crnattachments/2025/TBT/KEN/25_04410_00_e.pdf</t>
    </r>
  </si>
  <si>
    <t>Regulations Amending the Precursor Control Regulations (Increased Regulatory Oversight) (19 pages, in English and French)Order Amending Schedule IX to the Controlled Drugs and Substances Act (2 pages, in English and French)</t>
  </si>
  <si>
    <t>The purpose of this notification is to let members know that on June 28, 2025, Canada published a regulatory proposal for public comment that would increase oversight of precursor chemicals and designated devices under the Controlled Drugs and Substances Act and also increase Health Canada's regulatory flexibility and agility.</t>
  </si>
  <si>
    <t>Precursor chemicals and certain equipment (i.e. pill presses and encapsulators) that are controlled in Canada because they can be used in illegal drug production</t>
  </si>
  <si>
    <t>71.100 - Products of the chemical industry; 71.120 - Equipment for the chemical industry</t>
  </si>
  <si>
    <r>
      <rPr>
        <sz val="11"/>
        <rFont val="Calibri"/>
      </rPr>
      <t xml:space="preserve">Order Amending Schedule IX to the Controlled Drugs and Substances Act
https://gazette.gc.ca/rp-pr/p1/2025/2025-06-28/html/reg3-eng.html (English)
https://gazette.gc.ca/rp-pr/p1/2025/2025-06-28/html/reg3-fra.html (French)
Regulations Amending the Precursor Control Regulations (Increased Regulatory Oversight)
https://gazette.gc.ca/rp-pr/p1/2025/2025-06-28/html/reg2-eng.html (English)
https://gazette.gc.ca/rp-pr/p1/2025/2025-06-28/html/reg2-fra.html (French)
</t>
    </r>
  </si>
  <si>
    <t>Protocolo de Análisis y/o Ensayo de Seguridad de Producto de Combustibles PC Nº65/2: 2025</t>
  </si>
  <si>
    <t>El presente protocolo establece el procedimiento de certificación para “Artefactos decorativos para uso en exteriores que utilizan cilindros de GLP”, Tipo 5 y 11 kilos, de acuerdo con la norma ANSI Z21.97-2017.Aplica a:Artefactos conectados a un sistema autónomo de GLP. El cilindro para un sistema autónomo puede estar separado del artefacto o montado integralmente en él y estar diseñados únicamente para la extracción de vapor.Artefactos con una potencia inferior o igual a 17.584 W.Artefactos con una potencia mayor o igual a 6.000 W.No Aplica a: Artefactos conectados a un sistema fijo de tuberías de combustibles.Artefactos empotrados.Artefactos con control termostático.Cláusula siete de la norma ANSI Z21.97-2017.Clausula ocho de la norma ANSI Z21.97-2017.</t>
  </si>
  <si>
    <t>Artefactos decorativos para uso en exteriores que utilizan cilindros de GLP.</t>
  </si>
  <si>
    <t>23.020.35 - Gas cylinders</t>
  </si>
  <si>
    <r>
      <rPr>
        <sz val="11"/>
        <rFont val="Calibri"/>
      </rPr>
      <t>https://members.wto.org/crnattachments/2025/TBT/CHL/25_04425_00_s.pdf</t>
    </r>
  </si>
  <si>
    <t>Designation of Shitei Yakubutsu (designated substances), based on the Act on Securing Quality, Efficacy and Safety of Products Including Pharmaceuticals and Medical Devices (hereinafter referred to as the Act). (1960, Law No.145) </t>
  </si>
  <si>
    <t>Proposal for the additional designation of 3 substances as ShiteiYakubutsu, and their proper uses under the Act.</t>
  </si>
  <si>
    <t>Substances with probable effects on the central nervous system</t>
  </si>
  <si>
    <t>30 - PHARMACEUTICAL PRODUCTS</t>
  </si>
  <si>
    <r>
      <rPr>
        <sz val="11"/>
        <rFont val="Calibri"/>
      </rPr>
      <t>https://members.wto.org/crnattachments/2025/TBT/JPN/25_04428_00_e.pdf</t>
    </r>
  </si>
  <si>
    <t>Australia</t>
  </si>
  <si>
    <t>Amendment to Therapeutic Goods (Manufacturing Principles) Determination 2020 to adopt Version 17 of Pharmaceutical Inspection Co-operation Scheme Guide to Good Manufacturing Practice for Medicinal Products, 25 August 2023, PE-009- 17</t>
  </si>
  <si>
    <t>The Therapeutic Goods Administration (TGA) administers Australia’s regulatory framework for the quality, safety and efficacy of therapeutic goods in Australia.There are provisions under the Therapeutic Goods Act 1989 (the Act) to establish Manufacturing Principles that are to be applied in the manufacture of therapeutic goods. The Therapeutic Goods (Manufacturing Principles) Determination 2020 (the Determination) is the legislative instrument that specifies the manufacture of therapeutic goods must comply with the applicable procedures and requirements in the Pharmaceutical Inspection Co-operation Scheme (PIC/S) Guide to Good Manufacturing Practice (GMP).As a PIC/S member, Australia is expected to adopt and enforce the latest revisions to the GMP guide to achieve international harmonisation between member countries. Adoption of the PIC/S Guide to GMP as Australia’s Manufacturing Principles negates the need for Australian-specific standards, facilitates international trade and supports our international reputation. The TGA is proposing to amend the Determination to adopt version 17 of the PIC/s Guide to GMP except for Annexes 4, 5 and 14 as the manufacturing principles and register the amended Determination on the Federal Register of Legislation in September 2025.The adoption of an internationally harmonised standard minimises regulatory burden for companies involved in the manufacture, import and export of medicines, facilitating trade and helping to ensure the availability of medicines to the Australian public. Please note: The uploaded measure is the current version of the Determination. A legislative instrument will be used to amend the definition of PIC/S Guide to GMP under Section 4 of the Determination to reflect Version 17 except for Annexes 4, 5 and 14. </t>
  </si>
  <si>
    <t>PHARMACEUTICAL PRODUCTS (HS code(s): 30)</t>
  </si>
  <si>
    <t>Protection of human health or safety (TBT); Quality requirements (TBT); Harmonization (TBT)</t>
  </si>
  <si>
    <r>
      <rPr>
        <sz val="11"/>
        <rFont val="Calibri"/>
      </rPr>
      <t>https://members.wto.org/crnattachments/2025/TBT/AUS/25_04432_00_e.pdf</t>
    </r>
  </si>
  <si>
    <t>FUEL ECONOMY LABELLING REQUIREMENTS FOR NEW LIGHT DUTY VEHICLES</t>
  </si>
  <si>
    <t>This Standard is concerned with the fuel economy labelling requirements of all new incoming light duty vehicles (including Battery Electric Vehicle (BEV) and Plug-in Battery Electric Vehicle (PHEV)).</t>
  </si>
  <si>
    <t xml:space="preserve">Motor cars and other motor vehicles principally designed for the transport of </t>
  </si>
  <si>
    <t>8703 - Motor cars and other motor vehicles principally designed for the transport of &lt;10 persons, incl. station wagons and racing cars (excl. motor vehicles of heading 8702)</t>
  </si>
  <si>
    <t>43.060.40 - Fuel systems</t>
  </si>
  <si>
    <t>Consumer information, labelling (TBT); Quality requirements (TBT)</t>
  </si>
  <si>
    <r>
      <rPr>
        <sz val="11"/>
        <rFont val="Calibri"/>
      </rPr>
      <t>https://members.wto.org/crnattachments/2025/TBT/SAU/25_04309_00_e.pdf</t>
    </r>
  </si>
  <si>
    <t>Proposed Amendments to Agricultural Compounds and Veterinary Medicines (Exemptions and Prohibited Substances) Regulations 2011</t>
  </si>
  <si>
    <t>Through this discussion document, The Ministry for Primary Industries (MPI) is seeking feedback on proposed amendments to the Agricultural Compounds and Veterinary Medicines (Exemptions and Prohibited Substances) Regulations 2011 (the ACVM Regulations).Agricultural compounds and veterinary medicines are products used to manage plants and animals. The Agricultural Compounds and Veterinary Medicines (ACVM) Act 1997 controls how these products may be used, sold, imported, and manufactured in New Zealand.The ACVM Regulations provide exemptions from registration in circumstances where the risks of the agricultural compound are not sufficient to require oversight through a registration process.The discussion document provides background on the regulatory regime for agricultural compounds and veterinary medicines, defines the problem, proposes options for a range of amendments to the ACVM Regulations, provides criteria for assessing the proposed amendments, and seeks submitters feedback on the proposed amendments.</t>
  </si>
  <si>
    <t>Agricultural compounds and veterinary medicines.</t>
  </si>
  <si>
    <t>11.220 - Veterinary medicine; 65.100 - Pesticides and other agrochemicals</t>
  </si>
  <si>
    <t>Protection of human health or safety (TBT); Protection of animal or plant life or health (TBT)</t>
  </si>
  <si>
    <r>
      <rPr>
        <sz val="11"/>
        <rFont val="Calibri"/>
      </rPr>
      <t xml:space="preserve">https://www.mpi.govt.nz/dmsdocument/69609-Proposed-Amendments-to-Agricultural-Compounds-and-Veterinary-Medicines-Exemptions-and-Prohibited-Substances-Regulations-2011- 
</t>
    </r>
  </si>
  <si>
    <t>Draft Circular Stipulating Clinical Trial Regulations for Medicinal Products</t>
  </si>
  <si>
    <t>Draft Circular providing regulations on the following matters:Promulgation and application of Good Clinical Practice (GCP);Assessment of compliance with Good Clinical Practice and the documentation and procedures for conducting clinical drug trials.</t>
  </si>
  <si>
    <t>Medicinal products</t>
  </si>
  <si>
    <r>
      <rPr>
        <sz val="11"/>
        <rFont val="Calibri"/>
      </rPr>
      <t>https://members.wto.org/crnattachments/2025/TBT/VNM/25_04308_00_x.pdf</t>
    </r>
  </si>
  <si>
    <t>Partial amendment to the Minimum Requirements for Biological ProductsPartial amendment to the Public Notice on National Release Testing</t>
  </si>
  <si>
    <t>The Minimum Requirements for Biological Products will be amended as follows:Regarding the article of “Inactivation test” in the section of “Tests on final product” of the monograph for “High dose Influenza HA Vaccine”, the rule of inoculating with the allantoic fluid into allantoic cavities of eggs in case there are positive hemagglutination test results will be partially amended. And regarding the standard for “Pneumococcal Polyvalent Vaccine”, the section of “Serological identification test” will be deleted. In addition, the standard for “21-valent Pneumococcal Conjugate Vaccine” that is to be newly approved will be added.The Public Notice on National Release Testing will be amended as follows: The criterion, fee, quantity and Institution for National Release Testing for “21-valent Pneumococcal Conjugate Vaccine” that is to be newly approved will be added.</t>
  </si>
  <si>
    <t>Pharmaceutical products (HS: 30)</t>
  </si>
  <si>
    <r>
      <rPr>
        <sz val="11"/>
        <rFont val="Calibri"/>
      </rPr>
      <t>https://members.wto.org/crnattachments/2025/TBT/JPN/25_04293_00_e.pdf</t>
    </r>
  </si>
  <si>
    <t>Petroleum and Petroleum products ـــــ Standard specification for kerosineJS 194:2017Amendment 1:2025 </t>
  </si>
  <si>
    <t>Specific requirements for the addition of marker and blue dye to the kerosene  have been added to the technical standard</t>
  </si>
  <si>
    <t>Liquid fuels (ICS code(s): 75.160.20)</t>
  </si>
  <si>
    <t>75.160.20 - Liquid fuels</t>
  </si>
  <si>
    <t>Prevention of deceptive practices and consumer protection (TBT); Other (TBT)</t>
  </si>
  <si>
    <r>
      <rPr>
        <sz val="11"/>
        <rFont val="Calibri"/>
      </rPr>
      <t xml:space="preserve">
https://jsmo.gov.jo/EBV4.0/Root_Storage/AR/EB_UsefullLinks/%D8%B9_%D8%AA_%D8%A7%D9%84%D8%AA%D8%B9%D8%AF%D9%8A%D9%84_1-2025.pdf
</t>
    </r>
  </si>
  <si>
    <t>Egypt</t>
  </si>
  <si>
    <t>Draft of Egyptian standard ES: 6933  for “Quick-Frozen Cauliflower”.</t>
  </si>
  <si>
    <t>This draft of Egyptian standard specifies the basic requirements and descriptive criteria for "quick-frozen cauliflower" defined in item (2) of this standard and intended for direct consumption including food preparation purposes without any other manufacturing process other than size grading or repackaging if necessary.Worth mentioning is that this draft standard is technically identical with CXS 320-2015 adopted in 2015, revised in 2017, 2020, amended in 2022.</t>
  </si>
  <si>
    <t>Fruits and derived products (ICS code(s): 67.080.10)</t>
  </si>
  <si>
    <t>071080 - Vegetables, uncooked or cooked by steaming or by boiling in water, frozen (excl. potatoes, leguminous vegetables, spinach, New Zealand spinach, orache spinach, and sweetcorn)</t>
  </si>
  <si>
    <t>67.080.10 - Fruits and derived products</t>
  </si>
  <si>
    <t>Quality requirements (TBT)</t>
  </si>
  <si>
    <t>Partial amendment to the Minimum Requirements for Radiopharmaceuticals</t>
  </si>
  <si>
    <t>The Minimum Requirements for Radiopharmaceuticals are to be partially amended to add the standards for radiopharmaceuticals to be newly approved.</t>
  </si>
  <si>
    <r>
      <rPr>
        <sz val="11"/>
        <rFont val="Calibri"/>
      </rPr>
      <t>https://members.wto.org/crnattachments/2025/TBT/JPN/25_04294_00_e.pdf</t>
    </r>
  </si>
  <si>
    <t>Draft of Egyptian standard ES 3123-15 for “Safety of toys – Part 15: Microbiological safety”.</t>
  </si>
  <si>
    <t>This draft standard specifies acceptable criteria for microbiological cleanliness and adequacy of preservation of the specified toy materials.  The requirements in this document apply to all toys that are, contain or are supplied with aqueous materials (e.g. paste, putty, liquid or gel). In addition, this document applies to toys that are or include a cosmetic (including those intended for use on a toy as well as on the child). Powders and similar substances intended to be mixed with water are also within the scope of this document.Worth mentioning is that this draft standard is technically identical with ISO 8124- 12/2023.</t>
  </si>
  <si>
    <t>Other standards related to microbiology (ICS code(s): 07.100.99); Toys (ICS code(s): 97.200.50)</t>
  </si>
  <si>
    <t>07.100.99 - Other standards related to microbiology; 97.200.50 - Toys</t>
  </si>
  <si>
    <t>Draft of Egyptian standard for “Installation of stationary pumps for fire protection”.</t>
  </si>
  <si>
    <t>This draft standard deals with the selection and installation of pumps supplying liquid for private fire protection.This standard shall include liquid supplies, suction, discharge, auxiliary equipment, including power supplies arrangements, electric drive and control, diesel engine drive and control, steam turbine drive and control and acceptance tests and operation.Worth mentioning is that this draft standard adopts the technical content of NFPA 20/2025.</t>
  </si>
  <si>
    <t>Fire-fighting (ICS code(s): 13.220.10)</t>
  </si>
  <si>
    <t>13.220.10 - Fire-fighting</t>
  </si>
  <si>
    <t>DEAS 835-1: 2025, Bath preparations — Specification — Part 1: Synthetic detergent–based foam baths and shower gels, Third Edition</t>
  </si>
  <si>
    <t>1.1 This Draft East African Standard specifies the requirements, sampling and test methods for synthetic foam baths and shower gels._x000D_
1.2 This standard covers synthetic detergent-based foam baths (also referred to as cream baths), shower gels (also referred to as body wash, face wash, foot wash, cream wash, cream shower, bath shower, and shower shampoo), and other such related products._x000D_
1.3 This standard does not apply to bath salts, bath oils, bath powders, and soap-based bath and showerpro ducts._x000D_
1.4 This standard does not apply to medicinal products for which therapeutic claims are made.</t>
  </si>
  <si>
    <t>Surface-active preparations, washing preparations, incl. auxiliary washing preparations and cleaning preparations (excl. those put up for retail sale, organic surface-active agents, soap and organic surface-active preparations in the form of bars, cakes, moulded pieces or shapes, and products and preparations for washing the skin in the form of liquid or cream) (HS code(s): 340290); Surface active agents (ICS code(s): 71.100.40)</t>
  </si>
  <si>
    <t>340290 - Surface-active preparations, washing preparations, incl. auxiliary washing preparations and cleaning preparations (excl. those put up for retail sale, organic surface-active agents, soap and organic surface-active preparations in the form of bars, cakes, moulded pieces or shapes, and products and preparations for washing the skin in the form of liquid or cream)</t>
  </si>
  <si>
    <t>71.100.40 - Surface active agents</t>
  </si>
  <si>
    <r>
      <rPr>
        <sz val="11"/>
        <rFont val="Calibri"/>
      </rPr>
      <t>https://members.wto.org/crnattachments/2025/TBT/TZA/25_04244_00_e.pdf</t>
    </r>
  </si>
  <si>
    <t>Peru</t>
  </si>
  <si>
    <t>Proyecto de Decreto Supremo que regula lo dispuesto en la Ley N° 32319, Ley que establece medidas para facilitar el acceso a medicamentos y productos biológicos registrados en países de alta vigilancia sanitaria destinados al tratamiento de enfermedades raras, huérfanas, cáncer y demás enfermedades</t>
  </si>
  <si>
    <t>El presente Decreto Supremo tiene por objeto establecer  las disposiciones referidas al registro sanitario de medicamentos y productos biológicos registrados en países de alta vigilancia sanitaria, destinados al tratamiento de enfermedades raras, huérfanas, cáncer y demás enfermedades, en el marco de lo dispuesto en la Ley N° 32319, Ley que establece medidas para facilitar el acceso a medicamentos y productos biológicos registrados en países de alta vigilancia sanitaria destinados al tratamiento de enfermedades raras, huérfanas, cáncer y demás enfermedades</t>
  </si>
  <si>
    <t>Productos FarmacéuticosClasificados en el Capítulo 30 del Sistema Armonizado o el Arancel de Aduanas</t>
  </si>
  <si>
    <r>
      <rPr>
        <sz val="11"/>
        <rFont val="Calibri"/>
      </rPr>
      <t xml:space="preserve">https://members.wto.org/crnattachments/2025/TBT/PER/25_04283_00_s.pdf
https://www.digemid.minsa.gob.pe/webDigemid/normas-legales/2025/resolucion-ministerial-n-403-2025-minsa/ 
http://extranet.comunidadandina.org/sirt/public/buscapalavra.aspx
http://consultasenlinea.mincetur.gob.pe/notificaciones/Publico/FrmBuscador.aspx
</t>
    </r>
  </si>
  <si>
    <t>Satellite Spectrum Abundance</t>
  </si>
  <si>
    <t>Proposed rule - In this document, the Federal Communications Commission (Commission) seeks further comment on ways to use the 12.7-13.25 GHz band and the 42.0-42.5 GHz band more efficiently and intensively by satellite communications and seeks comment on proposals to make additional spectrum resources available for satellite communications in the 51.4-52.4 GHz band and within certain W-band frequency ranges (92.0-94.0 GHz, 94.1-100 GHz, 102.0-109.5 GHz, and 111.8-114.25 GHz).</t>
  </si>
  <si>
    <t>Satellite communications; Radiocommunications (ICS code(s): 33.060); Mobile services (ICS code(s): 33.070)</t>
  </si>
  <si>
    <t>33.060 - Radiocommunications; 33.070 - Mobile services</t>
  </si>
  <si>
    <r>
      <rPr>
        <sz val="11"/>
        <rFont val="Calibri"/>
      </rPr>
      <t>https://members.wto.org/crnattachments/2025/TBT/USA/25_04235_00_e.pdf
https://members.wto.org/crnattachments/2025/TBT/USA/25_04235_01_e.pdf</t>
    </r>
  </si>
  <si>
    <t>DEAS 842-1: 2025, Hair shampoo — Part 1: Soap based — Specification, Second Edition</t>
  </si>
  <si>
    <t>This East African Standard specifies requirements, sampling and test methods for soap-based hair shampoo.</t>
  </si>
  <si>
    <t>Shampoos (HS code(s): 330510); Surface active agents (ICS code(s): 71.100.40)</t>
  </si>
  <si>
    <t>330510 - Shampoos</t>
  </si>
  <si>
    <r>
      <rPr>
        <sz val="11"/>
        <rFont val="Calibri"/>
      </rPr>
      <t>https://members.wto.org/crnattachments/2025/TBT/TZA/25_04254_00_e.pdf</t>
    </r>
  </si>
  <si>
    <t>DEAS 383: 2025, Liquid detergent for household use — Specification, Fourth Edition  </t>
  </si>
  <si>
    <t>This Draft East African Standard specifies the requirements, sampling and test methods for liquid detergent for household use.</t>
  </si>
  <si>
    <t>Organic surface-active agents (excl. soap); surface-active preparations, washing preparations, incl. auxiliary washing preparations, and cleaning preparations, whether or not containing soap (excl. those of heading 3401) (HS code(s): 3402); Surface active agents (ICS code(s): 71.100.40)</t>
  </si>
  <si>
    <t>3402 - Organic surface-active agents (excl. soap); surface-active preparations, washing preparations, incl. auxiliary washing preparations, and cleaning preparations, whether or not containing soap (excl. those of heading 3401)</t>
  </si>
  <si>
    <r>
      <rPr>
        <sz val="11"/>
        <rFont val="Calibri"/>
      </rPr>
      <t>https://members.wto.org/crnattachments/2025/TBT/TZA/25_04259_00_e.pdf</t>
    </r>
  </si>
  <si>
    <t>DEAS 186-1: 2025, Bathing soap — specification — Part 1: solid, Second Edition</t>
  </si>
  <si>
    <t>This East African Standard specifies requirements, sampling and test methods for solid bathing soap. It does not apply to carbolic soap or specialty soaps such as, transparent soap, floating soap, liquid soap, beauty soap or sea-water soap.</t>
  </si>
  <si>
    <t>Soap and organic surface-active products and preparations, in the form of bars, cakes, moulded pieces or shapes, and paper, wadding, felt and nonwovens, impregnated, coated or covered with soap or detergent, for toilet use, incl. medicated products (HS code(s): 340111); Surface active agents (ICS code(s): 71.100.40)</t>
  </si>
  <si>
    <t>340111 - Soap and organic surface-active products and preparations, in the form of bars, cakes, moulded pieces or shapes, and paper, wadding, felt and nonwovens, impregnated, coated or covered with soap or detergent, for toilet use, incl. medicated products</t>
  </si>
  <si>
    <r>
      <rPr>
        <sz val="11"/>
        <rFont val="Calibri"/>
      </rPr>
      <t>https://members.wto.org/crnattachments/2025/TBT/TZA/25_04249_00_e.pdf</t>
    </r>
  </si>
  <si>
    <t>DEAS 794: 2025, Determination of the microbial inhibition of cosmetic soap bars and liquid hand and body washes — Test method, Third Edition</t>
  </si>
  <si>
    <t>This East African Standard prescribes a method for testing and comparing the microbial inhibition properties of cosmetic soap bars and liquid hand and body washes.</t>
  </si>
  <si>
    <t>- Soap and organic surface-active products and preparations, in the form of bars, cakes, moulded pieces or shapes, and paper, wadding, felt and nonwovens, impregnated, coated or covered with soap or detergent: (HS code(s): 34011); Surface active agents (ICS code(s): 71.100.40)</t>
  </si>
  <si>
    <t>34011 - - Soap and organic surface-active products and preparations, in the form of bars, cakes, moulded pieces or shapes, and paper, wadding, felt and nonwovens, impregnated, coated or covered with soap or detergent:</t>
  </si>
  <si>
    <t>Harmonization (TBT)</t>
  </si>
  <si>
    <r>
      <rPr>
        <sz val="11"/>
        <rFont val="Calibri"/>
      </rPr>
      <t>https://members.wto.org/crnattachments/2025/TBT/TZA/25_04264_00_e.pdf</t>
    </r>
  </si>
  <si>
    <t>UAE Technical Regulations for Metrological Requirements for Automatic Vehicle Weighing Devices (As per OIML R134)</t>
  </si>
  <si>
    <t>UAE Technical Regulations for Metrological Requirements for Automatic Vehicle Weighing Devices (As per OIML R134), to ensure reliable and accurate dynamic weighing of road vehicles. Compliance supports traffic enforcement and infrastructure protection, ensuring safety and fairness in vehicle weight regulationsummary of the regulation1. ScopeThis Regulation specifies the metrological and technical requirements for Weigh-In-Motion (WIM) systems that measure:The total mass of road vehicles,Axle loads, axle-group loads,And, optionally, individual wheel loads.It applies to automatic instruments that operate without the intervention of an operator during the weighing process.2. Metrological RequirementsAccuracy ClassesFor total vehicle mass: Classes 0.2, 0.5, 1, 2, 5, and 10 (percentage of error).For axle load: Classes A(5), B(10), C(20), D(30), E(50), F(100) (number refers to % maximum permissible error).Maximum Permissible Errors (MPEs)Defined separately for initial verification and in-service inspection.MPEs depend on the class and the type of weighing (total mass vs. axle load).Minimum Vehicle Speed and LengthThe instrument shall operate within the specified speed range and minimum length for vehicles.4. Technical RequirementsGeneral DesignThe instrument must be designed for stable and repeatable performance.Must include means for zero-setting, tare (if applicable), and protection against manipulation.Display must show all required values clearly.Must provide printouts or storage for measured results, including date/time, vehicle ID (if available), and measurement results.5. Software and Data IntegritySoftware must be secured against unauthorized access or alterations.Any legally relevant data must be protected, traceable, and stored for a required duration.6. Markings and DocumentationThe instrument must bear a nameplate including:Manufacturer detailsInstrument type and serial numberAccuracy classCE/OIML marking (if applicable)A user manual must be provided with all relevant operational, calibration, and maintenance instructions.7. Tests for ConformityOIML R134 defines type approval and verification testsStatic and dynamic testsPerformance under different speeds, vehicle types, and environmental conditionsTests ensure conformity with MPEs and functional requirements8. Installation and UseProper installation is critical for accurate measurement.Road surface, vehicle speed control, and traffic conditions must be considered.Calibration procedures must be followed as specified.9. Maintenance and In-Service InspectionThe instrument must be maintained and periodically checked to ensure ongoing compliance.MPEs for in-service are typically twice as much as those for initial verification.</t>
  </si>
  <si>
    <t>Weigh-In-Motion (WIM) systems </t>
  </si>
  <si>
    <t>17.100 - Measurement of force, weight and pressure</t>
  </si>
  <si>
    <t>Prevention of deceptive practices and consumer protection (TBT); Quality requirements (TBT); Harmonization (TBT); Cost saving and productivity enhancement (TBT)</t>
  </si>
  <si>
    <t>Plugs and socket-outlets for household and similar purposes - Part 1: General requirements</t>
  </si>
  <si>
    <t>IEC 60884-1:2022 applies to plugs and fixed or portable socket-outlets for AC only, with or without earthing contact, with a rated voltage greater than 50 V but not exceeding 440 V and a rated current not exceeding 32 A, intended for household and similar purposes, either indoors or outdoors.Compatible plugs and socket-outlets, when combined, form a plug and socket-outlet system. Standardized systems used around the world are reported in IEC/TR 60083.The rated current is limited to 16 A maximum for accessories provided with screwless-type terminals.This fourth edition cancels and replaces the third edition published in 2002, Amendment 1:2006 and Amendment 2:2013. This edition constitutes a technical revision.This edition includes the following significant technical changes with respect to the previous edition:plugs and socket-outlets incorporating pilot lights;crimped connections in accessories;insulation piercing terminals (IPT);accessories to be used with American Wire Gauge (AWG) cables;accessories used in T° below −5 °C down to and including −45 °C;accessories used in T° above +40 °C up to and including +70 °C;plugs and socket-outlets for high load (HL);clarification of some definitions;durability of markings test;introduction of thermal monitoring in the plug;requirements for shutters in portable socket-outlets;test walls for the verification of ingress of water;rewriting of the temperature rise clause</t>
  </si>
  <si>
    <t>Plugs and socket-outlets for household and similar purposes - Part 1: General requirements" (ICS  29.120.30) Plugs, socket-outlets, couplers</t>
  </si>
  <si>
    <t>29.120.30 - Plugs, socket-outlets, couplers</t>
  </si>
  <si>
    <r>
      <rPr>
        <sz val="11"/>
        <rFont val="Calibri"/>
      </rPr>
      <t>https://members.wto.org/crnattachments/2025/TBT/KWT/25_04241_00_e.pdf</t>
    </r>
  </si>
  <si>
    <t>Ecuador</t>
  </si>
  <si>
    <t>Proyecto de Reglamento Técnico Ecuatoriano PRTE INEN 145 (1R) “Eficiencia energética en motores eléctricos”</t>
  </si>
  <si>
    <t>La presente Resolución aplica a los siguientes productos sean estos nacionales o importados que se comercialicen en el Ecuador:Motores Eléctricos de inducción de corriente alterna, monofásicos, tipo jaula de ardilla, enfriados con aire, en potencia nominal de 0,18 kW hasta 1,5 kW, de una sola frecuencia de rotación; de 2, 4 o 6 polos, de fase dividida o de capacitor de arranque, abiertos o cerrados.Motores Eléctricos de inducción de corriente alterna, trifásicos, jaula de ardilla, en potencia nominal de 0,746 kW hasta 373 kW, de una sola frecuencia de rotación; de 2, 4, 6 u 8 polos, de uso general, abiertos o cerrados.</t>
  </si>
  <si>
    <t>Motores de corriente alterna, monofásicos, de potencia &gt; 37,5 W (Código(s) del SA: 850140); - Los demás motores de corriente alterna, polifásicos (Código(s) del SA: 85015)</t>
  </si>
  <si>
    <t>850140 - AC motors, single-phase, of an output &gt; 37,5 W; 85015 - - Other AC motors, multi-phase:</t>
  </si>
  <si>
    <t>29.160.30 - Motors</t>
  </si>
  <si>
    <t>Prevention of deceptive practices and consumer protection (TBT); Protection of the environment (TBT)</t>
  </si>
  <si>
    <r>
      <rPr>
        <sz val="11"/>
        <rFont val="Calibri"/>
      </rPr>
      <t>https://members.wto.org/crnattachments/2025/TBT/ECU/25_04234_00_s.pdf</t>
    </r>
  </si>
  <si>
    <t>Removal of Standard of Identity for Canned "Tripe With Milk''</t>
  </si>
  <si>
    <t>Notice of proposed rulemaking - The Food Safety and Inspection Service (FSIS) is proposing to remove the standard of identity for canned "Tripe with Milk.'' Although some establishments may continue to produce canned tripe with milk products, FSIS has determined that the existing standard for the finished canned article is unnecessary. The preamble to the rule that established the standard in 1950 did not provide any explanation or justification for the standard. Removal of the standard would provide greater flexibility for establishments. FSIS' labeling requirements are sufficient to ensure that these products are not misbranded.</t>
  </si>
  <si>
    <t>Canned tripe with milk; Meat, meat products and other animal produce (ICS code(s): 67.120)</t>
  </si>
  <si>
    <t>67.120 - Meat, meat products and other animal produce</t>
  </si>
  <si>
    <r>
      <rPr>
        <sz val="11"/>
        <rFont val="Calibri"/>
      </rPr>
      <t>https://members.wto.org/crnattachments/2025/TBT/USA/25_04287_00_e.pdf</t>
    </r>
  </si>
  <si>
    <t>Draft of Egyptian standard ES 1748 for"Green Peas".</t>
  </si>
  <si>
    <t>This draft of Egyptian standard specifies the basic requirements and descriptive criteria for "frozen green Peas" prepared and intended for direct consumption including food preparation purposes without any further processing other than size grading or repackaging if necessary.Worth mentioning is that this draft standard is technically identical with CXS 320-2015 adopted in 2015, revised in 2017, 2020, amended in 2022.</t>
  </si>
  <si>
    <t>Portable residual current devices (PRCDs) without integral overcurrent protection for household and similar use</t>
  </si>
  <si>
    <t>applies to portable residual current devices (PRCDs) for household and similar uses, consisting of a plug, a residual current device (RCD) and one or more socket-outlets or a provision for connection. They do not incorporate overcurrent protection. They are intended for single- and two-phase systems for rated currents not exceeding 16 A for rated voltages not exceeding 250 V AC, or for rated current not exceeding 32 A for rated voltages not exceeding 130 V AC to earth. They are intended to provide protection against shock hazard in case of direct contact, in addition to the protection provided by the fixed installations for the circuit downstream.This second edition cancels and replaces the first edition published in 1997 and its Amendment 1:1998. This edition constitutes a technical revision.This edition includes the following significant technical changes with respect to the previous edition:a) The content of the document was revised and aligned with IEC 60755 (group safety publication for residual current devices) and standard library "blocks and modules".b) Introduction of classification "4.3 According to behaviour after opening automatically in case of failure of the line voltage".c) New requirements and tests were added to cover the introduced protection function against shock hazard:- Verification of correct performance in the case of missing protective conductor.- Verification of correct performance in the case of hazardous live protective conductor.- Verification of correct performance in the case of loss of protective conductor.- Verification of behaviour in the case of external fault current in the protective conductor.d) Clearances/creepage distances revised and modified in alignment with IEC 62752 (IC‑CPD).e) Revision of values for minimum operating voltages.f) Introduction of requirements and test for ambient air temperature between −25 °C and +40 °C.g) Test of dielectric properties revised and aligned with standard library "blocks and modules".h) Relevant clauses aligned with IEC 62752 (IC-CPD); IC-CPD is a product standard describing similar product/features.i) All annexes revised and adapted to content of main document. It shall apply to water heaters with power under or equal to 70 kW.It shall apply to products with a capacity up to 2,000 liters for all types of water heaters except for gas fired water heaters where the maximum capacity is 300 liters.</t>
  </si>
  <si>
    <t>All products fall under scope of "Portable residual current devices (PRCDs) without integral overcurrent protection for household and similar use" (ICS 29.120.01) Electrical accessories in general</t>
  </si>
  <si>
    <t>29.120.01 - Electrical accessories in general</t>
  </si>
  <si>
    <r>
      <rPr>
        <sz val="11"/>
        <rFont val="Calibri"/>
      </rPr>
      <t>https://members.wto.org/crnattachments/2025/TBT/KWT/25_04238_00_e.pdf</t>
    </r>
  </si>
  <si>
    <t>Draft of Egyptian standard ES 3123-6 for “Safety of toys – Part 6: Certain phthalate esters".</t>
  </si>
  <si>
    <t>This Standard specifies a method standard for the determination of di-iso-butyl phthalate (DIBP), di-n-butyl phthalate (DBP), benzyl-butyl phthalate (BBP), bis-(2-ethylhexyl) phthalate (DEHP), di-n-octyl phthalate (DNOP), di-iso-nonyl phthalate (DINP) and di-iso-decyl phthalate (DIDP) in toys. It can also be applied to other phthalate esters (see G.2) if adequate validation is demonstrated. This document applies to toys made of plastics, textiles, coatings and liquids. This document has been validated for polyvinylchloride (PVC) and polyurethane (PU) plastics and some representative paint coatings (see Annex B).This document can also be applied to other product categories.Worth mentioning is that this draft standard is technically identical with ISO 8124- 6/2023.</t>
  </si>
  <si>
    <t>Toys (ICS code(s): 97.200.50)</t>
  </si>
  <si>
    <t>Safety of transformers, reactors, power supply units and combinations thereof - Part 2-7: Particular requirements and tests for transformers and power supply units for toys</t>
  </si>
  <si>
    <t>IEC 61558-2-7:2023 is available as IEC 61558-2-7:2023 RLV which contains the International Standard and its Redline version, showing all changes of the technical content compared to the previous edition.IEC 61558-2-7:2023 deals with the safety of transformers for toys and power supply units incorporating transformers for toys. Transformers for toys incorporating electronic circuits are also covered by this document. This third edition cancels and replaces the second edition published in 2007. This edition constitutes a technical revision. This edition includes the following significant technical changes with respect to the previous edition:a) adjustment of structure and references in accordance with IEC 61558-1:2017;b) new symbol for power supply unit with linearly regulated output voltage.It has the status of a group safety publication in accordance with IEC Guide 104.</t>
  </si>
  <si>
    <t>All products fall under scope of " Safety of transformers, reactors, power supply units and combinations thereof - Part 2-7: Particular requirements and tests for transformers and power supply units for toys " (ICS 29.180) Transformers. Reactors</t>
  </si>
  <si>
    <t>29.180 - Transformers. Reactors</t>
  </si>
  <si>
    <r>
      <rPr>
        <sz val="11"/>
        <rFont val="Calibri"/>
      </rPr>
      <t>https://members.wto.org/crnattachments/2025/TBT/KWT/25_04239_00_e.pdf</t>
    </r>
  </si>
  <si>
    <t>Proyecto de Decreto Supremo que deroga el Decreto Supremo N° 017-2005-PRODUCE, Decreto Supremo que crea el Registro de Organismos de Evaluación de la Conformidad Autorizados y dicta otras disposiciones </t>
  </si>
  <si>
    <t>Proyecto de Decreto Supremo que tiene por objeto derogar el Decreto Supremo N° 017-2005-PRODUCE, que crea el Registro de Organismos de Evaluación de la Conformidad Autorizados y que establece un plazo de adecuación de un año, contado a partir del día siguiente de su publicación, con el fin de que los Organismos de Evaluación de la Conformidad que opten por continuar realizando dicha actividad, obtengan la acreditación correspondiente ante el Instituto Nacional de Calidad.</t>
  </si>
  <si>
    <t>Todos los productos industriales manufacturados sujetos a reglamentos técnicos</t>
  </si>
  <si>
    <r>
      <rPr>
        <sz val="11"/>
        <rFont val="Calibri"/>
      </rPr>
      <t xml:space="preserve">https://members.wto.org/crnattachments/2025/TBT/PER/25_04285_00_s.pdf
</t>
    </r>
  </si>
  <si>
    <t>Cosmetics – Toothpaste (Draft Technical Regulation – DJS 198:2025, Third Edition)</t>
  </si>
  <si>
    <t>This draft technical regulation specifies the requirements for toothpaste intended for daily use by the general public, including definitions, safety requirements, labeling, fluoride limits, microbiological criteria, pH range, and test methods. It excludes toothpaste intended for medical purposes. This draft revise and replaces the Jordanian Technical Regulation DJS 198:2003.The regulation references international and regional standards such as ISO 11609:2017 and EC Regulation No 1223/2009, and its amendments.</t>
  </si>
  <si>
    <t>Body care equipment (ICS code(s): 97.170)</t>
  </si>
  <si>
    <t>97.170 - Body care equipment</t>
  </si>
  <si>
    <r>
      <rPr>
        <sz val="11"/>
        <rFont val="Calibri"/>
      </rPr>
      <t>https://jsmo.gov.jo/EBV4.0/Root_Storage/AR/EB_UsefullLinks/%D9%85%D8%B4%D8%B1%D9%88%D8%B9_%D8%AA%D8%B5%D9%88%D9%8A%D8%AA-_%D9%85%D8%B9%D8%AC%D9%88%D9%86_%D8%A7%D9%84%D8%A3%D8%B3%D9%86%D8%A7%D9%86.pdf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</si>
</sst>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52"/>
  <sheetViews>
    <sheetView tabSelected="1" workbookViewId="0">
      <selection activeCell="D2" sqref="D2"/>
    </sheetView>
  </sheetViews>
  <sheetFormatPr defaultRowHeight="15" x14ac:dyDescent="0.25"/>
  <cols>
    <col min="1" max="1" width="82.140625" style="2" customWidth="1"/>
    <col min="2" max="2" width="30" customWidth="1"/>
    <col min="3" max="3" width="20" style="4" customWidth="1"/>
    <col min="4" max="4" width="50" customWidth="1"/>
    <col min="5" max="6" width="100" style="2" customWidth="1"/>
    <col min="8" max="11" width="100" style="2" customWidth="1"/>
    <col min="12" max="12" width="100" customWidth="1"/>
    <col min="13" max="13" width="30" style="4" customWidth="1"/>
    <col min="14" max="18" width="100" customWidth="1"/>
  </cols>
  <sheetData>
    <row r="1" spans="1:18" ht="30" customHeight="1" x14ac:dyDescent="0.25">
      <c r="A1" s="3" t="s">
        <v>5</v>
      </c>
      <c r="B1" s="1" t="s">
        <v>0</v>
      </c>
      <c r="C1" s="5" t="s">
        <v>1</v>
      </c>
      <c r="D1" s="1" t="s">
        <v>2</v>
      </c>
      <c r="E1" s="3" t="s">
        <v>3</v>
      </c>
      <c r="F1" s="3" t="s">
        <v>4</v>
      </c>
      <c r="H1" s="3" t="s">
        <v>6</v>
      </c>
      <c r="I1" s="3" t="s">
        <v>7</v>
      </c>
      <c r="J1" s="3" t="s">
        <v>8</v>
      </c>
      <c r="K1" s="3" t="s">
        <v>9</v>
      </c>
      <c r="L1" s="1" t="s">
        <v>10</v>
      </c>
      <c r="M1" s="5" t="s">
        <v>11</v>
      </c>
      <c r="N1" s="1" t="s">
        <v>12</v>
      </c>
      <c r="O1" s="1" t="s">
        <v>13</v>
      </c>
      <c r="P1" s="1" t="s">
        <v>14</v>
      </c>
      <c r="Q1" s="1" t="s">
        <v>15</v>
      </c>
      <c r="R1" s="1" t="s">
        <v>16</v>
      </c>
    </row>
    <row r="2" spans="1:18" ht="150" x14ac:dyDescent="0.25">
      <c r="A2" s="8" t="s">
        <v>20</v>
      </c>
      <c r="B2" s="6" t="s">
        <v>17</v>
      </c>
      <c r="C2" s="7">
        <v>45868</v>
      </c>
      <c r="D2" s="9" t="str">
        <f>HYPERLINK("https://www.epingalert.org/en/Search?viewData= G/TBT/N/SLV/234"," G/TBT/N/SLV/234")</f>
        <v xml:space="preserve"> G/TBT/N/SLV/234</v>
      </c>
      <c r="E2" s="8" t="s">
        <v>18</v>
      </c>
      <c r="F2" s="8" t="s">
        <v>19</v>
      </c>
      <c r="H2" s="8" t="s">
        <v>21</v>
      </c>
      <c r="I2" s="8" t="s">
        <v>22</v>
      </c>
      <c r="J2" s="8" t="s">
        <v>23</v>
      </c>
      <c r="K2" s="8" t="s">
        <v>24</v>
      </c>
      <c r="L2" s="6"/>
      <c r="M2" s="7">
        <v>45928</v>
      </c>
      <c r="N2" s="6" t="s">
        <v>25</v>
      </c>
      <c r="O2" s="8" t="s">
        <v>26</v>
      </c>
      <c r="P2" s="6" t="str">
        <f>HYPERLINK("https://docs.wto.org/imrd/directdoc.asp?DDFDocuments/t/G/TBTN25/SLV234.DOCX", "https://docs.wto.org/imrd/directdoc.asp?DDFDocuments/t/G/TBTN25/SLV234.DOCX")</f>
        <v>https://docs.wto.org/imrd/directdoc.asp?DDFDocuments/t/G/TBTN25/SLV234.DOCX</v>
      </c>
      <c r="Q2" s="6" t="str">
        <f>HYPERLINK("https://docs.wto.org/imrd/directdoc.asp?DDFDocuments/u/G/TBTN25/SLV234.DOCX", "https://docs.wto.org/imrd/directdoc.asp?DDFDocuments/u/G/TBTN25/SLV234.DOCX")</f>
        <v>https://docs.wto.org/imrd/directdoc.asp?DDFDocuments/u/G/TBTN25/SLV234.DOCX</v>
      </c>
      <c r="R2" s="6" t="str">
        <f>HYPERLINK("https://docs.wto.org/imrd/directdoc.asp?DDFDocuments/v/G/TBTN25/SLV234.DOCX", "https://docs.wto.org/imrd/directdoc.asp?DDFDocuments/v/G/TBTN25/SLV234.DOCX")</f>
        <v>https://docs.wto.org/imrd/directdoc.asp?DDFDocuments/v/G/TBTN25/SLV234.DOCX</v>
      </c>
    </row>
    <row r="3" spans="1:18" ht="270" x14ac:dyDescent="0.25">
      <c r="A3" s="8" t="s">
        <v>30</v>
      </c>
      <c r="B3" s="6" t="s">
        <v>27</v>
      </c>
      <c r="C3" s="7">
        <v>45868</v>
      </c>
      <c r="D3" s="9" t="str">
        <f>HYPERLINK("https://www.epingalert.org/en/Search?viewData= G/TBT/N/UKR/352"," G/TBT/N/UKR/352")</f>
        <v xml:space="preserve"> G/TBT/N/UKR/352</v>
      </c>
      <c r="E3" s="8" t="s">
        <v>28</v>
      </c>
      <c r="F3" s="8" t="s">
        <v>29</v>
      </c>
      <c r="H3" s="8" t="s">
        <v>31</v>
      </c>
      <c r="I3" s="8" t="s">
        <v>21</v>
      </c>
      <c r="J3" s="8" t="s">
        <v>32</v>
      </c>
      <c r="K3" s="8" t="s">
        <v>33</v>
      </c>
      <c r="L3" s="6"/>
      <c r="M3" s="7">
        <v>45928</v>
      </c>
      <c r="N3" s="6" t="s">
        <v>25</v>
      </c>
      <c r="O3" s="8" t="s">
        <v>34</v>
      </c>
      <c r="P3" s="6" t="str">
        <f>HYPERLINK("https://docs.wto.org/imrd/directdoc.asp?DDFDocuments/t/G/TBTN25/UKR352.DOCX", "https://docs.wto.org/imrd/directdoc.asp?DDFDocuments/t/G/TBTN25/UKR352.DOCX")</f>
        <v>https://docs.wto.org/imrd/directdoc.asp?DDFDocuments/t/G/TBTN25/UKR352.DOCX</v>
      </c>
      <c r="Q3" s="6" t="str">
        <f>HYPERLINK("https://docs.wto.org/imrd/directdoc.asp?DDFDocuments/u/G/TBTN25/UKR352.DOCX", "https://docs.wto.org/imrd/directdoc.asp?DDFDocuments/u/G/TBTN25/UKR352.DOCX")</f>
        <v>https://docs.wto.org/imrd/directdoc.asp?DDFDocuments/u/G/TBTN25/UKR352.DOCX</v>
      </c>
      <c r="R3" s="6" t="str">
        <f>HYPERLINK("https://docs.wto.org/imrd/directdoc.asp?DDFDocuments/v/G/TBTN25/UKR352.DOCX", "https://docs.wto.org/imrd/directdoc.asp?DDFDocuments/v/G/TBTN25/UKR352.DOCX")</f>
        <v>https://docs.wto.org/imrd/directdoc.asp?DDFDocuments/v/G/TBTN25/UKR352.DOCX</v>
      </c>
    </row>
    <row r="4" spans="1:18" ht="360" x14ac:dyDescent="0.25">
      <c r="A4" s="8" t="s">
        <v>38</v>
      </c>
      <c r="B4" s="6" t="s">
        <v>35</v>
      </c>
      <c r="C4" s="7">
        <v>45868</v>
      </c>
      <c r="D4" s="9" t="str">
        <f>HYPERLINK("https://www.epingalert.org/en/Search?viewData= G/TBT/N/THA/786"," G/TBT/N/THA/786")</f>
        <v xml:space="preserve"> G/TBT/N/THA/786</v>
      </c>
      <c r="E4" s="8" t="s">
        <v>36</v>
      </c>
      <c r="F4" s="8" t="s">
        <v>37</v>
      </c>
      <c r="H4" s="8" t="s">
        <v>39</v>
      </c>
      <c r="I4" s="8" t="s">
        <v>40</v>
      </c>
      <c r="J4" s="8" t="s">
        <v>41</v>
      </c>
      <c r="K4" s="8" t="s">
        <v>21</v>
      </c>
      <c r="L4" s="6"/>
      <c r="M4" s="7">
        <v>45928</v>
      </c>
      <c r="N4" s="6" t="s">
        <v>25</v>
      </c>
      <c r="O4" s="8" t="s">
        <v>42</v>
      </c>
      <c r="P4" s="6" t="str">
        <f>HYPERLINK("https://docs.wto.org/imrd/directdoc.asp?DDFDocuments/t/G/TBTN25/THA786.DOCX", "https://docs.wto.org/imrd/directdoc.asp?DDFDocuments/t/G/TBTN25/THA786.DOCX")</f>
        <v>https://docs.wto.org/imrd/directdoc.asp?DDFDocuments/t/G/TBTN25/THA786.DOCX</v>
      </c>
      <c r="Q4" s="6" t="str">
        <f>HYPERLINK("https://docs.wto.org/imrd/directdoc.asp?DDFDocuments/u/G/TBTN25/THA786.DOCX", "https://docs.wto.org/imrd/directdoc.asp?DDFDocuments/u/G/TBTN25/THA786.DOCX")</f>
        <v>https://docs.wto.org/imrd/directdoc.asp?DDFDocuments/u/G/TBTN25/THA786.DOCX</v>
      </c>
      <c r="R4" s="6" t="str">
        <f>HYPERLINK("https://docs.wto.org/imrd/directdoc.asp?DDFDocuments/v/G/TBTN25/THA786.DOCX", "https://docs.wto.org/imrd/directdoc.asp?DDFDocuments/v/G/TBTN25/THA786.DOCX")</f>
        <v>https://docs.wto.org/imrd/directdoc.asp?DDFDocuments/v/G/TBTN25/THA786.DOCX</v>
      </c>
    </row>
    <row r="5" spans="1:18" ht="75" x14ac:dyDescent="0.25">
      <c r="A5" s="8" t="s">
        <v>46</v>
      </c>
      <c r="B5" s="6" t="s">
        <v>43</v>
      </c>
      <c r="C5" s="7">
        <v>45868</v>
      </c>
      <c r="D5" s="9" t="str">
        <f>HYPERLINK("https://www.epingalert.org/en/Search?viewData= G/TBT/N/KOR/1298"," G/TBT/N/KOR/1298")</f>
        <v xml:space="preserve"> G/TBT/N/KOR/1298</v>
      </c>
      <c r="E5" s="8" t="s">
        <v>44</v>
      </c>
      <c r="F5" s="8" t="s">
        <v>45</v>
      </c>
      <c r="H5" s="8" t="s">
        <v>21</v>
      </c>
      <c r="I5" s="8" t="s">
        <v>21</v>
      </c>
      <c r="J5" s="8" t="s">
        <v>47</v>
      </c>
      <c r="K5" s="8" t="s">
        <v>24</v>
      </c>
      <c r="L5" s="6"/>
      <c r="M5" s="7">
        <v>45928</v>
      </c>
      <c r="N5" s="6" t="s">
        <v>25</v>
      </c>
      <c r="O5" s="8" t="s">
        <v>48</v>
      </c>
      <c r="P5" s="6" t="str">
        <f>HYPERLINK("https://docs.wto.org/imrd/directdoc.asp?DDFDocuments/t/G/TBTN25/KOR1298.DOCX", "https://docs.wto.org/imrd/directdoc.asp?DDFDocuments/t/G/TBTN25/KOR1298.DOCX")</f>
        <v>https://docs.wto.org/imrd/directdoc.asp?DDFDocuments/t/G/TBTN25/KOR1298.DOCX</v>
      </c>
      <c r="Q5" s="6" t="str">
        <f>HYPERLINK("https://docs.wto.org/imrd/directdoc.asp?DDFDocuments/u/G/TBTN25/KOR1298.DOCX", "https://docs.wto.org/imrd/directdoc.asp?DDFDocuments/u/G/TBTN25/KOR1298.DOCX")</f>
        <v>https://docs.wto.org/imrd/directdoc.asp?DDFDocuments/u/G/TBTN25/KOR1298.DOCX</v>
      </c>
      <c r="R5" s="6" t="str">
        <f>HYPERLINK("https://docs.wto.org/imrd/directdoc.asp?DDFDocuments/v/G/TBTN25/KOR1298.DOCX", "https://docs.wto.org/imrd/directdoc.asp?DDFDocuments/v/G/TBTN25/KOR1298.DOCX")</f>
        <v>https://docs.wto.org/imrd/directdoc.asp?DDFDocuments/v/G/TBTN25/KOR1298.DOCX</v>
      </c>
    </row>
    <row r="6" spans="1:18" ht="45" x14ac:dyDescent="0.25">
      <c r="A6" s="8" t="s">
        <v>51</v>
      </c>
      <c r="B6" s="6" t="s">
        <v>43</v>
      </c>
      <c r="C6" s="7">
        <v>45868</v>
      </c>
      <c r="D6" s="9" t="str">
        <f>HYPERLINK("https://www.epingalert.org/en/Search?viewData= G/TBT/N/KOR/1301"," G/TBT/N/KOR/1301")</f>
        <v xml:space="preserve"> G/TBT/N/KOR/1301</v>
      </c>
      <c r="E6" s="8" t="s">
        <v>49</v>
      </c>
      <c r="F6" s="8" t="s">
        <v>50</v>
      </c>
      <c r="H6" s="8" t="s">
        <v>21</v>
      </c>
      <c r="I6" s="8" t="s">
        <v>21</v>
      </c>
      <c r="J6" s="8" t="s">
        <v>52</v>
      </c>
      <c r="K6" s="8" t="s">
        <v>21</v>
      </c>
      <c r="L6" s="6"/>
      <c r="M6" s="7">
        <v>45928</v>
      </c>
      <c r="N6" s="6" t="s">
        <v>25</v>
      </c>
      <c r="O6" s="8" t="s">
        <v>53</v>
      </c>
      <c r="P6" s="6" t="str">
        <f>HYPERLINK("https://docs.wto.org/imrd/directdoc.asp?DDFDocuments/t/G/TBTN25/KOR1301.DOCX", "https://docs.wto.org/imrd/directdoc.asp?DDFDocuments/t/G/TBTN25/KOR1301.DOCX")</f>
        <v>https://docs.wto.org/imrd/directdoc.asp?DDFDocuments/t/G/TBTN25/KOR1301.DOCX</v>
      </c>
      <c r="Q6" s="6" t="str">
        <f>HYPERLINK("https://docs.wto.org/imrd/directdoc.asp?DDFDocuments/u/G/TBTN25/KOR1301.DOCX", "https://docs.wto.org/imrd/directdoc.asp?DDFDocuments/u/G/TBTN25/KOR1301.DOCX")</f>
        <v>https://docs.wto.org/imrd/directdoc.asp?DDFDocuments/u/G/TBTN25/KOR1301.DOCX</v>
      </c>
      <c r="R6" s="6" t="str">
        <f>HYPERLINK("https://docs.wto.org/imrd/directdoc.asp?DDFDocuments/v/G/TBTN25/KOR1301.DOCX", "https://docs.wto.org/imrd/directdoc.asp?DDFDocuments/v/G/TBTN25/KOR1301.DOCX")</f>
        <v>https://docs.wto.org/imrd/directdoc.asp?DDFDocuments/v/G/TBTN25/KOR1301.DOCX</v>
      </c>
    </row>
    <row r="7" spans="1:18" ht="405" x14ac:dyDescent="0.25">
      <c r="A7" s="8" t="s">
        <v>56</v>
      </c>
      <c r="B7" s="6" t="s">
        <v>27</v>
      </c>
      <c r="C7" s="7">
        <v>45868</v>
      </c>
      <c r="D7" s="9" t="str">
        <f>HYPERLINK("https://www.epingalert.org/en/Search?viewData= G/TBT/N/UKR/354"," G/TBT/N/UKR/354")</f>
        <v xml:space="preserve"> G/TBT/N/UKR/354</v>
      </c>
      <c r="E7" s="8" t="s">
        <v>54</v>
      </c>
      <c r="F7" s="8" t="s">
        <v>55</v>
      </c>
      <c r="H7" s="8" t="s">
        <v>21</v>
      </c>
      <c r="I7" s="8" t="s">
        <v>21</v>
      </c>
      <c r="J7" s="8" t="s">
        <v>57</v>
      </c>
      <c r="K7" s="8" t="s">
        <v>21</v>
      </c>
      <c r="L7" s="6"/>
      <c r="M7" s="7">
        <v>45928</v>
      </c>
      <c r="N7" s="6" t="s">
        <v>25</v>
      </c>
      <c r="O7" s="8" t="s">
        <v>58</v>
      </c>
      <c r="P7" s="6" t="str">
        <f>HYPERLINK("https://docs.wto.org/imrd/directdoc.asp?DDFDocuments/t/G/TBTN25/UKR354.DOCX", "https://docs.wto.org/imrd/directdoc.asp?DDFDocuments/t/G/TBTN25/UKR354.DOCX")</f>
        <v>https://docs.wto.org/imrd/directdoc.asp?DDFDocuments/t/G/TBTN25/UKR354.DOCX</v>
      </c>
      <c r="Q7" s="6"/>
      <c r="R7" s="6" t="str">
        <f>HYPERLINK("https://docs.wto.org/imrd/directdoc.asp?DDFDocuments/v/G/TBTN25/UKR354.DOCX", "https://docs.wto.org/imrd/directdoc.asp?DDFDocuments/v/G/TBTN25/UKR354.DOCX")</f>
        <v>https://docs.wto.org/imrd/directdoc.asp?DDFDocuments/v/G/TBTN25/UKR354.DOCX</v>
      </c>
    </row>
    <row r="8" spans="1:18" ht="195" x14ac:dyDescent="0.25">
      <c r="A8" s="8" t="s">
        <v>61</v>
      </c>
      <c r="B8" s="6" t="s">
        <v>27</v>
      </c>
      <c r="C8" s="7">
        <v>45868</v>
      </c>
      <c r="D8" s="9" t="str">
        <f>HYPERLINK("https://www.epingalert.org/en/Search?viewData= G/TBT/N/UKR/353"," G/TBT/N/UKR/353")</f>
        <v xml:space="preserve"> G/TBT/N/UKR/353</v>
      </c>
      <c r="E8" s="8" t="s">
        <v>59</v>
      </c>
      <c r="F8" s="8" t="s">
        <v>60</v>
      </c>
      <c r="H8" s="8" t="s">
        <v>21</v>
      </c>
      <c r="I8" s="8" t="s">
        <v>21</v>
      </c>
      <c r="J8" s="8" t="s">
        <v>62</v>
      </c>
      <c r="K8" s="8" t="s">
        <v>63</v>
      </c>
      <c r="L8" s="6"/>
      <c r="M8" s="7">
        <v>45928</v>
      </c>
      <c r="N8" s="6" t="s">
        <v>25</v>
      </c>
      <c r="O8" s="8" t="s">
        <v>64</v>
      </c>
      <c r="P8" s="6" t="str">
        <f>HYPERLINK("https://docs.wto.org/imrd/directdoc.asp?DDFDocuments/t/G/TBTN25/UKR353.DOCX", "https://docs.wto.org/imrd/directdoc.asp?DDFDocuments/t/G/TBTN25/UKR353.DOCX")</f>
        <v>https://docs.wto.org/imrd/directdoc.asp?DDFDocuments/t/G/TBTN25/UKR353.DOCX</v>
      </c>
      <c r="Q8" s="6"/>
      <c r="R8" s="6" t="str">
        <f>HYPERLINK("https://docs.wto.org/imrd/directdoc.asp?DDFDocuments/v/G/TBTN25/UKR353.DOCX", "https://docs.wto.org/imrd/directdoc.asp?DDFDocuments/v/G/TBTN25/UKR353.DOCX")</f>
        <v>https://docs.wto.org/imrd/directdoc.asp?DDFDocuments/v/G/TBTN25/UKR353.DOCX</v>
      </c>
    </row>
    <row r="9" spans="1:18" ht="60" x14ac:dyDescent="0.25">
      <c r="A9" s="8" t="s">
        <v>67</v>
      </c>
      <c r="B9" s="6" t="s">
        <v>43</v>
      </c>
      <c r="C9" s="7">
        <v>45868</v>
      </c>
      <c r="D9" s="9" t="str">
        <f>HYPERLINK("https://www.epingalert.org/en/Search?viewData= G/TBT/N/KOR/1299"," G/TBT/N/KOR/1299")</f>
        <v xml:space="preserve"> G/TBT/N/KOR/1299</v>
      </c>
      <c r="E9" s="8" t="s">
        <v>65</v>
      </c>
      <c r="F9" s="8" t="s">
        <v>66</v>
      </c>
      <c r="H9" s="8" t="s">
        <v>21</v>
      </c>
      <c r="I9" s="8" t="s">
        <v>21</v>
      </c>
      <c r="J9" s="8" t="s">
        <v>68</v>
      </c>
      <c r="K9" s="8" t="s">
        <v>21</v>
      </c>
      <c r="L9" s="6"/>
      <c r="M9" s="7">
        <v>45928</v>
      </c>
      <c r="N9" s="6" t="s">
        <v>25</v>
      </c>
      <c r="O9" s="8" t="s">
        <v>69</v>
      </c>
      <c r="P9" s="6" t="str">
        <f>HYPERLINK("https://docs.wto.org/imrd/directdoc.asp?DDFDocuments/t/G/TBTN25/KOR1299.DOCX", "https://docs.wto.org/imrd/directdoc.asp?DDFDocuments/t/G/TBTN25/KOR1299.DOCX")</f>
        <v>https://docs.wto.org/imrd/directdoc.asp?DDFDocuments/t/G/TBTN25/KOR1299.DOCX</v>
      </c>
      <c r="Q9" s="6" t="str">
        <f>HYPERLINK("https://docs.wto.org/imrd/directdoc.asp?DDFDocuments/u/G/TBTN25/KOR1299.DOCX", "https://docs.wto.org/imrd/directdoc.asp?DDFDocuments/u/G/TBTN25/KOR1299.DOCX")</f>
        <v>https://docs.wto.org/imrd/directdoc.asp?DDFDocuments/u/G/TBTN25/KOR1299.DOCX</v>
      </c>
      <c r="R9" s="6" t="str">
        <f>HYPERLINK("https://docs.wto.org/imrd/directdoc.asp?DDFDocuments/v/G/TBTN25/KOR1299.DOCX", "https://docs.wto.org/imrd/directdoc.asp?DDFDocuments/v/G/TBTN25/KOR1299.DOCX")</f>
        <v>https://docs.wto.org/imrd/directdoc.asp?DDFDocuments/v/G/TBTN25/KOR1299.DOCX</v>
      </c>
    </row>
    <row r="10" spans="1:18" ht="225" x14ac:dyDescent="0.25">
      <c r="A10" s="8" t="s">
        <v>72</v>
      </c>
      <c r="B10" s="6" t="s">
        <v>27</v>
      </c>
      <c r="C10" s="7">
        <v>45868</v>
      </c>
      <c r="D10" s="9" t="str">
        <f>HYPERLINK("https://www.epingalert.org/en/Search?viewData= G/TBT/N/UKR/351"," G/TBT/N/UKR/351")</f>
        <v xml:space="preserve"> G/TBT/N/UKR/351</v>
      </c>
      <c r="E10" s="8" t="s">
        <v>70</v>
      </c>
      <c r="F10" s="8" t="s">
        <v>71</v>
      </c>
      <c r="H10" s="8" t="s">
        <v>21</v>
      </c>
      <c r="I10" s="8" t="s">
        <v>21</v>
      </c>
      <c r="J10" s="8" t="s">
        <v>73</v>
      </c>
      <c r="K10" s="8" t="s">
        <v>21</v>
      </c>
      <c r="L10" s="6"/>
      <c r="M10" s="7">
        <v>45928</v>
      </c>
      <c r="N10" s="6" t="s">
        <v>25</v>
      </c>
      <c r="O10" s="8" t="s">
        <v>74</v>
      </c>
      <c r="P10" s="6" t="str">
        <f>HYPERLINK("https://docs.wto.org/imrd/directdoc.asp?DDFDocuments/t/G/TBTN25/UKR351.DOCX", "https://docs.wto.org/imrd/directdoc.asp?DDFDocuments/t/G/TBTN25/UKR351.DOCX")</f>
        <v>https://docs.wto.org/imrd/directdoc.asp?DDFDocuments/t/G/TBTN25/UKR351.DOCX</v>
      </c>
      <c r="Q10" s="6" t="str">
        <f>HYPERLINK("https://docs.wto.org/imrd/directdoc.asp?DDFDocuments/u/G/TBTN25/UKR351.DOCX", "https://docs.wto.org/imrd/directdoc.asp?DDFDocuments/u/G/TBTN25/UKR351.DOCX")</f>
        <v>https://docs.wto.org/imrd/directdoc.asp?DDFDocuments/u/G/TBTN25/UKR351.DOCX</v>
      </c>
      <c r="R10" s="6" t="str">
        <f>HYPERLINK("https://docs.wto.org/imrd/directdoc.asp?DDFDocuments/v/G/TBTN25/UKR351.DOCX", "https://docs.wto.org/imrd/directdoc.asp?DDFDocuments/v/G/TBTN25/UKR351.DOCX")</f>
        <v>https://docs.wto.org/imrd/directdoc.asp?DDFDocuments/v/G/TBTN25/UKR351.DOCX</v>
      </c>
    </row>
    <row r="11" spans="1:18" ht="45" x14ac:dyDescent="0.25">
      <c r="A11" s="8" t="s">
        <v>78</v>
      </c>
      <c r="B11" s="6" t="s">
        <v>75</v>
      </c>
      <c r="C11" s="7">
        <v>45868</v>
      </c>
      <c r="D11" s="9" t="str">
        <f>HYPERLINK("https://www.epingalert.org/en/Search?viewData= G/TBT/N/JOR/69"," G/TBT/N/JOR/69")</f>
        <v xml:space="preserve"> G/TBT/N/JOR/69</v>
      </c>
      <c r="E11" s="8" t="s">
        <v>76</v>
      </c>
      <c r="F11" s="8" t="s">
        <v>77</v>
      </c>
      <c r="H11" s="8" t="s">
        <v>21</v>
      </c>
      <c r="I11" s="8" t="s">
        <v>79</v>
      </c>
      <c r="J11" s="8" t="s">
        <v>80</v>
      </c>
      <c r="K11" s="8" t="s">
        <v>33</v>
      </c>
      <c r="L11" s="6"/>
      <c r="M11" s="7">
        <v>45928</v>
      </c>
      <c r="N11" s="6" t="s">
        <v>25</v>
      </c>
      <c r="O11" s="8" t="s">
        <v>81</v>
      </c>
      <c r="P11" s="6" t="str">
        <f>HYPERLINK("https://docs.wto.org/imrd/directdoc.asp?DDFDocuments/t/G/TBTN25/JOR69.DOCX", "https://docs.wto.org/imrd/directdoc.asp?DDFDocuments/t/G/TBTN25/JOR69.DOCX")</f>
        <v>https://docs.wto.org/imrd/directdoc.asp?DDFDocuments/t/G/TBTN25/JOR69.DOCX</v>
      </c>
      <c r="Q11" s="6" t="str">
        <f>HYPERLINK("https://docs.wto.org/imrd/directdoc.asp?DDFDocuments/u/G/TBTN25/JOR69.DOCX", "https://docs.wto.org/imrd/directdoc.asp?DDFDocuments/u/G/TBTN25/JOR69.DOCX")</f>
        <v>https://docs.wto.org/imrd/directdoc.asp?DDFDocuments/u/G/TBTN25/JOR69.DOCX</v>
      </c>
      <c r="R11" s="6" t="str">
        <f>HYPERLINK("https://docs.wto.org/imrd/directdoc.asp?DDFDocuments/v/G/TBTN25/JOR69.DOCX", "https://docs.wto.org/imrd/directdoc.asp?DDFDocuments/v/G/TBTN25/JOR69.DOCX")</f>
        <v>https://docs.wto.org/imrd/directdoc.asp?DDFDocuments/v/G/TBTN25/JOR69.DOCX</v>
      </c>
    </row>
    <row r="12" spans="1:18" ht="30" x14ac:dyDescent="0.25">
      <c r="A12" s="8" t="s">
        <v>84</v>
      </c>
      <c r="B12" s="6" t="s">
        <v>43</v>
      </c>
      <c r="C12" s="7">
        <v>45868</v>
      </c>
      <c r="D12" s="9" t="str">
        <f>HYPERLINK("https://www.epingalert.org/en/Search?viewData= G/TBT/N/KOR/1300"," G/TBT/N/KOR/1300")</f>
        <v xml:space="preserve"> G/TBT/N/KOR/1300</v>
      </c>
      <c r="E12" s="8" t="s">
        <v>82</v>
      </c>
      <c r="F12" s="8" t="s">
        <v>83</v>
      </c>
      <c r="H12" s="8" t="s">
        <v>21</v>
      </c>
      <c r="I12" s="8" t="s">
        <v>21</v>
      </c>
      <c r="J12" s="8" t="s">
        <v>41</v>
      </c>
      <c r="K12" s="8" t="s">
        <v>63</v>
      </c>
      <c r="L12" s="6"/>
      <c r="M12" s="7">
        <v>45908</v>
      </c>
      <c r="N12" s="6" t="s">
        <v>25</v>
      </c>
      <c r="O12" s="8" t="s">
        <v>85</v>
      </c>
      <c r="P12" s="6" t="str">
        <f>HYPERLINK("https://docs.wto.org/imrd/directdoc.asp?DDFDocuments/t/G/TBTN25/KOR1300.DOCX", "https://docs.wto.org/imrd/directdoc.asp?DDFDocuments/t/G/TBTN25/KOR1300.DOCX")</f>
        <v>https://docs.wto.org/imrd/directdoc.asp?DDFDocuments/t/G/TBTN25/KOR1300.DOCX</v>
      </c>
      <c r="Q12" s="6" t="str">
        <f>HYPERLINK("https://docs.wto.org/imrd/directdoc.asp?DDFDocuments/u/G/TBTN25/KOR1300.DOCX", "https://docs.wto.org/imrd/directdoc.asp?DDFDocuments/u/G/TBTN25/KOR1300.DOCX")</f>
        <v>https://docs.wto.org/imrd/directdoc.asp?DDFDocuments/u/G/TBTN25/KOR1300.DOCX</v>
      </c>
      <c r="R12" s="6" t="str">
        <f>HYPERLINK("https://docs.wto.org/imrd/directdoc.asp?DDFDocuments/v/G/TBTN25/KOR1300.DOCX", "https://docs.wto.org/imrd/directdoc.asp?DDFDocuments/v/G/TBTN25/KOR1300.DOCX")</f>
        <v>https://docs.wto.org/imrd/directdoc.asp?DDFDocuments/v/G/TBTN25/KOR1300.DOCX</v>
      </c>
    </row>
    <row r="13" spans="1:18" ht="150" x14ac:dyDescent="0.25">
      <c r="A13" s="8" t="s">
        <v>89</v>
      </c>
      <c r="B13" s="6" t="s">
        <v>86</v>
      </c>
      <c r="C13" s="7">
        <v>45868</v>
      </c>
      <c r="D13" s="9" t="str">
        <f>HYPERLINK("https://www.epingalert.org/en/Search?viewData= G/TBT/N/USA/2228"," G/TBT/N/USA/2228")</f>
        <v xml:space="preserve"> G/TBT/N/USA/2228</v>
      </c>
      <c r="E13" s="8" t="s">
        <v>87</v>
      </c>
      <c r="F13" s="8" t="s">
        <v>88</v>
      </c>
      <c r="H13" s="8" t="s">
        <v>21</v>
      </c>
      <c r="I13" s="8" t="s">
        <v>90</v>
      </c>
      <c r="J13" s="8" t="s">
        <v>91</v>
      </c>
      <c r="K13" s="8" t="s">
        <v>21</v>
      </c>
      <c r="L13" s="6"/>
      <c r="M13" s="7">
        <v>45869</v>
      </c>
      <c r="N13" s="6" t="s">
        <v>25</v>
      </c>
      <c r="O13" s="8" t="s">
        <v>92</v>
      </c>
      <c r="P13" s="6" t="str">
        <f>HYPERLINK("https://docs.wto.org/imrd/directdoc.asp?DDFDocuments/t/G/TBTN25/USA2228.DOCX", "https://docs.wto.org/imrd/directdoc.asp?DDFDocuments/t/G/TBTN25/USA2228.DOCX")</f>
        <v>https://docs.wto.org/imrd/directdoc.asp?DDFDocuments/t/G/TBTN25/USA2228.DOCX</v>
      </c>
      <c r="Q13" s="6" t="str">
        <f>HYPERLINK("https://docs.wto.org/imrd/directdoc.asp?DDFDocuments/u/G/TBTN25/USA2228.DOCX", "https://docs.wto.org/imrd/directdoc.asp?DDFDocuments/u/G/TBTN25/USA2228.DOCX")</f>
        <v>https://docs.wto.org/imrd/directdoc.asp?DDFDocuments/u/G/TBTN25/USA2228.DOCX</v>
      </c>
      <c r="R13" s="6" t="str">
        <f>HYPERLINK("https://docs.wto.org/imrd/directdoc.asp?DDFDocuments/v/G/TBTN25/USA2228.DOCX", "https://docs.wto.org/imrd/directdoc.asp?DDFDocuments/v/G/TBTN25/USA2228.DOCX")</f>
        <v>https://docs.wto.org/imrd/directdoc.asp?DDFDocuments/v/G/TBTN25/USA2228.DOCX</v>
      </c>
    </row>
    <row r="14" spans="1:18" ht="60" x14ac:dyDescent="0.25">
      <c r="A14" s="8" t="s">
        <v>96</v>
      </c>
      <c r="B14" s="6" t="s">
        <v>93</v>
      </c>
      <c r="C14" s="7">
        <v>45868</v>
      </c>
      <c r="D14" s="9" t="str">
        <f>HYPERLINK("https://www.epingalert.org/en/Search?viewData= G/TBT/N/CZE/255"," G/TBT/N/CZE/255")</f>
        <v xml:space="preserve"> G/TBT/N/CZE/255</v>
      </c>
      <c r="E14" s="8" t="s">
        <v>94</v>
      </c>
      <c r="F14" s="8" t="s">
        <v>95</v>
      </c>
      <c r="H14" s="8" t="s">
        <v>21</v>
      </c>
      <c r="I14" s="8" t="s">
        <v>97</v>
      </c>
      <c r="J14" s="8" t="s">
        <v>98</v>
      </c>
      <c r="K14" s="8" t="s">
        <v>99</v>
      </c>
      <c r="L14" s="6"/>
      <c r="M14" s="7">
        <v>45915</v>
      </c>
      <c r="N14" s="6" t="s">
        <v>25</v>
      </c>
      <c r="O14" s="8" t="s">
        <v>100</v>
      </c>
      <c r="P14" s="6" t="str">
        <f>HYPERLINK("https://docs.wto.org/imrd/directdoc.asp?DDFDocuments/t/G/TBTN25/CZE255.DOCX", "https://docs.wto.org/imrd/directdoc.asp?DDFDocuments/t/G/TBTN25/CZE255.DOCX")</f>
        <v>https://docs.wto.org/imrd/directdoc.asp?DDFDocuments/t/G/TBTN25/CZE255.DOCX</v>
      </c>
      <c r="Q14" s="6" t="str">
        <f>HYPERLINK("https://docs.wto.org/imrd/directdoc.asp?DDFDocuments/u/G/TBTN25/CZE255.DOCX", "https://docs.wto.org/imrd/directdoc.asp?DDFDocuments/u/G/TBTN25/CZE255.DOCX")</f>
        <v>https://docs.wto.org/imrd/directdoc.asp?DDFDocuments/u/G/TBTN25/CZE255.DOCX</v>
      </c>
      <c r="R14" s="6" t="str">
        <f>HYPERLINK("https://docs.wto.org/imrd/directdoc.asp?DDFDocuments/v/G/TBTN25/CZE255.DOCX", "https://docs.wto.org/imrd/directdoc.asp?DDFDocuments/v/G/TBTN25/CZE255.DOCX")</f>
        <v>https://docs.wto.org/imrd/directdoc.asp?DDFDocuments/v/G/TBTN25/CZE255.DOCX</v>
      </c>
    </row>
    <row r="15" spans="1:18" ht="60" x14ac:dyDescent="0.25">
      <c r="A15" s="8" t="s">
        <v>104</v>
      </c>
      <c r="B15" s="6" t="s">
        <v>101</v>
      </c>
      <c r="C15" s="7">
        <v>45867</v>
      </c>
      <c r="D15" s="9" t="str">
        <f>HYPERLINK("https://www.epingalert.org/en/Search?viewData= G/TBT/N/CHL/746"," G/TBT/N/CHL/746")</f>
        <v xml:space="preserve"> G/TBT/N/CHL/746</v>
      </c>
      <c r="E15" s="8" t="s">
        <v>102</v>
      </c>
      <c r="F15" s="8" t="s">
        <v>103</v>
      </c>
      <c r="H15" s="8" t="s">
        <v>21</v>
      </c>
      <c r="I15" s="8" t="s">
        <v>21</v>
      </c>
      <c r="J15" s="8" t="s">
        <v>47</v>
      </c>
      <c r="K15" s="8" t="s">
        <v>21</v>
      </c>
      <c r="L15" s="6"/>
      <c r="M15" s="7">
        <v>45927</v>
      </c>
      <c r="N15" s="6" t="s">
        <v>25</v>
      </c>
      <c r="O15" s="8" t="s">
        <v>105</v>
      </c>
      <c r="P15" s="6" t="str">
        <f>HYPERLINK("https://docs.wto.org/imrd/directdoc.asp?DDFDocuments/t/G/TBTN25/CHL746.DOCX", "https://docs.wto.org/imrd/directdoc.asp?DDFDocuments/t/G/TBTN25/CHL746.DOCX")</f>
        <v>https://docs.wto.org/imrd/directdoc.asp?DDFDocuments/t/G/TBTN25/CHL746.DOCX</v>
      </c>
      <c r="Q15" s="6" t="str">
        <f>HYPERLINK("https://docs.wto.org/imrd/directdoc.asp?DDFDocuments/u/G/TBTN25/CHL746.DOCX", "https://docs.wto.org/imrd/directdoc.asp?DDFDocuments/u/G/TBTN25/CHL746.DOCX")</f>
        <v>https://docs.wto.org/imrd/directdoc.asp?DDFDocuments/u/G/TBTN25/CHL746.DOCX</v>
      </c>
      <c r="R15" s="6" t="str">
        <f>HYPERLINK("https://docs.wto.org/imrd/directdoc.asp?DDFDocuments/v/G/TBTN25/CHL746.DOCX", "https://docs.wto.org/imrd/directdoc.asp?DDFDocuments/v/G/TBTN25/CHL746.DOCX")</f>
        <v>https://docs.wto.org/imrd/directdoc.asp?DDFDocuments/v/G/TBTN25/CHL746.DOCX</v>
      </c>
    </row>
    <row r="16" spans="1:18" ht="60" x14ac:dyDescent="0.25">
      <c r="A16" s="8" t="s">
        <v>109</v>
      </c>
      <c r="B16" s="6" t="s">
        <v>106</v>
      </c>
      <c r="C16" s="7">
        <v>45866</v>
      </c>
      <c r="D16" s="9" t="str">
        <f>HYPERLINK("https://www.epingalert.org/en/Search?viewData= G/TBT/N/IND/386"," G/TBT/N/IND/386")</f>
        <v xml:space="preserve"> G/TBT/N/IND/386</v>
      </c>
      <c r="E16" s="8" t="s">
        <v>107</v>
      </c>
      <c r="F16" s="8" t="s">
        <v>108</v>
      </c>
      <c r="H16" s="8" t="s">
        <v>110</v>
      </c>
      <c r="I16" s="8" t="s">
        <v>21</v>
      </c>
      <c r="J16" s="8" t="s">
        <v>68</v>
      </c>
      <c r="K16" s="8" t="s">
        <v>21</v>
      </c>
      <c r="L16" s="6"/>
      <c r="M16" s="7">
        <v>45926</v>
      </c>
      <c r="N16" s="6" t="s">
        <v>25</v>
      </c>
      <c r="O16" s="8" t="s">
        <v>111</v>
      </c>
      <c r="P16" s="6" t="str">
        <f>HYPERLINK("https://docs.wto.org/imrd/directdoc.asp?DDFDocuments/t/G/TBTN25/IND386.DOCX", "https://docs.wto.org/imrd/directdoc.asp?DDFDocuments/t/G/TBTN25/IND386.DOCX")</f>
        <v>https://docs.wto.org/imrd/directdoc.asp?DDFDocuments/t/G/TBTN25/IND386.DOCX</v>
      </c>
      <c r="Q16" s="6" t="str">
        <f>HYPERLINK("https://docs.wto.org/imrd/directdoc.asp?DDFDocuments/u/G/TBTN25/IND386.DOCX", "https://docs.wto.org/imrd/directdoc.asp?DDFDocuments/u/G/TBTN25/IND386.DOCX")</f>
        <v>https://docs.wto.org/imrd/directdoc.asp?DDFDocuments/u/G/TBTN25/IND386.DOCX</v>
      </c>
      <c r="R16" s="6" t="str">
        <f>HYPERLINK("https://docs.wto.org/imrd/directdoc.asp?DDFDocuments/v/G/TBTN25/IND386.DOCX", "https://docs.wto.org/imrd/directdoc.asp?DDFDocuments/v/G/TBTN25/IND386.DOCX")</f>
        <v>https://docs.wto.org/imrd/directdoc.asp?DDFDocuments/v/G/TBTN25/IND386.DOCX</v>
      </c>
    </row>
    <row r="17" spans="1:18" ht="60" x14ac:dyDescent="0.25">
      <c r="A17" s="8" t="s">
        <v>109</v>
      </c>
      <c r="B17" s="6" t="s">
        <v>106</v>
      </c>
      <c r="C17" s="7">
        <v>45866</v>
      </c>
      <c r="D17" s="9" t="str">
        <f>HYPERLINK("https://www.epingalert.org/en/Search?viewData= G/TBT/N/IND/389"," G/TBT/N/IND/389")</f>
        <v xml:space="preserve"> G/TBT/N/IND/389</v>
      </c>
      <c r="E17" s="8" t="s">
        <v>112</v>
      </c>
      <c r="F17" s="8" t="s">
        <v>113</v>
      </c>
      <c r="H17" s="8" t="s">
        <v>110</v>
      </c>
      <c r="I17" s="8" t="s">
        <v>21</v>
      </c>
      <c r="J17" s="8" t="s">
        <v>68</v>
      </c>
      <c r="K17" s="8" t="s">
        <v>21</v>
      </c>
      <c r="L17" s="6"/>
      <c r="M17" s="7">
        <v>45926</v>
      </c>
      <c r="N17" s="6" t="s">
        <v>25</v>
      </c>
      <c r="O17" s="8" t="s">
        <v>114</v>
      </c>
      <c r="P17" s="6" t="str">
        <f>HYPERLINK("https://docs.wto.org/imrd/directdoc.asp?DDFDocuments/t/G/TBTN25/IND389.DOCX", "https://docs.wto.org/imrd/directdoc.asp?DDFDocuments/t/G/TBTN25/IND389.DOCX")</f>
        <v>https://docs.wto.org/imrd/directdoc.asp?DDFDocuments/t/G/TBTN25/IND389.DOCX</v>
      </c>
      <c r="Q17" s="6" t="str">
        <f>HYPERLINK("https://docs.wto.org/imrd/directdoc.asp?DDFDocuments/u/G/TBTN25/IND389.DOCX", "https://docs.wto.org/imrd/directdoc.asp?DDFDocuments/u/G/TBTN25/IND389.DOCX")</f>
        <v>https://docs.wto.org/imrd/directdoc.asp?DDFDocuments/u/G/TBTN25/IND389.DOCX</v>
      </c>
      <c r="R17" s="6" t="str">
        <f>HYPERLINK("https://docs.wto.org/imrd/directdoc.asp?DDFDocuments/v/G/TBTN25/IND389.DOCX", "https://docs.wto.org/imrd/directdoc.asp?DDFDocuments/v/G/TBTN25/IND389.DOCX")</f>
        <v>https://docs.wto.org/imrd/directdoc.asp?DDFDocuments/v/G/TBTN25/IND389.DOCX</v>
      </c>
    </row>
    <row r="18" spans="1:18" ht="60" x14ac:dyDescent="0.25">
      <c r="A18" s="8" t="s">
        <v>118</v>
      </c>
      <c r="B18" s="6" t="s">
        <v>115</v>
      </c>
      <c r="C18" s="7">
        <v>45866</v>
      </c>
      <c r="D18" s="9" t="str">
        <f>HYPERLINK("https://www.epingalert.org/en/Search?viewData= G/TBT/N/CAN/748"," G/TBT/N/CAN/748")</f>
        <v xml:space="preserve"> G/TBT/N/CAN/748</v>
      </c>
      <c r="E18" s="8" t="s">
        <v>116</v>
      </c>
      <c r="F18" s="8" t="s">
        <v>117</v>
      </c>
      <c r="H18" s="8" t="s">
        <v>21</v>
      </c>
      <c r="I18" s="8" t="s">
        <v>119</v>
      </c>
      <c r="J18" s="8" t="s">
        <v>68</v>
      </c>
      <c r="K18" s="8" t="s">
        <v>21</v>
      </c>
      <c r="L18" s="6"/>
      <c r="M18" s="7">
        <v>45923</v>
      </c>
      <c r="N18" s="6" t="s">
        <v>25</v>
      </c>
      <c r="O18" s="6"/>
      <c r="P18" s="6" t="str">
        <f>HYPERLINK("https://docs.wto.org/imrd/directdoc.asp?DDFDocuments/t/G/TBTN25/CAN748.DOCX", "https://docs.wto.org/imrd/directdoc.asp?DDFDocuments/t/G/TBTN25/CAN748.DOCX")</f>
        <v>https://docs.wto.org/imrd/directdoc.asp?DDFDocuments/t/G/TBTN25/CAN748.DOCX</v>
      </c>
      <c r="Q18" s="6" t="str">
        <f>HYPERLINK("https://docs.wto.org/imrd/directdoc.asp?DDFDocuments/u/G/TBTN25/CAN748.DOCX", "https://docs.wto.org/imrd/directdoc.asp?DDFDocuments/u/G/TBTN25/CAN748.DOCX")</f>
        <v>https://docs.wto.org/imrd/directdoc.asp?DDFDocuments/u/G/TBTN25/CAN748.DOCX</v>
      </c>
      <c r="R18" s="6" t="str">
        <f>HYPERLINK("https://docs.wto.org/imrd/directdoc.asp?DDFDocuments/v/G/TBTN25/CAN748.DOCX", "https://docs.wto.org/imrd/directdoc.asp?DDFDocuments/v/G/TBTN25/CAN748.DOCX")</f>
        <v>https://docs.wto.org/imrd/directdoc.asp?DDFDocuments/v/G/TBTN25/CAN748.DOCX</v>
      </c>
    </row>
    <row r="19" spans="1:18" ht="60" x14ac:dyDescent="0.25">
      <c r="A19" s="8" t="s">
        <v>109</v>
      </c>
      <c r="B19" s="6" t="s">
        <v>106</v>
      </c>
      <c r="C19" s="7">
        <v>45866</v>
      </c>
      <c r="D19" s="9" t="str">
        <f>HYPERLINK("https://www.epingalert.org/en/Search?viewData= G/TBT/N/IND/384"," G/TBT/N/IND/384")</f>
        <v xml:space="preserve"> G/TBT/N/IND/384</v>
      </c>
      <c r="E19" s="8" t="s">
        <v>120</v>
      </c>
      <c r="F19" s="8" t="s">
        <v>121</v>
      </c>
      <c r="H19" s="8" t="s">
        <v>110</v>
      </c>
      <c r="I19" s="8" t="s">
        <v>21</v>
      </c>
      <c r="J19" s="8" t="s">
        <v>68</v>
      </c>
      <c r="K19" s="8" t="s">
        <v>21</v>
      </c>
      <c r="L19" s="6"/>
      <c r="M19" s="7">
        <v>45926</v>
      </c>
      <c r="N19" s="6" t="s">
        <v>25</v>
      </c>
      <c r="O19" s="8" t="s">
        <v>122</v>
      </c>
      <c r="P19" s="6" t="str">
        <f>HYPERLINK("https://docs.wto.org/imrd/directdoc.asp?DDFDocuments/t/G/TBTN25/IND384.DOCX", "https://docs.wto.org/imrd/directdoc.asp?DDFDocuments/t/G/TBTN25/IND384.DOCX")</f>
        <v>https://docs.wto.org/imrd/directdoc.asp?DDFDocuments/t/G/TBTN25/IND384.DOCX</v>
      </c>
      <c r="Q19" s="6" t="str">
        <f>HYPERLINK("https://docs.wto.org/imrd/directdoc.asp?DDFDocuments/u/G/TBTN25/IND384.DOCX", "https://docs.wto.org/imrd/directdoc.asp?DDFDocuments/u/G/TBTN25/IND384.DOCX")</f>
        <v>https://docs.wto.org/imrd/directdoc.asp?DDFDocuments/u/G/TBTN25/IND384.DOCX</v>
      </c>
      <c r="R19" s="6" t="str">
        <f>HYPERLINK("https://docs.wto.org/imrd/directdoc.asp?DDFDocuments/v/G/TBTN25/IND384.DOCX", "https://docs.wto.org/imrd/directdoc.asp?DDFDocuments/v/G/TBTN25/IND384.DOCX")</f>
        <v>https://docs.wto.org/imrd/directdoc.asp?DDFDocuments/v/G/TBTN25/IND384.DOCX</v>
      </c>
    </row>
    <row r="20" spans="1:18" x14ac:dyDescent="0.25">
      <c r="A20" s="8" t="s">
        <v>125</v>
      </c>
      <c r="B20" s="6" t="s">
        <v>43</v>
      </c>
      <c r="C20" s="7">
        <v>45866</v>
      </c>
      <c r="D20" s="9" t="str">
        <f>HYPERLINK("https://www.epingalert.org/en/Search?viewData= G/TBT/N/KOR/1297"," G/TBT/N/KOR/1297")</f>
        <v xml:space="preserve"> G/TBT/N/KOR/1297</v>
      </c>
      <c r="E20" s="8" t="s">
        <v>123</v>
      </c>
      <c r="F20" s="8" t="s">
        <v>124</v>
      </c>
      <c r="H20" s="8" t="s">
        <v>126</v>
      </c>
      <c r="I20" s="8" t="s">
        <v>21</v>
      </c>
      <c r="J20" s="8" t="s">
        <v>98</v>
      </c>
      <c r="K20" s="8" t="s">
        <v>21</v>
      </c>
      <c r="L20" s="6"/>
      <c r="M20" s="7">
        <v>45926</v>
      </c>
      <c r="N20" s="6" t="s">
        <v>25</v>
      </c>
      <c r="O20" s="8" t="s">
        <v>127</v>
      </c>
      <c r="P20" s="6" t="str">
        <f>HYPERLINK("https://docs.wto.org/imrd/directdoc.asp?DDFDocuments/t/G/TBTN25/KOR1297.DOCX", "https://docs.wto.org/imrd/directdoc.asp?DDFDocuments/t/G/TBTN25/KOR1297.DOCX")</f>
        <v>https://docs.wto.org/imrd/directdoc.asp?DDFDocuments/t/G/TBTN25/KOR1297.DOCX</v>
      </c>
      <c r="Q20" s="6" t="str">
        <f>HYPERLINK("https://docs.wto.org/imrd/directdoc.asp?DDFDocuments/u/G/TBTN25/KOR1297.DOCX", "https://docs.wto.org/imrd/directdoc.asp?DDFDocuments/u/G/TBTN25/KOR1297.DOCX")</f>
        <v>https://docs.wto.org/imrd/directdoc.asp?DDFDocuments/u/G/TBTN25/KOR1297.DOCX</v>
      </c>
      <c r="R20" s="6" t="str">
        <f>HYPERLINK("https://docs.wto.org/imrd/directdoc.asp?DDFDocuments/v/G/TBTN25/KOR1297.DOCX", "https://docs.wto.org/imrd/directdoc.asp?DDFDocuments/v/G/TBTN25/KOR1297.DOCX")</f>
        <v>https://docs.wto.org/imrd/directdoc.asp?DDFDocuments/v/G/TBTN25/KOR1297.DOCX</v>
      </c>
    </row>
    <row r="21" spans="1:18" ht="285" x14ac:dyDescent="0.25">
      <c r="A21" s="8" t="s">
        <v>130</v>
      </c>
      <c r="B21" s="6" t="s">
        <v>43</v>
      </c>
      <c r="C21" s="7">
        <v>45866</v>
      </c>
      <c r="D21" s="9" t="str">
        <f>HYPERLINK("https://www.epingalert.org/en/Search?viewData= G/TBT/N/KOR/1295"," G/TBT/N/KOR/1295")</f>
        <v xml:space="preserve"> G/TBT/N/KOR/1295</v>
      </c>
      <c r="E21" s="8" t="s">
        <v>128</v>
      </c>
      <c r="F21" s="8" t="s">
        <v>129</v>
      </c>
      <c r="H21" s="8" t="s">
        <v>21</v>
      </c>
      <c r="I21" s="8" t="s">
        <v>21</v>
      </c>
      <c r="J21" s="8" t="s">
        <v>47</v>
      </c>
      <c r="K21" s="8" t="s">
        <v>24</v>
      </c>
      <c r="L21" s="6"/>
      <c r="M21" s="7">
        <v>45926</v>
      </c>
      <c r="N21" s="6" t="s">
        <v>25</v>
      </c>
      <c r="O21" s="8" t="s">
        <v>131</v>
      </c>
      <c r="P21" s="6" t="str">
        <f>HYPERLINK("https://docs.wto.org/imrd/directdoc.asp?DDFDocuments/t/G/TBTN25/KOR1295.DOCX", "https://docs.wto.org/imrd/directdoc.asp?DDFDocuments/t/G/TBTN25/KOR1295.DOCX")</f>
        <v>https://docs.wto.org/imrd/directdoc.asp?DDFDocuments/t/G/TBTN25/KOR1295.DOCX</v>
      </c>
      <c r="Q21" s="6" t="str">
        <f>HYPERLINK("https://docs.wto.org/imrd/directdoc.asp?DDFDocuments/u/G/TBTN25/KOR1295.DOCX", "https://docs.wto.org/imrd/directdoc.asp?DDFDocuments/u/G/TBTN25/KOR1295.DOCX")</f>
        <v>https://docs.wto.org/imrd/directdoc.asp?DDFDocuments/u/G/TBTN25/KOR1295.DOCX</v>
      </c>
      <c r="R21" s="6" t="str">
        <f>HYPERLINK("https://docs.wto.org/imrd/directdoc.asp?DDFDocuments/v/G/TBTN25/KOR1295.DOCX", "https://docs.wto.org/imrd/directdoc.asp?DDFDocuments/v/G/TBTN25/KOR1295.DOCX")</f>
        <v>https://docs.wto.org/imrd/directdoc.asp?DDFDocuments/v/G/TBTN25/KOR1295.DOCX</v>
      </c>
    </row>
    <row r="22" spans="1:18" ht="60" x14ac:dyDescent="0.25">
      <c r="A22" s="8" t="s">
        <v>109</v>
      </c>
      <c r="B22" s="6" t="s">
        <v>106</v>
      </c>
      <c r="C22" s="7">
        <v>45866</v>
      </c>
      <c r="D22" s="9" t="str">
        <f>HYPERLINK("https://www.epingalert.org/en/Search?viewData= G/TBT/N/IND/388"," G/TBT/N/IND/388")</f>
        <v xml:space="preserve"> G/TBT/N/IND/388</v>
      </c>
      <c r="E22" s="8" t="s">
        <v>132</v>
      </c>
      <c r="F22" s="8" t="s">
        <v>133</v>
      </c>
      <c r="H22" s="8" t="s">
        <v>110</v>
      </c>
      <c r="I22" s="8" t="s">
        <v>21</v>
      </c>
      <c r="J22" s="8" t="s">
        <v>68</v>
      </c>
      <c r="K22" s="8" t="s">
        <v>21</v>
      </c>
      <c r="L22" s="6"/>
      <c r="M22" s="7">
        <v>45926</v>
      </c>
      <c r="N22" s="6" t="s">
        <v>25</v>
      </c>
      <c r="O22" s="8" t="s">
        <v>134</v>
      </c>
      <c r="P22" s="6" t="str">
        <f>HYPERLINK("https://docs.wto.org/imrd/directdoc.asp?DDFDocuments/t/G/TBTN25/IND388.DOCX", "https://docs.wto.org/imrd/directdoc.asp?DDFDocuments/t/G/TBTN25/IND388.DOCX")</f>
        <v>https://docs.wto.org/imrd/directdoc.asp?DDFDocuments/t/G/TBTN25/IND388.DOCX</v>
      </c>
      <c r="Q22" s="6" t="str">
        <f>HYPERLINK("https://docs.wto.org/imrd/directdoc.asp?DDFDocuments/u/G/TBTN25/IND388.DOCX", "https://docs.wto.org/imrd/directdoc.asp?DDFDocuments/u/G/TBTN25/IND388.DOCX")</f>
        <v>https://docs.wto.org/imrd/directdoc.asp?DDFDocuments/u/G/TBTN25/IND388.DOCX</v>
      </c>
      <c r="R22" s="6" t="str">
        <f>HYPERLINK("https://docs.wto.org/imrd/directdoc.asp?DDFDocuments/v/G/TBTN25/IND388.DOCX", "https://docs.wto.org/imrd/directdoc.asp?DDFDocuments/v/G/TBTN25/IND388.DOCX")</f>
        <v>https://docs.wto.org/imrd/directdoc.asp?DDFDocuments/v/G/TBTN25/IND388.DOCX</v>
      </c>
    </row>
    <row r="23" spans="1:18" ht="60" x14ac:dyDescent="0.25">
      <c r="A23" s="8" t="s">
        <v>109</v>
      </c>
      <c r="B23" s="6" t="s">
        <v>106</v>
      </c>
      <c r="C23" s="7">
        <v>45866</v>
      </c>
      <c r="D23" s="9" t="str">
        <f>HYPERLINK("https://www.epingalert.org/en/Search?viewData= G/TBT/N/IND/385"," G/TBT/N/IND/385")</f>
        <v xml:space="preserve"> G/TBT/N/IND/385</v>
      </c>
      <c r="E23" s="8" t="s">
        <v>135</v>
      </c>
      <c r="F23" s="8" t="s">
        <v>136</v>
      </c>
      <c r="H23" s="8" t="s">
        <v>110</v>
      </c>
      <c r="I23" s="8" t="s">
        <v>21</v>
      </c>
      <c r="J23" s="8" t="s">
        <v>68</v>
      </c>
      <c r="K23" s="8" t="s">
        <v>21</v>
      </c>
      <c r="L23" s="6"/>
      <c r="M23" s="7">
        <v>45926</v>
      </c>
      <c r="N23" s="6" t="s">
        <v>25</v>
      </c>
      <c r="O23" s="8" t="s">
        <v>137</v>
      </c>
      <c r="P23" s="6" t="str">
        <f>HYPERLINK("https://docs.wto.org/imrd/directdoc.asp?DDFDocuments/t/G/TBTN25/IND385.DOCX", "https://docs.wto.org/imrd/directdoc.asp?DDFDocuments/t/G/TBTN25/IND385.DOCX")</f>
        <v>https://docs.wto.org/imrd/directdoc.asp?DDFDocuments/t/G/TBTN25/IND385.DOCX</v>
      </c>
      <c r="Q23" s="6" t="str">
        <f>HYPERLINK("https://docs.wto.org/imrd/directdoc.asp?DDFDocuments/u/G/TBTN25/IND385.DOCX", "https://docs.wto.org/imrd/directdoc.asp?DDFDocuments/u/G/TBTN25/IND385.DOCX")</f>
        <v>https://docs.wto.org/imrd/directdoc.asp?DDFDocuments/u/G/TBTN25/IND385.DOCX</v>
      </c>
      <c r="R23" s="6" t="str">
        <f>HYPERLINK("https://docs.wto.org/imrd/directdoc.asp?DDFDocuments/v/G/TBTN25/IND385.DOCX", "https://docs.wto.org/imrd/directdoc.asp?DDFDocuments/v/G/TBTN25/IND385.DOCX")</f>
        <v>https://docs.wto.org/imrd/directdoc.asp?DDFDocuments/v/G/TBTN25/IND385.DOCX</v>
      </c>
    </row>
    <row r="24" spans="1:18" ht="75" x14ac:dyDescent="0.25">
      <c r="A24" s="8" t="s">
        <v>109</v>
      </c>
      <c r="B24" s="6" t="s">
        <v>106</v>
      </c>
      <c r="C24" s="7">
        <v>45866</v>
      </c>
      <c r="D24" s="9" t="str">
        <f>HYPERLINK("https://www.epingalert.org/en/Search?viewData= G/TBT/N/IND/387"," G/TBT/N/IND/387")</f>
        <v xml:space="preserve"> G/TBT/N/IND/387</v>
      </c>
      <c r="E24" s="8" t="s">
        <v>138</v>
      </c>
      <c r="F24" s="8" t="s">
        <v>139</v>
      </c>
      <c r="H24" s="8" t="s">
        <v>110</v>
      </c>
      <c r="I24" s="8" t="s">
        <v>21</v>
      </c>
      <c r="J24" s="8" t="s">
        <v>68</v>
      </c>
      <c r="K24" s="8" t="s">
        <v>21</v>
      </c>
      <c r="L24" s="6"/>
      <c r="M24" s="7">
        <v>45926</v>
      </c>
      <c r="N24" s="6" t="s">
        <v>25</v>
      </c>
      <c r="O24" s="8" t="s">
        <v>140</v>
      </c>
      <c r="P24" s="6" t="str">
        <f>HYPERLINK("https://docs.wto.org/imrd/directdoc.asp?DDFDocuments/t/G/TBTN25/IND387.DOCX", "https://docs.wto.org/imrd/directdoc.asp?DDFDocuments/t/G/TBTN25/IND387.DOCX")</f>
        <v>https://docs.wto.org/imrd/directdoc.asp?DDFDocuments/t/G/TBTN25/IND387.DOCX</v>
      </c>
      <c r="Q24" s="6" t="str">
        <f>HYPERLINK("https://docs.wto.org/imrd/directdoc.asp?DDFDocuments/u/G/TBTN25/IND387.DOCX", "https://docs.wto.org/imrd/directdoc.asp?DDFDocuments/u/G/TBTN25/IND387.DOCX")</f>
        <v>https://docs.wto.org/imrd/directdoc.asp?DDFDocuments/u/G/TBTN25/IND387.DOCX</v>
      </c>
      <c r="R24" s="6" t="str">
        <f>HYPERLINK("https://docs.wto.org/imrd/directdoc.asp?DDFDocuments/v/G/TBTN25/IND387.DOCX", "https://docs.wto.org/imrd/directdoc.asp?DDFDocuments/v/G/TBTN25/IND387.DOCX")</f>
        <v>https://docs.wto.org/imrd/directdoc.asp?DDFDocuments/v/G/TBTN25/IND387.DOCX</v>
      </c>
    </row>
    <row r="25" spans="1:18" ht="45" x14ac:dyDescent="0.25">
      <c r="A25" s="8" t="s">
        <v>143</v>
      </c>
      <c r="B25" s="6" t="s">
        <v>43</v>
      </c>
      <c r="C25" s="7">
        <v>45866</v>
      </c>
      <c r="D25" s="9" t="str">
        <f>HYPERLINK("https://www.epingalert.org/en/Search?viewData= G/TBT/N/KOR/1296"," G/TBT/N/KOR/1296")</f>
        <v xml:space="preserve"> G/TBT/N/KOR/1296</v>
      </c>
      <c r="E25" s="8" t="s">
        <v>141</v>
      </c>
      <c r="F25" s="8" t="s">
        <v>142</v>
      </c>
      <c r="H25" s="8" t="s">
        <v>21</v>
      </c>
      <c r="I25" s="8" t="s">
        <v>21</v>
      </c>
      <c r="J25" s="8" t="s">
        <v>144</v>
      </c>
      <c r="K25" s="8" t="s">
        <v>21</v>
      </c>
      <c r="L25" s="6"/>
      <c r="M25" s="7">
        <v>45926</v>
      </c>
      <c r="N25" s="6" t="s">
        <v>25</v>
      </c>
      <c r="O25" s="8" t="s">
        <v>145</v>
      </c>
      <c r="P25" s="6" t="str">
        <f>HYPERLINK("https://docs.wto.org/imrd/directdoc.asp?DDFDocuments/t/G/TBTN25/KOR1296.DOCX", "https://docs.wto.org/imrd/directdoc.asp?DDFDocuments/t/G/TBTN25/KOR1296.DOCX")</f>
        <v>https://docs.wto.org/imrd/directdoc.asp?DDFDocuments/t/G/TBTN25/KOR1296.DOCX</v>
      </c>
      <c r="Q25" s="6" t="str">
        <f>HYPERLINK("https://docs.wto.org/imrd/directdoc.asp?DDFDocuments/u/G/TBTN25/KOR1296.DOCX", "https://docs.wto.org/imrd/directdoc.asp?DDFDocuments/u/G/TBTN25/KOR1296.DOCX")</f>
        <v>https://docs.wto.org/imrd/directdoc.asp?DDFDocuments/u/G/TBTN25/KOR1296.DOCX</v>
      </c>
      <c r="R25" s="6" t="str">
        <f>HYPERLINK("https://docs.wto.org/imrd/directdoc.asp?DDFDocuments/v/G/TBTN25/KOR1296.DOCX", "https://docs.wto.org/imrd/directdoc.asp?DDFDocuments/v/G/TBTN25/KOR1296.DOCX")</f>
        <v>https://docs.wto.org/imrd/directdoc.asp?DDFDocuments/v/G/TBTN25/KOR1296.DOCX</v>
      </c>
    </row>
    <row r="26" spans="1:18" ht="45" x14ac:dyDescent="0.25">
      <c r="A26" s="8" t="s">
        <v>149</v>
      </c>
      <c r="B26" s="6" t="s">
        <v>146</v>
      </c>
      <c r="C26" s="7">
        <v>45866</v>
      </c>
      <c r="D26" s="9" t="str">
        <f>HYPERLINK("https://www.epingalert.org/en/Search?viewData= G/TBT/N/EU/1149"," G/TBT/N/EU/1149")</f>
        <v xml:space="preserve"> G/TBT/N/EU/1149</v>
      </c>
      <c r="E26" s="8" t="s">
        <v>147</v>
      </c>
      <c r="F26" s="8" t="s">
        <v>148</v>
      </c>
      <c r="H26" s="8" t="s">
        <v>21</v>
      </c>
      <c r="I26" s="8" t="s">
        <v>21</v>
      </c>
      <c r="J26" s="8" t="s">
        <v>150</v>
      </c>
      <c r="K26" s="8" t="s">
        <v>21</v>
      </c>
      <c r="L26" s="6"/>
      <c r="M26" s="7">
        <v>45926</v>
      </c>
      <c r="N26" s="6" t="s">
        <v>25</v>
      </c>
      <c r="O26" s="8" t="s">
        <v>151</v>
      </c>
      <c r="P26" s="6" t="str">
        <f>HYPERLINK("https://docs.wto.org/imrd/directdoc.asp?DDFDocuments/t/G/TBTN25/EU1149.DOCX", "https://docs.wto.org/imrd/directdoc.asp?DDFDocuments/t/G/TBTN25/EU1149.DOCX")</f>
        <v>https://docs.wto.org/imrd/directdoc.asp?DDFDocuments/t/G/TBTN25/EU1149.DOCX</v>
      </c>
      <c r="Q26" s="6" t="str">
        <f>HYPERLINK("https://docs.wto.org/imrd/directdoc.asp?DDFDocuments/u/G/TBTN25/EU1149.DOCX", "https://docs.wto.org/imrd/directdoc.asp?DDFDocuments/u/G/TBTN25/EU1149.DOCX")</f>
        <v>https://docs.wto.org/imrd/directdoc.asp?DDFDocuments/u/G/TBTN25/EU1149.DOCX</v>
      </c>
      <c r="R26" s="6" t="str">
        <f>HYPERLINK("https://docs.wto.org/imrd/directdoc.asp?DDFDocuments/v/G/TBTN25/EU1149.DOCX", "https://docs.wto.org/imrd/directdoc.asp?DDFDocuments/v/G/TBTN25/EU1149.DOCX")</f>
        <v>https://docs.wto.org/imrd/directdoc.asp?DDFDocuments/v/G/TBTN25/EU1149.DOCX</v>
      </c>
    </row>
    <row r="27" spans="1:18" ht="60" x14ac:dyDescent="0.25">
      <c r="A27" s="8" t="s">
        <v>154</v>
      </c>
      <c r="B27" s="6" t="s">
        <v>106</v>
      </c>
      <c r="C27" s="7">
        <v>45866</v>
      </c>
      <c r="D27" s="9" t="str">
        <f>HYPERLINK("https://www.epingalert.org/en/Search?viewData= G/TBT/N/IND/383"," G/TBT/N/IND/383")</f>
        <v xml:space="preserve"> G/TBT/N/IND/383</v>
      </c>
      <c r="E27" s="8" t="s">
        <v>152</v>
      </c>
      <c r="F27" s="8" t="s">
        <v>153</v>
      </c>
      <c r="H27" s="8" t="s">
        <v>110</v>
      </c>
      <c r="I27" s="8" t="s">
        <v>21</v>
      </c>
      <c r="J27" s="8" t="s">
        <v>68</v>
      </c>
      <c r="K27" s="8" t="s">
        <v>21</v>
      </c>
      <c r="L27" s="6"/>
      <c r="M27" s="7">
        <v>45926</v>
      </c>
      <c r="N27" s="6" t="s">
        <v>25</v>
      </c>
      <c r="O27" s="8" t="s">
        <v>155</v>
      </c>
      <c r="P27" s="6" t="str">
        <f>HYPERLINK("https://docs.wto.org/imrd/directdoc.asp?DDFDocuments/t/G/TBTN25/IND383.DOCX", "https://docs.wto.org/imrd/directdoc.asp?DDFDocuments/t/G/TBTN25/IND383.DOCX")</f>
        <v>https://docs.wto.org/imrd/directdoc.asp?DDFDocuments/t/G/TBTN25/IND383.DOCX</v>
      </c>
      <c r="Q27" s="6" t="str">
        <f>HYPERLINK("https://docs.wto.org/imrd/directdoc.asp?DDFDocuments/u/G/TBTN25/IND383.DOCX", "https://docs.wto.org/imrd/directdoc.asp?DDFDocuments/u/G/TBTN25/IND383.DOCX")</f>
        <v>https://docs.wto.org/imrd/directdoc.asp?DDFDocuments/u/G/TBTN25/IND383.DOCX</v>
      </c>
      <c r="R27" s="6" t="str">
        <f>HYPERLINK("https://docs.wto.org/imrd/directdoc.asp?DDFDocuments/v/G/TBTN25/IND383.DOCX", "https://docs.wto.org/imrd/directdoc.asp?DDFDocuments/v/G/TBTN25/IND383.DOCX")</f>
        <v>https://docs.wto.org/imrd/directdoc.asp?DDFDocuments/v/G/TBTN25/IND383.DOCX</v>
      </c>
    </row>
    <row r="28" spans="1:18" ht="120" x14ac:dyDescent="0.25">
      <c r="A28" s="8" t="s">
        <v>158</v>
      </c>
      <c r="B28" s="6" t="s">
        <v>106</v>
      </c>
      <c r="C28" s="7">
        <v>45863</v>
      </c>
      <c r="D28" s="9" t="str">
        <f>HYPERLINK("https://www.epingalert.org/en/Search?viewData= G/TBT/N/IND/380"," G/TBT/N/IND/380")</f>
        <v xml:space="preserve"> G/TBT/N/IND/380</v>
      </c>
      <c r="E28" s="8" t="s">
        <v>156</v>
      </c>
      <c r="F28" s="8" t="s">
        <v>157</v>
      </c>
      <c r="H28" s="8" t="s">
        <v>21</v>
      </c>
      <c r="I28" s="8" t="s">
        <v>21</v>
      </c>
      <c r="J28" s="8" t="s">
        <v>68</v>
      </c>
      <c r="K28" s="8" t="s">
        <v>21</v>
      </c>
      <c r="L28" s="6"/>
      <c r="M28" s="7">
        <v>45923</v>
      </c>
      <c r="N28" s="6" t="s">
        <v>25</v>
      </c>
      <c r="O28" s="8" t="s">
        <v>159</v>
      </c>
      <c r="P28" s="6" t="str">
        <f>HYPERLINK("https://docs.wto.org/imrd/directdoc.asp?DDFDocuments/t/G/TBTN25/IND380.DOCX", "https://docs.wto.org/imrd/directdoc.asp?DDFDocuments/t/G/TBTN25/IND380.DOCX")</f>
        <v>https://docs.wto.org/imrd/directdoc.asp?DDFDocuments/t/G/TBTN25/IND380.DOCX</v>
      </c>
      <c r="Q28" s="6" t="str">
        <f>HYPERLINK("https://docs.wto.org/imrd/directdoc.asp?DDFDocuments/u/G/TBTN25/IND380.DOCX", "https://docs.wto.org/imrd/directdoc.asp?DDFDocuments/u/G/TBTN25/IND380.DOCX")</f>
        <v>https://docs.wto.org/imrd/directdoc.asp?DDFDocuments/u/G/TBTN25/IND380.DOCX</v>
      </c>
      <c r="R28" s="6" t="str">
        <f>HYPERLINK("https://docs.wto.org/imrd/directdoc.asp?DDFDocuments/v/G/TBTN25/IND380.DOCX", "https://docs.wto.org/imrd/directdoc.asp?DDFDocuments/v/G/TBTN25/IND380.DOCX")</f>
        <v>https://docs.wto.org/imrd/directdoc.asp?DDFDocuments/v/G/TBTN25/IND380.DOCX</v>
      </c>
    </row>
    <row r="29" spans="1:18" ht="60" x14ac:dyDescent="0.25">
      <c r="A29" s="8" t="s">
        <v>163</v>
      </c>
      <c r="B29" s="6" t="s">
        <v>160</v>
      </c>
      <c r="C29" s="7">
        <v>45863</v>
      </c>
      <c r="D29" s="9" t="str">
        <f>HYPERLINK("https://www.epingalert.org/en/Search?viewData= G/TBT/N/CHN/2086"," G/TBT/N/CHN/2086")</f>
        <v xml:space="preserve"> G/TBT/N/CHN/2086</v>
      </c>
      <c r="E29" s="8" t="s">
        <v>161</v>
      </c>
      <c r="F29" s="8" t="s">
        <v>162</v>
      </c>
      <c r="H29" s="8" t="s">
        <v>164</v>
      </c>
      <c r="I29" s="8" t="s">
        <v>165</v>
      </c>
      <c r="J29" s="8" t="s">
        <v>57</v>
      </c>
      <c r="K29" s="8" t="s">
        <v>21</v>
      </c>
      <c r="L29" s="6"/>
      <c r="M29" s="7">
        <v>45923</v>
      </c>
      <c r="N29" s="6" t="s">
        <v>25</v>
      </c>
      <c r="O29" s="8" t="s">
        <v>166</v>
      </c>
      <c r="P29" s="6" t="str">
        <f>HYPERLINK("https://docs.wto.org/imrd/directdoc.asp?DDFDocuments/t/G/TBTN25/CHN2086.DOCX", "https://docs.wto.org/imrd/directdoc.asp?DDFDocuments/t/G/TBTN25/CHN2086.DOCX")</f>
        <v>https://docs.wto.org/imrd/directdoc.asp?DDFDocuments/t/G/TBTN25/CHN2086.DOCX</v>
      </c>
      <c r="Q29" s="6" t="str">
        <f>HYPERLINK("https://docs.wto.org/imrd/directdoc.asp?DDFDocuments/u/G/TBTN25/CHN2086.DOCX", "https://docs.wto.org/imrd/directdoc.asp?DDFDocuments/u/G/TBTN25/CHN2086.DOCX")</f>
        <v>https://docs.wto.org/imrd/directdoc.asp?DDFDocuments/u/G/TBTN25/CHN2086.DOCX</v>
      </c>
      <c r="R29" s="6" t="str">
        <f>HYPERLINK("https://docs.wto.org/imrd/directdoc.asp?DDFDocuments/v/G/TBTN25/CHN2086.DOCX", "https://docs.wto.org/imrd/directdoc.asp?DDFDocuments/v/G/TBTN25/CHN2086.DOCX")</f>
        <v>https://docs.wto.org/imrd/directdoc.asp?DDFDocuments/v/G/TBTN25/CHN2086.DOCX</v>
      </c>
    </row>
    <row r="30" spans="1:18" ht="105" x14ac:dyDescent="0.25">
      <c r="A30" s="8" t="s">
        <v>169</v>
      </c>
      <c r="B30" s="6" t="s">
        <v>160</v>
      </c>
      <c r="C30" s="7">
        <v>45863</v>
      </c>
      <c r="D30" s="9" t="str">
        <f>HYPERLINK("https://www.epingalert.org/en/Search?viewData= G/TBT/N/CHN/2091"," G/TBT/N/CHN/2091")</f>
        <v xml:space="preserve"> G/TBT/N/CHN/2091</v>
      </c>
      <c r="E30" s="8" t="s">
        <v>167</v>
      </c>
      <c r="F30" s="8" t="s">
        <v>168</v>
      </c>
      <c r="H30" s="8" t="s">
        <v>170</v>
      </c>
      <c r="I30" s="8" t="s">
        <v>171</v>
      </c>
      <c r="J30" s="8" t="s">
        <v>172</v>
      </c>
      <c r="K30" s="8" t="s">
        <v>33</v>
      </c>
      <c r="L30" s="6"/>
      <c r="M30" s="7">
        <v>45893</v>
      </c>
      <c r="N30" s="6" t="s">
        <v>25</v>
      </c>
      <c r="O30" s="8" t="s">
        <v>173</v>
      </c>
      <c r="P30" s="6" t="str">
        <f>HYPERLINK("https://docs.wto.org/imrd/directdoc.asp?DDFDocuments/t/G/TBTN25/CHN2091.DOCX", "https://docs.wto.org/imrd/directdoc.asp?DDFDocuments/t/G/TBTN25/CHN2091.DOCX")</f>
        <v>https://docs.wto.org/imrd/directdoc.asp?DDFDocuments/t/G/TBTN25/CHN2091.DOCX</v>
      </c>
      <c r="Q30" s="6" t="str">
        <f>HYPERLINK("https://docs.wto.org/imrd/directdoc.asp?DDFDocuments/u/G/TBTN25/CHN2091.DOCX", "https://docs.wto.org/imrd/directdoc.asp?DDFDocuments/u/G/TBTN25/CHN2091.DOCX")</f>
        <v>https://docs.wto.org/imrd/directdoc.asp?DDFDocuments/u/G/TBTN25/CHN2091.DOCX</v>
      </c>
      <c r="R30" s="6" t="str">
        <f>HYPERLINK("https://docs.wto.org/imrd/directdoc.asp?DDFDocuments/v/G/TBTN25/CHN2091.DOCX", "https://docs.wto.org/imrd/directdoc.asp?DDFDocuments/v/G/TBTN25/CHN2091.DOCX")</f>
        <v>https://docs.wto.org/imrd/directdoc.asp?DDFDocuments/v/G/TBTN25/CHN2091.DOCX</v>
      </c>
    </row>
    <row r="31" spans="1:18" ht="45" x14ac:dyDescent="0.25">
      <c r="A31" s="8" t="s">
        <v>176</v>
      </c>
      <c r="B31" s="6" t="s">
        <v>106</v>
      </c>
      <c r="C31" s="7">
        <v>45863</v>
      </c>
      <c r="D31" s="9" t="str">
        <f>HYPERLINK("https://www.epingalert.org/en/Search?viewData= G/TBT/N/IND/378"," G/TBT/N/IND/378")</f>
        <v xml:space="preserve"> G/TBT/N/IND/378</v>
      </c>
      <c r="E31" s="8" t="s">
        <v>174</v>
      </c>
      <c r="F31" s="8" t="s">
        <v>175</v>
      </c>
      <c r="H31" s="8" t="s">
        <v>21</v>
      </c>
      <c r="I31" s="8" t="s">
        <v>21</v>
      </c>
      <c r="J31" s="8" t="s">
        <v>68</v>
      </c>
      <c r="K31" s="8" t="s">
        <v>21</v>
      </c>
      <c r="L31" s="6"/>
      <c r="M31" s="7">
        <v>45923</v>
      </c>
      <c r="N31" s="6" t="s">
        <v>25</v>
      </c>
      <c r="O31" s="8" t="s">
        <v>177</v>
      </c>
      <c r="P31" s="6" t="str">
        <f>HYPERLINK("https://docs.wto.org/imrd/directdoc.asp?DDFDocuments/t/G/TBTN25/IND378.DOCX", "https://docs.wto.org/imrd/directdoc.asp?DDFDocuments/t/G/TBTN25/IND378.DOCX")</f>
        <v>https://docs.wto.org/imrd/directdoc.asp?DDFDocuments/t/G/TBTN25/IND378.DOCX</v>
      </c>
      <c r="Q31" s="6" t="str">
        <f>HYPERLINK("https://docs.wto.org/imrd/directdoc.asp?DDFDocuments/u/G/TBTN25/IND378.DOCX", "https://docs.wto.org/imrd/directdoc.asp?DDFDocuments/u/G/TBTN25/IND378.DOCX")</f>
        <v>https://docs.wto.org/imrd/directdoc.asp?DDFDocuments/u/G/TBTN25/IND378.DOCX</v>
      </c>
      <c r="R31" s="6" t="str">
        <f>HYPERLINK("https://docs.wto.org/imrd/directdoc.asp?DDFDocuments/v/G/TBTN25/IND378.DOCX", "https://docs.wto.org/imrd/directdoc.asp?DDFDocuments/v/G/TBTN25/IND378.DOCX")</f>
        <v>https://docs.wto.org/imrd/directdoc.asp?DDFDocuments/v/G/TBTN25/IND378.DOCX</v>
      </c>
    </row>
    <row r="32" spans="1:18" ht="60" x14ac:dyDescent="0.25">
      <c r="A32" s="8" t="s">
        <v>154</v>
      </c>
      <c r="B32" s="6" t="s">
        <v>106</v>
      </c>
      <c r="C32" s="7">
        <v>45863</v>
      </c>
      <c r="D32" s="9" t="str">
        <f>HYPERLINK("https://www.epingalert.org/en/Search?viewData= G/TBT/N/IND/379"," G/TBT/N/IND/379")</f>
        <v xml:space="preserve"> G/TBT/N/IND/379</v>
      </c>
      <c r="E32" s="8" t="s">
        <v>178</v>
      </c>
      <c r="F32" s="8" t="s">
        <v>179</v>
      </c>
      <c r="H32" s="8" t="s">
        <v>110</v>
      </c>
      <c r="I32" s="8" t="s">
        <v>21</v>
      </c>
      <c r="J32" s="8" t="s">
        <v>68</v>
      </c>
      <c r="K32" s="8" t="s">
        <v>21</v>
      </c>
      <c r="L32" s="6"/>
      <c r="M32" s="7">
        <v>45923</v>
      </c>
      <c r="N32" s="6" t="s">
        <v>25</v>
      </c>
      <c r="O32" s="8" t="s">
        <v>180</v>
      </c>
      <c r="P32" s="6" t="str">
        <f>HYPERLINK("https://docs.wto.org/imrd/directdoc.asp?DDFDocuments/t/G/TBTN25/IND379.DOCX", "https://docs.wto.org/imrd/directdoc.asp?DDFDocuments/t/G/TBTN25/IND379.DOCX")</f>
        <v>https://docs.wto.org/imrd/directdoc.asp?DDFDocuments/t/G/TBTN25/IND379.DOCX</v>
      </c>
      <c r="Q32" s="6" t="str">
        <f>HYPERLINK("https://docs.wto.org/imrd/directdoc.asp?DDFDocuments/u/G/TBTN25/IND379.DOCX", "https://docs.wto.org/imrd/directdoc.asp?DDFDocuments/u/G/TBTN25/IND379.DOCX")</f>
        <v>https://docs.wto.org/imrd/directdoc.asp?DDFDocuments/u/G/TBTN25/IND379.DOCX</v>
      </c>
      <c r="R32" s="6" t="str">
        <f>HYPERLINK("https://docs.wto.org/imrd/directdoc.asp?DDFDocuments/v/G/TBTN25/IND379.DOCX", "https://docs.wto.org/imrd/directdoc.asp?DDFDocuments/v/G/TBTN25/IND379.DOCX")</f>
        <v>https://docs.wto.org/imrd/directdoc.asp?DDFDocuments/v/G/TBTN25/IND379.DOCX</v>
      </c>
    </row>
    <row r="33" spans="1:18" ht="60" x14ac:dyDescent="0.25">
      <c r="A33" s="8" t="s">
        <v>183</v>
      </c>
      <c r="B33" s="6" t="s">
        <v>160</v>
      </c>
      <c r="C33" s="7">
        <v>45863</v>
      </c>
      <c r="D33" s="9" t="str">
        <f>HYPERLINK("https://www.epingalert.org/en/Search?viewData= G/TBT/N/CHN/2089"," G/TBT/N/CHN/2089")</f>
        <v xml:space="preserve"> G/TBT/N/CHN/2089</v>
      </c>
      <c r="E33" s="8" t="s">
        <v>181</v>
      </c>
      <c r="F33" s="8" t="s">
        <v>182</v>
      </c>
      <c r="H33" s="8" t="s">
        <v>184</v>
      </c>
      <c r="I33" s="8" t="s">
        <v>185</v>
      </c>
      <c r="J33" s="8" t="s">
        <v>186</v>
      </c>
      <c r="K33" s="8" t="s">
        <v>21</v>
      </c>
      <c r="L33" s="6"/>
      <c r="M33" s="7">
        <v>45923</v>
      </c>
      <c r="N33" s="6" t="s">
        <v>25</v>
      </c>
      <c r="O33" s="8" t="s">
        <v>187</v>
      </c>
      <c r="P33" s="6" t="str">
        <f>HYPERLINK("https://docs.wto.org/imrd/directdoc.asp?DDFDocuments/t/G/TBTN25/CHN2089.DOCX", "https://docs.wto.org/imrd/directdoc.asp?DDFDocuments/t/G/TBTN25/CHN2089.DOCX")</f>
        <v>https://docs.wto.org/imrd/directdoc.asp?DDFDocuments/t/G/TBTN25/CHN2089.DOCX</v>
      </c>
      <c r="Q33" s="6" t="str">
        <f>HYPERLINK("https://docs.wto.org/imrd/directdoc.asp?DDFDocuments/u/G/TBTN25/CHN2089.DOCX", "https://docs.wto.org/imrd/directdoc.asp?DDFDocuments/u/G/TBTN25/CHN2089.DOCX")</f>
        <v>https://docs.wto.org/imrd/directdoc.asp?DDFDocuments/u/G/TBTN25/CHN2089.DOCX</v>
      </c>
      <c r="R33" s="6" t="str">
        <f>HYPERLINK("https://docs.wto.org/imrd/directdoc.asp?DDFDocuments/v/G/TBTN25/CHN2089.DOCX", "https://docs.wto.org/imrd/directdoc.asp?DDFDocuments/v/G/TBTN25/CHN2089.DOCX")</f>
        <v>https://docs.wto.org/imrd/directdoc.asp?DDFDocuments/v/G/TBTN25/CHN2089.DOCX</v>
      </c>
    </row>
    <row r="34" spans="1:18" ht="360" x14ac:dyDescent="0.25">
      <c r="A34" s="8" t="s">
        <v>190</v>
      </c>
      <c r="B34" s="6" t="s">
        <v>160</v>
      </c>
      <c r="C34" s="7">
        <v>45863</v>
      </c>
      <c r="D34" s="9" t="str">
        <f>HYPERLINK("https://www.epingalert.org/en/Search?viewData= G/TBT/N/CHN/2099"," G/TBT/N/CHN/2099")</f>
        <v xml:space="preserve"> G/TBT/N/CHN/2099</v>
      </c>
      <c r="E34" s="8" t="s">
        <v>188</v>
      </c>
      <c r="F34" s="8" t="s">
        <v>189</v>
      </c>
      <c r="H34" s="8" t="s">
        <v>191</v>
      </c>
      <c r="I34" s="8" t="s">
        <v>21</v>
      </c>
      <c r="J34" s="8" t="s">
        <v>47</v>
      </c>
      <c r="K34" s="8" t="s">
        <v>21</v>
      </c>
      <c r="L34" s="6"/>
      <c r="M34" s="7">
        <v>45923</v>
      </c>
      <c r="N34" s="6" t="s">
        <v>25</v>
      </c>
      <c r="O34" s="8" t="s">
        <v>192</v>
      </c>
      <c r="P34" s="6" t="str">
        <f>HYPERLINK("https://docs.wto.org/imrd/directdoc.asp?DDFDocuments/t/G/TBTN25/CHN2099.DOCX", "https://docs.wto.org/imrd/directdoc.asp?DDFDocuments/t/G/TBTN25/CHN2099.DOCX")</f>
        <v>https://docs.wto.org/imrd/directdoc.asp?DDFDocuments/t/G/TBTN25/CHN2099.DOCX</v>
      </c>
      <c r="Q34" s="6" t="str">
        <f>HYPERLINK("https://docs.wto.org/imrd/directdoc.asp?DDFDocuments/u/G/TBTN25/CHN2099.DOCX", "https://docs.wto.org/imrd/directdoc.asp?DDFDocuments/u/G/TBTN25/CHN2099.DOCX")</f>
        <v>https://docs.wto.org/imrd/directdoc.asp?DDFDocuments/u/G/TBTN25/CHN2099.DOCX</v>
      </c>
      <c r="R34" s="6" t="str">
        <f>HYPERLINK("https://docs.wto.org/imrd/directdoc.asp?DDFDocuments/v/G/TBTN25/CHN2099.DOCX", "https://docs.wto.org/imrd/directdoc.asp?DDFDocuments/v/G/TBTN25/CHN2099.DOCX")</f>
        <v>https://docs.wto.org/imrd/directdoc.asp?DDFDocuments/v/G/TBTN25/CHN2099.DOCX</v>
      </c>
    </row>
    <row r="35" spans="1:18" ht="120" x14ac:dyDescent="0.25">
      <c r="A35" s="8" t="s">
        <v>195</v>
      </c>
      <c r="B35" s="6" t="s">
        <v>160</v>
      </c>
      <c r="C35" s="7">
        <v>45863</v>
      </c>
      <c r="D35" s="9" t="str">
        <f>HYPERLINK("https://www.epingalert.org/en/Search?viewData= G/TBT/N/CHN/2094"," G/TBT/N/CHN/2094")</f>
        <v xml:space="preserve"> G/TBT/N/CHN/2094</v>
      </c>
      <c r="E35" s="8" t="s">
        <v>193</v>
      </c>
      <c r="F35" s="8" t="s">
        <v>194</v>
      </c>
      <c r="H35" s="8" t="s">
        <v>196</v>
      </c>
      <c r="I35" s="8" t="s">
        <v>197</v>
      </c>
      <c r="J35" s="8" t="s">
        <v>150</v>
      </c>
      <c r="K35" s="8" t="s">
        <v>21</v>
      </c>
      <c r="L35" s="6"/>
      <c r="M35" s="7">
        <v>45923</v>
      </c>
      <c r="N35" s="6" t="s">
        <v>25</v>
      </c>
      <c r="O35" s="8" t="s">
        <v>198</v>
      </c>
      <c r="P35" s="6" t="str">
        <f>HYPERLINK("https://docs.wto.org/imrd/directdoc.asp?DDFDocuments/t/G/TBTN25/CHN2094.DOCX", "https://docs.wto.org/imrd/directdoc.asp?DDFDocuments/t/G/TBTN25/CHN2094.DOCX")</f>
        <v>https://docs.wto.org/imrd/directdoc.asp?DDFDocuments/t/G/TBTN25/CHN2094.DOCX</v>
      </c>
      <c r="Q35" s="6" t="str">
        <f>HYPERLINK("https://docs.wto.org/imrd/directdoc.asp?DDFDocuments/u/G/TBTN25/CHN2094.DOCX", "https://docs.wto.org/imrd/directdoc.asp?DDFDocuments/u/G/TBTN25/CHN2094.DOCX")</f>
        <v>https://docs.wto.org/imrd/directdoc.asp?DDFDocuments/u/G/TBTN25/CHN2094.DOCX</v>
      </c>
      <c r="R35" s="6" t="str">
        <f>HYPERLINK("https://docs.wto.org/imrd/directdoc.asp?DDFDocuments/v/G/TBTN25/CHN2094.DOCX", "https://docs.wto.org/imrd/directdoc.asp?DDFDocuments/v/G/TBTN25/CHN2094.DOCX")</f>
        <v>https://docs.wto.org/imrd/directdoc.asp?DDFDocuments/v/G/TBTN25/CHN2094.DOCX</v>
      </c>
    </row>
    <row r="36" spans="1:18" ht="60" x14ac:dyDescent="0.25">
      <c r="A36" s="8" t="s">
        <v>201</v>
      </c>
      <c r="B36" s="6" t="s">
        <v>160</v>
      </c>
      <c r="C36" s="7">
        <v>45863</v>
      </c>
      <c r="D36" s="9" t="str">
        <f>HYPERLINK("https://www.epingalert.org/en/Search?viewData= G/TBT/N/CHN/2085"," G/TBT/N/CHN/2085")</f>
        <v xml:space="preserve"> G/TBT/N/CHN/2085</v>
      </c>
      <c r="E36" s="8" t="s">
        <v>199</v>
      </c>
      <c r="F36" s="8" t="s">
        <v>200</v>
      </c>
      <c r="H36" s="8" t="s">
        <v>202</v>
      </c>
      <c r="I36" s="8" t="s">
        <v>203</v>
      </c>
      <c r="J36" s="8" t="s">
        <v>57</v>
      </c>
      <c r="K36" s="8" t="s">
        <v>21</v>
      </c>
      <c r="L36" s="6"/>
      <c r="M36" s="7">
        <v>45923</v>
      </c>
      <c r="N36" s="6" t="s">
        <v>25</v>
      </c>
      <c r="O36" s="8" t="s">
        <v>204</v>
      </c>
      <c r="P36" s="6" t="str">
        <f>HYPERLINK("https://docs.wto.org/imrd/directdoc.asp?DDFDocuments/t/G/TBTN25/CHN2085.DOCX", "https://docs.wto.org/imrd/directdoc.asp?DDFDocuments/t/G/TBTN25/CHN2085.DOCX")</f>
        <v>https://docs.wto.org/imrd/directdoc.asp?DDFDocuments/t/G/TBTN25/CHN2085.DOCX</v>
      </c>
      <c r="Q36" s="6" t="str">
        <f>HYPERLINK("https://docs.wto.org/imrd/directdoc.asp?DDFDocuments/u/G/TBTN25/CHN2085.DOCX", "https://docs.wto.org/imrd/directdoc.asp?DDFDocuments/u/G/TBTN25/CHN2085.DOCX")</f>
        <v>https://docs.wto.org/imrd/directdoc.asp?DDFDocuments/u/G/TBTN25/CHN2085.DOCX</v>
      </c>
      <c r="R36" s="6" t="str">
        <f>HYPERLINK("https://docs.wto.org/imrd/directdoc.asp?DDFDocuments/v/G/TBTN25/CHN2085.DOCX", "https://docs.wto.org/imrd/directdoc.asp?DDFDocuments/v/G/TBTN25/CHN2085.DOCX")</f>
        <v>https://docs.wto.org/imrd/directdoc.asp?DDFDocuments/v/G/TBTN25/CHN2085.DOCX</v>
      </c>
    </row>
    <row r="37" spans="1:18" ht="45" x14ac:dyDescent="0.25">
      <c r="A37" s="8" t="s">
        <v>207</v>
      </c>
      <c r="B37" s="6" t="s">
        <v>160</v>
      </c>
      <c r="C37" s="7">
        <v>45863</v>
      </c>
      <c r="D37" s="9" t="str">
        <f>HYPERLINK("https://www.epingalert.org/en/Search?viewData= G/TBT/N/CHN/2097"," G/TBT/N/CHN/2097")</f>
        <v xml:space="preserve"> G/TBT/N/CHN/2097</v>
      </c>
      <c r="E37" s="8" t="s">
        <v>205</v>
      </c>
      <c r="F37" s="8" t="s">
        <v>206</v>
      </c>
      <c r="H37" s="8" t="s">
        <v>208</v>
      </c>
      <c r="I37" s="8" t="s">
        <v>209</v>
      </c>
      <c r="J37" s="8" t="s">
        <v>47</v>
      </c>
      <c r="K37" s="8" t="s">
        <v>21</v>
      </c>
      <c r="L37" s="6"/>
      <c r="M37" s="7">
        <v>45923</v>
      </c>
      <c r="N37" s="6" t="s">
        <v>25</v>
      </c>
      <c r="O37" s="8" t="s">
        <v>210</v>
      </c>
      <c r="P37" s="6" t="str">
        <f>HYPERLINK("https://docs.wto.org/imrd/directdoc.asp?DDFDocuments/t/G/TBTN25/CHN2097.DOCX", "https://docs.wto.org/imrd/directdoc.asp?DDFDocuments/t/G/TBTN25/CHN2097.DOCX")</f>
        <v>https://docs.wto.org/imrd/directdoc.asp?DDFDocuments/t/G/TBTN25/CHN2097.DOCX</v>
      </c>
      <c r="Q37" s="6" t="str">
        <f>HYPERLINK("https://docs.wto.org/imrd/directdoc.asp?DDFDocuments/u/G/TBTN25/CHN2097.DOCX", "https://docs.wto.org/imrd/directdoc.asp?DDFDocuments/u/G/TBTN25/CHN2097.DOCX")</f>
        <v>https://docs.wto.org/imrd/directdoc.asp?DDFDocuments/u/G/TBTN25/CHN2097.DOCX</v>
      </c>
      <c r="R37" s="6" t="str">
        <f>HYPERLINK("https://docs.wto.org/imrd/directdoc.asp?DDFDocuments/v/G/TBTN25/CHN2097.DOCX", "https://docs.wto.org/imrd/directdoc.asp?DDFDocuments/v/G/TBTN25/CHN2097.DOCX")</f>
        <v>https://docs.wto.org/imrd/directdoc.asp?DDFDocuments/v/G/TBTN25/CHN2097.DOCX</v>
      </c>
    </row>
    <row r="38" spans="1:18" ht="60" x14ac:dyDescent="0.25">
      <c r="A38" s="8" t="s">
        <v>213</v>
      </c>
      <c r="B38" s="6" t="s">
        <v>160</v>
      </c>
      <c r="C38" s="7">
        <v>45863</v>
      </c>
      <c r="D38" s="9" t="str">
        <f>HYPERLINK("https://www.epingalert.org/en/Search?viewData= G/TBT/N/CHN/2088"," G/TBT/N/CHN/2088")</f>
        <v xml:space="preserve"> G/TBT/N/CHN/2088</v>
      </c>
      <c r="E38" s="8" t="s">
        <v>211</v>
      </c>
      <c r="F38" s="8" t="s">
        <v>212</v>
      </c>
      <c r="H38" s="8" t="s">
        <v>184</v>
      </c>
      <c r="I38" s="8" t="s">
        <v>185</v>
      </c>
      <c r="J38" s="8" t="s">
        <v>186</v>
      </c>
      <c r="K38" s="8" t="s">
        <v>21</v>
      </c>
      <c r="L38" s="6"/>
      <c r="M38" s="7">
        <v>45923</v>
      </c>
      <c r="N38" s="6" t="s">
        <v>25</v>
      </c>
      <c r="O38" s="8" t="s">
        <v>214</v>
      </c>
      <c r="P38" s="6" t="str">
        <f>HYPERLINK("https://docs.wto.org/imrd/directdoc.asp?DDFDocuments/t/G/TBTN25/CHN2088.DOCX", "https://docs.wto.org/imrd/directdoc.asp?DDFDocuments/t/G/TBTN25/CHN2088.DOCX")</f>
        <v>https://docs.wto.org/imrd/directdoc.asp?DDFDocuments/t/G/TBTN25/CHN2088.DOCX</v>
      </c>
      <c r="Q38" s="6" t="str">
        <f>HYPERLINK("https://docs.wto.org/imrd/directdoc.asp?DDFDocuments/u/G/TBTN25/CHN2088.DOCX", "https://docs.wto.org/imrd/directdoc.asp?DDFDocuments/u/G/TBTN25/CHN2088.DOCX")</f>
        <v>https://docs.wto.org/imrd/directdoc.asp?DDFDocuments/u/G/TBTN25/CHN2088.DOCX</v>
      </c>
      <c r="R38" s="6" t="str">
        <f>HYPERLINK("https://docs.wto.org/imrd/directdoc.asp?DDFDocuments/v/G/TBTN25/CHN2088.DOCX", "https://docs.wto.org/imrd/directdoc.asp?DDFDocuments/v/G/TBTN25/CHN2088.DOCX")</f>
        <v>https://docs.wto.org/imrd/directdoc.asp?DDFDocuments/v/G/TBTN25/CHN2088.DOCX</v>
      </c>
    </row>
    <row r="39" spans="1:18" ht="75" x14ac:dyDescent="0.25">
      <c r="A39" s="8" t="s">
        <v>217</v>
      </c>
      <c r="B39" s="6" t="s">
        <v>160</v>
      </c>
      <c r="C39" s="7">
        <v>45863</v>
      </c>
      <c r="D39" s="9" t="str">
        <f>HYPERLINK("https://www.epingalert.org/en/Search?viewData= G/TBT/N/CHN/2096"," G/TBT/N/CHN/2096")</f>
        <v xml:space="preserve"> G/TBT/N/CHN/2096</v>
      </c>
      <c r="E39" s="8" t="s">
        <v>215</v>
      </c>
      <c r="F39" s="8" t="s">
        <v>216</v>
      </c>
      <c r="H39" s="8" t="s">
        <v>218</v>
      </c>
      <c r="I39" s="8" t="s">
        <v>209</v>
      </c>
      <c r="J39" s="8" t="s">
        <v>47</v>
      </c>
      <c r="K39" s="8" t="s">
        <v>21</v>
      </c>
      <c r="L39" s="6"/>
      <c r="M39" s="7">
        <v>45923</v>
      </c>
      <c r="N39" s="6" t="s">
        <v>25</v>
      </c>
      <c r="O39" s="8" t="s">
        <v>219</v>
      </c>
      <c r="P39" s="6" t="str">
        <f>HYPERLINK("https://docs.wto.org/imrd/directdoc.asp?DDFDocuments/t/G/TBTN25/CHN2096.DOCX", "https://docs.wto.org/imrd/directdoc.asp?DDFDocuments/t/G/TBTN25/CHN2096.DOCX")</f>
        <v>https://docs.wto.org/imrd/directdoc.asp?DDFDocuments/t/G/TBTN25/CHN2096.DOCX</v>
      </c>
      <c r="Q39" s="6" t="str">
        <f>HYPERLINK("https://docs.wto.org/imrd/directdoc.asp?DDFDocuments/u/G/TBTN25/CHN2096.DOCX", "https://docs.wto.org/imrd/directdoc.asp?DDFDocuments/u/G/TBTN25/CHN2096.DOCX")</f>
        <v>https://docs.wto.org/imrd/directdoc.asp?DDFDocuments/u/G/TBTN25/CHN2096.DOCX</v>
      </c>
      <c r="R39" s="6" t="str">
        <f>HYPERLINK("https://docs.wto.org/imrd/directdoc.asp?DDFDocuments/v/G/TBTN25/CHN2096.DOCX", "https://docs.wto.org/imrd/directdoc.asp?DDFDocuments/v/G/TBTN25/CHN2096.DOCX")</f>
        <v>https://docs.wto.org/imrd/directdoc.asp?DDFDocuments/v/G/TBTN25/CHN2096.DOCX</v>
      </c>
    </row>
    <row r="40" spans="1:18" ht="60" x14ac:dyDescent="0.25">
      <c r="A40" s="8" t="s">
        <v>222</v>
      </c>
      <c r="B40" s="6" t="s">
        <v>160</v>
      </c>
      <c r="C40" s="7">
        <v>45863</v>
      </c>
      <c r="D40" s="9" t="str">
        <f>HYPERLINK("https://www.epingalert.org/en/Search?viewData= G/TBT/N/CHN/2087"," G/TBT/N/CHN/2087")</f>
        <v xml:space="preserve"> G/TBT/N/CHN/2087</v>
      </c>
      <c r="E40" s="8" t="s">
        <v>220</v>
      </c>
      <c r="F40" s="8" t="s">
        <v>221</v>
      </c>
      <c r="H40" s="8" t="s">
        <v>223</v>
      </c>
      <c r="I40" s="8" t="s">
        <v>185</v>
      </c>
      <c r="J40" s="8" t="s">
        <v>186</v>
      </c>
      <c r="K40" s="8" t="s">
        <v>21</v>
      </c>
      <c r="L40" s="6"/>
      <c r="M40" s="7">
        <v>45923</v>
      </c>
      <c r="N40" s="6" t="s">
        <v>25</v>
      </c>
      <c r="O40" s="8" t="s">
        <v>224</v>
      </c>
      <c r="P40" s="6" t="str">
        <f>HYPERLINK("https://docs.wto.org/imrd/directdoc.asp?DDFDocuments/t/G/TBTN25/CHN2087.DOCX", "https://docs.wto.org/imrd/directdoc.asp?DDFDocuments/t/G/TBTN25/CHN2087.DOCX")</f>
        <v>https://docs.wto.org/imrd/directdoc.asp?DDFDocuments/t/G/TBTN25/CHN2087.DOCX</v>
      </c>
      <c r="Q40" s="6" t="str">
        <f>HYPERLINK("https://docs.wto.org/imrd/directdoc.asp?DDFDocuments/u/G/TBTN25/CHN2087.DOCX", "https://docs.wto.org/imrd/directdoc.asp?DDFDocuments/u/G/TBTN25/CHN2087.DOCX")</f>
        <v>https://docs.wto.org/imrd/directdoc.asp?DDFDocuments/u/G/TBTN25/CHN2087.DOCX</v>
      </c>
      <c r="R40" s="6" t="str">
        <f>HYPERLINK("https://docs.wto.org/imrd/directdoc.asp?DDFDocuments/v/G/TBTN25/CHN2087.DOCX", "https://docs.wto.org/imrd/directdoc.asp?DDFDocuments/v/G/TBTN25/CHN2087.DOCX")</f>
        <v>https://docs.wto.org/imrd/directdoc.asp?DDFDocuments/v/G/TBTN25/CHN2087.DOCX</v>
      </c>
    </row>
    <row r="41" spans="1:18" ht="45" x14ac:dyDescent="0.25">
      <c r="A41" s="8" t="s">
        <v>227</v>
      </c>
      <c r="B41" s="6" t="s">
        <v>160</v>
      </c>
      <c r="C41" s="7">
        <v>45863</v>
      </c>
      <c r="D41" s="9" t="str">
        <f>HYPERLINK("https://www.epingalert.org/en/Search?viewData= G/TBT/N/CHN/2093"," G/TBT/N/CHN/2093")</f>
        <v xml:space="preserve"> G/TBT/N/CHN/2093</v>
      </c>
      <c r="E41" s="8" t="s">
        <v>225</v>
      </c>
      <c r="F41" s="8" t="s">
        <v>226</v>
      </c>
      <c r="H41" s="8" t="s">
        <v>228</v>
      </c>
      <c r="I41" s="8" t="s">
        <v>229</v>
      </c>
      <c r="J41" s="8" t="s">
        <v>230</v>
      </c>
      <c r="K41" s="8" t="s">
        <v>21</v>
      </c>
      <c r="L41" s="6"/>
      <c r="M41" s="7">
        <v>45923</v>
      </c>
      <c r="N41" s="6" t="s">
        <v>25</v>
      </c>
      <c r="O41" s="8" t="s">
        <v>231</v>
      </c>
      <c r="P41" s="6" t="str">
        <f>HYPERLINK("https://docs.wto.org/imrd/directdoc.asp?DDFDocuments/t/G/TBTN25/CHN2093.DOCX", "https://docs.wto.org/imrd/directdoc.asp?DDFDocuments/t/G/TBTN25/CHN2093.DOCX")</f>
        <v>https://docs.wto.org/imrd/directdoc.asp?DDFDocuments/t/G/TBTN25/CHN2093.DOCX</v>
      </c>
      <c r="Q41" s="6" t="str">
        <f>HYPERLINK("https://docs.wto.org/imrd/directdoc.asp?DDFDocuments/u/G/TBTN25/CHN2093.DOCX", "https://docs.wto.org/imrd/directdoc.asp?DDFDocuments/u/G/TBTN25/CHN2093.DOCX")</f>
        <v>https://docs.wto.org/imrd/directdoc.asp?DDFDocuments/u/G/TBTN25/CHN2093.DOCX</v>
      </c>
      <c r="R41" s="6" t="str">
        <f>HYPERLINK("https://docs.wto.org/imrd/directdoc.asp?DDFDocuments/v/G/TBTN25/CHN2093.DOCX", "https://docs.wto.org/imrd/directdoc.asp?DDFDocuments/v/G/TBTN25/CHN2093.DOCX")</f>
        <v>https://docs.wto.org/imrd/directdoc.asp?DDFDocuments/v/G/TBTN25/CHN2093.DOCX</v>
      </c>
    </row>
    <row r="42" spans="1:18" ht="105" x14ac:dyDescent="0.25">
      <c r="A42" s="8" t="s">
        <v>234</v>
      </c>
      <c r="B42" s="6" t="s">
        <v>106</v>
      </c>
      <c r="C42" s="7">
        <v>45863</v>
      </c>
      <c r="D42" s="9" t="str">
        <f>HYPERLINK("https://www.epingalert.org/en/Search?viewData= G/TBT/N/IND/382"," G/TBT/N/IND/382")</f>
        <v xml:space="preserve"> G/TBT/N/IND/382</v>
      </c>
      <c r="E42" s="8" t="s">
        <v>232</v>
      </c>
      <c r="F42" s="8" t="s">
        <v>233</v>
      </c>
      <c r="H42" s="8" t="s">
        <v>21</v>
      </c>
      <c r="I42" s="8" t="s">
        <v>21</v>
      </c>
      <c r="J42" s="8" t="s">
        <v>235</v>
      </c>
      <c r="K42" s="8" t="s">
        <v>33</v>
      </c>
      <c r="L42" s="6"/>
      <c r="M42" s="7">
        <v>45923</v>
      </c>
      <c r="N42" s="6" t="s">
        <v>25</v>
      </c>
      <c r="O42" s="8" t="s">
        <v>236</v>
      </c>
      <c r="P42" s="6" t="str">
        <f>HYPERLINK("https://docs.wto.org/imrd/directdoc.asp?DDFDocuments/t/G/TBTN25/IND382.DOCX", "https://docs.wto.org/imrd/directdoc.asp?DDFDocuments/t/G/TBTN25/IND382.DOCX")</f>
        <v>https://docs.wto.org/imrd/directdoc.asp?DDFDocuments/t/G/TBTN25/IND382.DOCX</v>
      </c>
      <c r="Q42" s="6" t="str">
        <f>HYPERLINK("https://docs.wto.org/imrd/directdoc.asp?DDFDocuments/u/G/TBTN25/IND382.DOCX", "https://docs.wto.org/imrd/directdoc.asp?DDFDocuments/u/G/TBTN25/IND382.DOCX")</f>
        <v>https://docs.wto.org/imrd/directdoc.asp?DDFDocuments/u/G/TBTN25/IND382.DOCX</v>
      </c>
      <c r="R42" s="6" t="str">
        <f>HYPERLINK("https://docs.wto.org/imrd/directdoc.asp?DDFDocuments/v/G/TBTN25/IND382.DOCX", "https://docs.wto.org/imrd/directdoc.asp?DDFDocuments/v/G/TBTN25/IND382.DOCX")</f>
        <v>https://docs.wto.org/imrd/directdoc.asp?DDFDocuments/v/G/TBTN25/IND382.DOCX</v>
      </c>
    </row>
    <row r="43" spans="1:18" ht="105" x14ac:dyDescent="0.25">
      <c r="A43" s="8" t="s">
        <v>239</v>
      </c>
      <c r="B43" s="6" t="s">
        <v>160</v>
      </c>
      <c r="C43" s="7">
        <v>45863</v>
      </c>
      <c r="D43" s="9" t="str">
        <f>HYPERLINK("https://www.epingalert.org/en/Search?viewData= G/TBT/N/CHN/2098"," G/TBT/N/CHN/2098")</f>
        <v xml:space="preserve"> G/TBT/N/CHN/2098</v>
      </c>
      <c r="E43" s="8" t="s">
        <v>237</v>
      </c>
      <c r="F43" s="8" t="s">
        <v>238</v>
      </c>
      <c r="H43" s="8" t="s">
        <v>240</v>
      </c>
      <c r="I43" s="8" t="s">
        <v>241</v>
      </c>
      <c r="J43" s="8" t="s">
        <v>47</v>
      </c>
      <c r="K43" s="8" t="s">
        <v>21</v>
      </c>
      <c r="L43" s="6"/>
      <c r="M43" s="7">
        <v>45923</v>
      </c>
      <c r="N43" s="6" t="s">
        <v>25</v>
      </c>
      <c r="O43" s="8" t="s">
        <v>242</v>
      </c>
      <c r="P43" s="6" t="str">
        <f>HYPERLINK("https://docs.wto.org/imrd/directdoc.asp?DDFDocuments/t/G/TBTN25/CHN2098.DOCX", "https://docs.wto.org/imrd/directdoc.asp?DDFDocuments/t/G/TBTN25/CHN2098.DOCX")</f>
        <v>https://docs.wto.org/imrd/directdoc.asp?DDFDocuments/t/G/TBTN25/CHN2098.DOCX</v>
      </c>
      <c r="Q43" s="6" t="str">
        <f>HYPERLINK("https://docs.wto.org/imrd/directdoc.asp?DDFDocuments/u/G/TBTN25/CHN2098.DOCX", "https://docs.wto.org/imrd/directdoc.asp?DDFDocuments/u/G/TBTN25/CHN2098.DOCX")</f>
        <v>https://docs.wto.org/imrd/directdoc.asp?DDFDocuments/u/G/TBTN25/CHN2098.DOCX</v>
      </c>
      <c r="R43" s="6" t="str">
        <f>HYPERLINK("https://docs.wto.org/imrd/directdoc.asp?DDFDocuments/v/G/TBTN25/CHN2098.DOCX", "https://docs.wto.org/imrd/directdoc.asp?DDFDocuments/v/G/TBTN25/CHN2098.DOCX")</f>
        <v>https://docs.wto.org/imrd/directdoc.asp?DDFDocuments/v/G/TBTN25/CHN2098.DOCX</v>
      </c>
    </row>
    <row r="44" spans="1:18" ht="75" x14ac:dyDescent="0.25">
      <c r="A44" s="8" t="s">
        <v>245</v>
      </c>
      <c r="B44" s="6" t="s">
        <v>160</v>
      </c>
      <c r="C44" s="7">
        <v>45863</v>
      </c>
      <c r="D44" s="9" t="str">
        <f>HYPERLINK("https://www.epingalert.org/en/Search?viewData= G/TBT/N/CHN/2092"," G/TBT/N/CHN/2092")</f>
        <v xml:space="preserve"> G/TBT/N/CHN/2092</v>
      </c>
      <c r="E44" s="8" t="s">
        <v>243</v>
      </c>
      <c r="F44" s="8" t="s">
        <v>244</v>
      </c>
      <c r="H44" s="8" t="s">
        <v>246</v>
      </c>
      <c r="I44" s="8" t="s">
        <v>229</v>
      </c>
      <c r="J44" s="8" t="s">
        <v>230</v>
      </c>
      <c r="K44" s="8" t="s">
        <v>21</v>
      </c>
      <c r="L44" s="6"/>
      <c r="M44" s="7">
        <v>45923</v>
      </c>
      <c r="N44" s="6" t="s">
        <v>25</v>
      </c>
      <c r="O44" s="8" t="s">
        <v>247</v>
      </c>
      <c r="P44" s="6" t="str">
        <f>HYPERLINK("https://docs.wto.org/imrd/directdoc.asp?DDFDocuments/t/G/TBTN25/CHN2092.DOCX", "https://docs.wto.org/imrd/directdoc.asp?DDFDocuments/t/G/TBTN25/CHN2092.DOCX")</f>
        <v>https://docs.wto.org/imrd/directdoc.asp?DDFDocuments/t/G/TBTN25/CHN2092.DOCX</v>
      </c>
      <c r="Q44" s="6" t="str">
        <f>HYPERLINK("https://docs.wto.org/imrd/directdoc.asp?DDFDocuments/u/G/TBTN25/CHN2092.DOCX", "https://docs.wto.org/imrd/directdoc.asp?DDFDocuments/u/G/TBTN25/CHN2092.DOCX")</f>
        <v>https://docs.wto.org/imrd/directdoc.asp?DDFDocuments/u/G/TBTN25/CHN2092.DOCX</v>
      </c>
      <c r="R44" s="6" t="str">
        <f>HYPERLINK("https://docs.wto.org/imrd/directdoc.asp?DDFDocuments/v/G/TBTN25/CHN2092.DOCX", "https://docs.wto.org/imrd/directdoc.asp?DDFDocuments/v/G/TBTN25/CHN2092.DOCX")</f>
        <v>https://docs.wto.org/imrd/directdoc.asp?DDFDocuments/v/G/TBTN25/CHN2092.DOCX</v>
      </c>
    </row>
    <row r="45" spans="1:18" ht="45" x14ac:dyDescent="0.25">
      <c r="A45" s="8" t="s">
        <v>250</v>
      </c>
      <c r="B45" s="6" t="s">
        <v>160</v>
      </c>
      <c r="C45" s="7">
        <v>45863</v>
      </c>
      <c r="D45" s="9" t="str">
        <f>HYPERLINK("https://www.epingalert.org/en/Search?viewData= G/TBT/N/CHN/2095"," G/TBT/N/CHN/2095")</f>
        <v xml:space="preserve"> G/TBT/N/CHN/2095</v>
      </c>
      <c r="E45" s="8" t="s">
        <v>248</v>
      </c>
      <c r="F45" s="8" t="s">
        <v>249</v>
      </c>
      <c r="H45" s="8" t="s">
        <v>21</v>
      </c>
      <c r="I45" s="8" t="s">
        <v>251</v>
      </c>
      <c r="J45" s="8" t="s">
        <v>47</v>
      </c>
      <c r="K45" s="8" t="s">
        <v>99</v>
      </c>
      <c r="L45" s="6"/>
      <c r="M45" s="7">
        <v>45923</v>
      </c>
      <c r="N45" s="6" t="s">
        <v>25</v>
      </c>
      <c r="O45" s="8" t="s">
        <v>252</v>
      </c>
      <c r="P45" s="6" t="str">
        <f>HYPERLINK("https://docs.wto.org/imrd/directdoc.asp?DDFDocuments/t/G/TBTN25/CHN2095.DOCX", "https://docs.wto.org/imrd/directdoc.asp?DDFDocuments/t/G/TBTN25/CHN2095.DOCX")</f>
        <v>https://docs.wto.org/imrd/directdoc.asp?DDFDocuments/t/G/TBTN25/CHN2095.DOCX</v>
      </c>
      <c r="Q45" s="6" t="str">
        <f>HYPERLINK("https://docs.wto.org/imrd/directdoc.asp?DDFDocuments/u/G/TBTN25/CHN2095.DOCX", "https://docs.wto.org/imrd/directdoc.asp?DDFDocuments/u/G/TBTN25/CHN2095.DOCX")</f>
        <v>https://docs.wto.org/imrd/directdoc.asp?DDFDocuments/u/G/TBTN25/CHN2095.DOCX</v>
      </c>
      <c r="R45" s="6" t="str">
        <f>HYPERLINK("https://docs.wto.org/imrd/directdoc.asp?DDFDocuments/v/G/TBTN25/CHN2095.DOCX", "https://docs.wto.org/imrd/directdoc.asp?DDFDocuments/v/G/TBTN25/CHN2095.DOCX")</f>
        <v>https://docs.wto.org/imrd/directdoc.asp?DDFDocuments/v/G/TBTN25/CHN2095.DOCX</v>
      </c>
    </row>
    <row r="46" spans="1:18" ht="75" x14ac:dyDescent="0.25">
      <c r="A46" s="8" t="s">
        <v>109</v>
      </c>
      <c r="B46" s="6" t="s">
        <v>106</v>
      </c>
      <c r="C46" s="7">
        <v>45863</v>
      </c>
      <c r="D46" s="9" t="str">
        <f>HYPERLINK("https://www.epingalert.org/en/Search?viewData= G/TBT/N/IND/381"," G/TBT/N/IND/381")</f>
        <v xml:space="preserve"> G/TBT/N/IND/381</v>
      </c>
      <c r="E46" s="8" t="s">
        <v>253</v>
      </c>
      <c r="F46" s="8" t="s">
        <v>254</v>
      </c>
      <c r="H46" s="8" t="s">
        <v>110</v>
      </c>
      <c r="I46" s="8" t="s">
        <v>21</v>
      </c>
      <c r="J46" s="8" t="s">
        <v>68</v>
      </c>
      <c r="K46" s="8" t="s">
        <v>21</v>
      </c>
      <c r="L46" s="6"/>
      <c r="M46" s="7">
        <v>45923</v>
      </c>
      <c r="N46" s="6" t="s">
        <v>25</v>
      </c>
      <c r="O46" s="8" t="s">
        <v>255</v>
      </c>
      <c r="P46" s="6" t="str">
        <f>HYPERLINK("https://docs.wto.org/imrd/directdoc.asp?DDFDocuments/t/G/TBTN25/IND381.DOCX", "https://docs.wto.org/imrd/directdoc.asp?DDFDocuments/t/G/TBTN25/IND381.DOCX")</f>
        <v>https://docs.wto.org/imrd/directdoc.asp?DDFDocuments/t/G/TBTN25/IND381.DOCX</v>
      </c>
      <c r="Q46" s="6" t="str">
        <f>HYPERLINK("https://docs.wto.org/imrd/directdoc.asp?DDFDocuments/u/G/TBTN25/IND381.DOCX", "https://docs.wto.org/imrd/directdoc.asp?DDFDocuments/u/G/TBTN25/IND381.DOCX")</f>
        <v>https://docs.wto.org/imrd/directdoc.asp?DDFDocuments/u/G/TBTN25/IND381.DOCX</v>
      </c>
      <c r="R46" s="6" t="str">
        <f>HYPERLINK("https://docs.wto.org/imrd/directdoc.asp?DDFDocuments/v/G/TBTN25/IND381.DOCX", "https://docs.wto.org/imrd/directdoc.asp?DDFDocuments/v/G/TBTN25/IND381.DOCX")</f>
        <v>https://docs.wto.org/imrd/directdoc.asp?DDFDocuments/v/G/TBTN25/IND381.DOCX</v>
      </c>
    </row>
    <row r="47" spans="1:18" ht="60" x14ac:dyDescent="0.25">
      <c r="A47" s="8" t="s">
        <v>258</v>
      </c>
      <c r="B47" s="6" t="s">
        <v>160</v>
      </c>
      <c r="C47" s="7">
        <v>45863</v>
      </c>
      <c r="D47" s="9" t="str">
        <f>HYPERLINK("https://www.epingalert.org/en/Search?viewData= G/TBT/N/CHN/2090"," G/TBT/N/CHN/2090")</f>
        <v xml:space="preserve"> G/TBT/N/CHN/2090</v>
      </c>
      <c r="E47" s="8" t="s">
        <v>256</v>
      </c>
      <c r="F47" s="8" t="s">
        <v>257</v>
      </c>
      <c r="H47" s="8" t="s">
        <v>184</v>
      </c>
      <c r="I47" s="8" t="s">
        <v>185</v>
      </c>
      <c r="J47" s="8" t="s">
        <v>186</v>
      </c>
      <c r="K47" s="8" t="s">
        <v>21</v>
      </c>
      <c r="L47" s="6"/>
      <c r="M47" s="7">
        <v>45923</v>
      </c>
      <c r="N47" s="6" t="s">
        <v>25</v>
      </c>
      <c r="O47" s="8" t="s">
        <v>259</v>
      </c>
      <c r="P47" s="6" t="str">
        <f>HYPERLINK("https://docs.wto.org/imrd/directdoc.asp?DDFDocuments/t/G/TBTN25/CHN2090.DOCX", "https://docs.wto.org/imrd/directdoc.asp?DDFDocuments/t/G/TBTN25/CHN2090.DOCX")</f>
        <v>https://docs.wto.org/imrd/directdoc.asp?DDFDocuments/t/G/TBTN25/CHN2090.DOCX</v>
      </c>
      <c r="Q47" s="6" t="str">
        <f>HYPERLINK("https://docs.wto.org/imrd/directdoc.asp?DDFDocuments/u/G/TBTN25/CHN2090.DOCX", "https://docs.wto.org/imrd/directdoc.asp?DDFDocuments/u/G/TBTN25/CHN2090.DOCX")</f>
        <v>https://docs.wto.org/imrd/directdoc.asp?DDFDocuments/u/G/TBTN25/CHN2090.DOCX</v>
      </c>
      <c r="R47" s="6" t="str">
        <f>HYPERLINK("https://docs.wto.org/imrd/directdoc.asp?DDFDocuments/v/G/TBTN25/CHN2090.DOCX", "https://docs.wto.org/imrd/directdoc.asp?DDFDocuments/v/G/TBTN25/CHN2090.DOCX")</f>
        <v>https://docs.wto.org/imrd/directdoc.asp?DDFDocuments/v/G/TBTN25/CHN2090.DOCX</v>
      </c>
    </row>
    <row r="48" spans="1:18" ht="60" x14ac:dyDescent="0.25">
      <c r="A48" s="8" t="s">
        <v>263</v>
      </c>
      <c r="B48" s="6" t="s">
        <v>260</v>
      </c>
      <c r="C48" s="7">
        <v>45863</v>
      </c>
      <c r="D48" s="9" t="str">
        <f>HYPERLINK("https://www.epingalert.org/en/Search?viewData= G/TBT/N/GUY/63"," G/TBT/N/GUY/63")</f>
        <v xml:space="preserve"> G/TBT/N/GUY/63</v>
      </c>
      <c r="E48" s="8" t="s">
        <v>261</v>
      </c>
      <c r="F48" s="8" t="s">
        <v>262</v>
      </c>
      <c r="H48" s="8" t="s">
        <v>21</v>
      </c>
      <c r="I48" s="8" t="s">
        <v>264</v>
      </c>
      <c r="J48" s="8" t="s">
        <v>57</v>
      </c>
      <c r="K48" s="8" t="s">
        <v>33</v>
      </c>
      <c r="L48" s="6"/>
      <c r="M48" s="7">
        <v>45923</v>
      </c>
      <c r="N48" s="6" t="s">
        <v>25</v>
      </c>
      <c r="O48" s="8" t="s">
        <v>265</v>
      </c>
      <c r="P48" s="6" t="str">
        <f>HYPERLINK("https://docs.wto.org/imrd/directdoc.asp?DDFDocuments/t/G/TBTN25/GUY63.DOCX", "https://docs.wto.org/imrd/directdoc.asp?DDFDocuments/t/G/TBTN25/GUY63.DOCX")</f>
        <v>https://docs.wto.org/imrd/directdoc.asp?DDFDocuments/t/G/TBTN25/GUY63.DOCX</v>
      </c>
      <c r="Q48" s="6" t="str">
        <f>HYPERLINK("https://docs.wto.org/imrd/directdoc.asp?DDFDocuments/u/G/TBTN25/GUY63.DOCX", "https://docs.wto.org/imrd/directdoc.asp?DDFDocuments/u/G/TBTN25/GUY63.DOCX")</f>
        <v>https://docs.wto.org/imrd/directdoc.asp?DDFDocuments/u/G/TBTN25/GUY63.DOCX</v>
      </c>
      <c r="R48" s="6" t="str">
        <f>HYPERLINK("https://docs.wto.org/imrd/directdoc.asp?DDFDocuments/v/G/TBTN25/GUY63.DOCX", "https://docs.wto.org/imrd/directdoc.asp?DDFDocuments/v/G/TBTN25/GUY63.DOCX")</f>
        <v>https://docs.wto.org/imrd/directdoc.asp?DDFDocuments/v/G/TBTN25/GUY63.DOCX</v>
      </c>
    </row>
    <row r="49" spans="1:18" ht="105" x14ac:dyDescent="0.25">
      <c r="A49" s="8" t="s">
        <v>269</v>
      </c>
      <c r="B49" s="6" t="s">
        <v>266</v>
      </c>
      <c r="C49" s="7">
        <v>45862</v>
      </c>
      <c r="D49" s="9" t="str">
        <f>HYPERLINK("https://www.epingalert.org/en/Search?viewData= G/TBT/N/TPKM/565"," G/TBT/N/TPKM/565")</f>
        <v xml:space="preserve"> G/TBT/N/TPKM/565</v>
      </c>
      <c r="E49" s="8" t="s">
        <v>267</v>
      </c>
      <c r="F49" s="8" t="s">
        <v>268</v>
      </c>
      <c r="H49" s="8" t="s">
        <v>270</v>
      </c>
      <c r="I49" s="8" t="s">
        <v>271</v>
      </c>
      <c r="J49" s="8" t="s">
        <v>47</v>
      </c>
      <c r="K49" s="8" t="s">
        <v>21</v>
      </c>
      <c r="L49" s="6"/>
      <c r="M49" s="7">
        <v>45922</v>
      </c>
      <c r="N49" s="6" t="s">
        <v>25</v>
      </c>
      <c r="O49" s="8" t="s">
        <v>272</v>
      </c>
      <c r="P49" s="6" t="str">
        <f>HYPERLINK("https://docs.wto.org/imrd/directdoc.asp?DDFDocuments/t/G/TBTN25/TPKM565.DOCX", "https://docs.wto.org/imrd/directdoc.asp?DDFDocuments/t/G/TBTN25/TPKM565.DOCX")</f>
        <v>https://docs.wto.org/imrd/directdoc.asp?DDFDocuments/t/G/TBTN25/TPKM565.DOCX</v>
      </c>
      <c r="Q49" s="6" t="str">
        <f>HYPERLINK("https://docs.wto.org/imrd/directdoc.asp?DDFDocuments/u/G/TBTN25/TPKM565.DOCX", "https://docs.wto.org/imrd/directdoc.asp?DDFDocuments/u/G/TBTN25/TPKM565.DOCX")</f>
        <v>https://docs.wto.org/imrd/directdoc.asp?DDFDocuments/u/G/TBTN25/TPKM565.DOCX</v>
      </c>
      <c r="R49" s="6" t="str">
        <f>HYPERLINK("https://docs.wto.org/imrd/directdoc.asp?DDFDocuments/v/G/TBTN25/TPKM565.DOCX", "https://docs.wto.org/imrd/directdoc.asp?DDFDocuments/v/G/TBTN25/TPKM565.DOCX")</f>
        <v>https://docs.wto.org/imrd/directdoc.asp?DDFDocuments/v/G/TBTN25/TPKM565.DOCX</v>
      </c>
    </row>
    <row r="50" spans="1:18" ht="75" x14ac:dyDescent="0.25">
      <c r="A50" s="8" t="s">
        <v>276</v>
      </c>
      <c r="B50" s="6" t="s">
        <v>273</v>
      </c>
      <c r="C50" s="7">
        <v>45862</v>
      </c>
      <c r="D50" s="9" t="str">
        <f>HYPERLINK("https://www.epingalert.org/en/Search?viewData= G/TBT/N/BOL/28"," G/TBT/N/BOL/28")</f>
        <v xml:space="preserve"> G/TBT/N/BOL/28</v>
      </c>
      <c r="E50" s="8" t="s">
        <v>274</v>
      </c>
      <c r="F50" s="8" t="s">
        <v>275</v>
      </c>
      <c r="H50" s="8" t="s">
        <v>277</v>
      </c>
      <c r="I50" s="8" t="s">
        <v>278</v>
      </c>
      <c r="J50" s="8" t="s">
        <v>98</v>
      </c>
      <c r="K50" s="8" t="s">
        <v>21</v>
      </c>
      <c r="L50" s="6"/>
      <c r="M50" s="7">
        <v>45922</v>
      </c>
      <c r="N50" s="6" t="s">
        <v>25</v>
      </c>
      <c r="O50" s="8" t="s">
        <v>279</v>
      </c>
      <c r="P50" s="6" t="str">
        <f>HYPERLINK("https://docs.wto.org/imrd/directdoc.asp?DDFDocuments/t/G/TBTN25/BOL28.DOCX", "https://docs.wto.org/imrd/directdoc.asp?DDFDocuments/t/G/TBTN25/BOL28.DOCX")</f>
        <v>https://docs.wto.org/imrd/directdoc.asp?DDFDocuments/t/G/TBTN25/BOL28.DOCX</v>
      </c>
      <c r="Q50" s="6" t="str">
        <f>HYPERLINK("https://docs.wto.org/imrd/directdoc.asp?DDFDocuments/u/G/TBTN25/BOL28.DOCX", "https://docs.wto.org/imrd/directdoc.asp?DDFDocuments/u/G/TBTN25/BOL28.DOCX")</f>
        <v>https://docs.wto.org/imrd/directdoc.asp?DDFDocuments/u/G/TBTN25/BOL28.DOCX</v>
      </c>
      <c r="R50" s="6" t="str">
        <f>HYPERLINK("https://docs.wto.org/imrd/directdoc.asp?DDFDocuments/v/G/TBTN25/BOL28.DOCX", "https://docs.wto.org/imrd/directdoc.asp?DDFDocuments/v/G/TBTN25/BOL28.DOCX")</f>
        <v>https://docs.wto.org/imrd/directdoc.asp?DDFDocuments/v/G/TBTN25/BOL28.DOCX</v>
      </c>
    </row>
    <row r="51" spans="1:18" ht="75" x14ac:dyDescent="0.25">
      <c r="A51" s="8" t="s">
        <v>283</v>
      </c>
      <c r="B51" s="6" t="s">
        <v>280</v>
      </c>
      <c r="C51" s="7">
        <v>45862</v>
      </c>
      <c r="D51" s="9" t="str">
        <f>HYPERLINK("https://www.epingalert.org/en/Search?viewData= G/TBT/N/UGA/2193"," G/TBT/N/UGA/2193")</f>
        <v xml:space="preserve"> G/TBT/N/UGA/2193</v>
      </c>
      <c r="E51" s="8" t="s">
        <v>281</v>
      </c>
      <c r="F51" s="8" t="s">
        <v>282</v>
      </c>
      <c r="H51" s="8" t="s">
        <v>284</v>
      </c>
      <c r="I51" s="8" t="s">
        <v>285</v>
      </c>
      <c r="J51" s="8" t="s">
        <v>286</v>
      </c>
      <c r="K51" s="8" t="s">
        <v>21</v>
      </c>
      <c r="L51" s="6"/>
      <c r="M51" s="7">
        <v>45922</v>
      </c>
      <c r="N51" s="6" t="s">
        <v>25</v>
      </c>
      <c r="O51" s="8" t="s">
        <v>287</v>
      </c>
      <c r="P51" s="6" t="str">
        <f>HYPERLINK("https://docs.wto.org/imrd/directdoc.asp?DDFDocuments/t/G/TBTN25/UGA2193.DOCX", "https://docs.wto.org/imrd/directdoc.asp?DDFDocuments/t/G/TBTN25/UGA2193.DOCX")</f>
        <v>https://docs.wto.org/imrd/directdoc.asp?DDFDocuments/t/G/TBTN25/UGA2193.DOCX</v>
      </c>
      <c r="Q51" s="6" t="str">
        <f>HYPERLINK("https://docs.wto.org/imrd/directdoc.asp?DDFDocuments/u/G/TBTN25/UGA2193.DOCX", "https://docs.wto.org/imrd/directdoc.asp?DDFDocuments/u/G/TBTN25/UGA2193.DOCX")</f>
        <v>https://docs.wto.org/imrd/directdoc.asp?DDFDocuments/u/G/TBTN25/UGA2193.DOCX</v>
      </c>
      <c r="R51" s="6" t="str">
        <f>HYPERLINK("https://docs.wto.org/imrd/directdoc.asp?DDFDocuments/v/G/TBTN25/UGA2193.DOCX", "https://docs.wto.org/imrd/directdoc.asp?DDFDocuments/v/G/TBTN25/UGA2193.DOCX")</f>
        <v>https://docs.wto.org/imrd/directdoc.asp?DDFDocuments/v/G/TBTN25/UGA2193.DOCX</v>
      </c>
    </row>
    <row r="52" spans="1:18" ht="45" x14ac:dyDescent="0.25">
      <c r="A52" s="8" t="s">
        <v>290</v>
      </c>
      <c r="B52" s="6" t="s">
        <v>280</v>
      </c>
      <c r="C52" s="7">
        <v>45862</v>
      </c>
      <c r="D52" s="9" t="str">
        <f>HYPERLINK("https://www.epingalert.org/en/Search?viewData= G/TBT/N/UGA/2190"," G/TBT/N/UGA/2190")</f>
        <v xml:space="preserve"> G/TBT/N/UGA/2190</v>
      </c>
      <c r="E52" s="8" t="s">
        <v>288</v>
      </c>
      <c r="F52" s="8" t="s">
        <v>289</v>
      </c>
      <c r="H52" s="8" t="s">
        <v>291</v>
      </c>
      <c r="I52" s="8" t="s">
        <v>292</v>
      </c>
      <c r="J52" s="8" t="s">
        <v>286</v>
      </c>
      <c r="K52" s="8" t="s">
        <v>21</v>
      </c>
      <c r="L52" s="6"/>
      <c r="M52" s="7">
        <v>45922</v>
      </c>
      <c r="N52" s="6" t="s">
        <v>25</v>
      </c>
      <c r="O52" s="8" t="s">
        <v>293</v>
      </c>
      <c r="P52" s="6" t="str">
        <f>HYPERLINK("https://docs.wto.org/imrd/directdoc.asp?DDFDocuments/t/G/TBTN25/UGA2190.DOCX", "https://docs.wto.org/imrd/directdoc.asp?DDFDocuments/t/G/TBTN25/UGA2190.DOCX")</f>
        <v>https://docs.wto.org/imrd/directdoc.asp?DDFDocuments/t/G/TBTN25/UGA2190.DOCX</v>
      </c>
      <c r="Q52" s="6" t="str">
        <f>HYPERLINK("https://docs.wto.org/imrd/directdoc.asp?DDFDocuments/u/G/TBTN25/UGA2190.DOCX", "https://docs.wto.org/imrd/directdoc.asp?DDFDocuments/u/G/TBTN25/UGA2190.DOCX")</f>
        <v>https://docs.wto.org/imrd/directdoc.asp?DDFDocuments/u/G/TBTN25/UGA2190.DOCX</v>
      </c>
      <c r="R52" s="6" t="str">
        <f>HYPERLINK("https://docs.wto.org/imrd/directdoc.asp?DDFDocuments/v/G/TBTN25/UGA2190.DOCX", "https://docs.wto.org/imrd/directdoc.asp?DDFDocuments/v/G/TBTN25/UGA2190.DOCX")</f>
        <v>https://docs.wto.org/imrd/directdoc.asp?DDFDocuments/v/G/TBTN25/UGA2190.DOCX</v>
      </c>
    </row>
    <row r="53" spans="1:18" ht="105" x14ac:dyDescent="0.25">
      <c r="A53" s="8" t="s">
        <v>296</v>
      </c>
      <c r="B53" s="6" t="s">
        <v>101</v>
      </c>
      <c r="C53" s="7">
        <v>45862</v>
      </c>
      <c r="D53" s="9" t="str">
        <f>HYPERLINK("https://www.epingalert.org/en/Search?viewData= G/TBT/N/CHL/745"," G/TBT/N/CHL/745")</f>
        <v xml:space="preserve"> G/TBT/N/CHL/745</v>
      </c>
      <c r="E53" s="8" t="s">
        <v>294</v>
      </c>
      <c r="F53" s="8" t="s">
        <v>295</v>
      </c>
      <c r="H53" s="8" t="s">
        <v>21</v>
      </c>
      <c r="I53" s="8" t="s">
        <v>297</v>
      </c>
      <c r="J53" s="8" t="s">
        <v>47</v>
      </c>
      <c r="K53" s="8" t="s">
        <v>21</v>
      </c>
      <c r="L53" s="6"/>
      <c r="M53" s="7">
        <v>45922</v>
      </c>
      <c r="N53" s="6" t="s">
        <v>25</v>
      </c>
      <c r="O53" s="8" t="s">
        <v>298</v>
      </c>
      <c r="P53" s="6" t="str">
        <f>HYPERLINK("https://docs.wto.org/imrd/directdoc.asp?DDFDocuments/t/G/TBTN25/CHL745.DOCX", "https://docs.wto.org/imrd/directdoc.asp?DDFDocuments/t/G/TBTN25/CHL745.DOCX")</f>
        <v>https://docs.wto.org/imrd/directdoc.asp?DDFDocuments/t/G/TBTN25/CHL745.DOCX</v>
      </c>
      <c r="Q53" s="6" t="str">
        <f>HYPERLINK("https://docs.wto.org/imrd/directdoc.asp?DDFDocuments/u/G/TBTN25/CHL745.DOCX", "https://docs.wto.org/imrd/directdoc.asp?DDFDocuments/u/G/TBTN25/CHL745.DOCX")</f>
        <v>https://docs.wto.org/imrd/directdoc.asp?DDFDocuments/u/G/TBTN25/CHL745.DOCX</v>
      </c>
      <c r="R53" s="6" t="str">
        <f>HYPERLINK("https://docs.wto.org/imrd/directdoc.asp?DDFDocuments/v/G/TBTN25/CHL745.DOCX", "https://docs.wto.org/imrd/directdoc.asp?DDFDocuments/v/G/TBTN25/CHL745.DOCX")</f>
        <v>https://docs.wto.org/imrd/directdoc.asp?DDFDocuments/v/G/TBTN25/CHL745.DOCX</v>
      </c>
    </row>
    <row r="54" spans="1:18" ht="45" x14ac:dyDescent="0.25">
      <c r="A54" s="8" t="s">
        <v>302</v>
      </c>
      <c r="B54" s="6" t="s">
        <v>299</v>
      </c>
      <c r="C54" s="7">
        <v>45862</v>
      </c>
      <c r="D54" s="9" t="str">
        <f>HYPERLINK("https://www.epingalert.org/en/Search?viewData= G/TBT/N/MWI/234"," G/TBT/N/MWI/234")</f>
        <v xml:space="preserve"> G/TBT/N/MWI/234</v>
      </c>
      <c r="E54" s="8" t="s">
        <v>300</v>
      </c>
      <c r="F54" s="8" t="s">
        <v>301</v>
      </c>
      <c r="H54" s="8" t="s">
        <v>303</v>
      </c>
      <c r="I54" s="8" t="s">
        <v>304</v>
      </c>
      <c r="J54" s="8" t="s">
        <v>305</v>
      </c>
      <c r="K54" s="8" t="s">
        <v>24</v>
      </c>
      <c r="L54" s="6"/>
      <c r="M54" s="7">
        <v>45922</v>
      </c>
      <c r="N54" s="6" t="s">
        <v>25</v>
      </c>
      <c r="O54" s="8" t="s">
        <v>306</v>
      </c>
      <c r="P54" s="6" t="str">
        <f>HYPERLINK("https://docs.wto.org/imrd/directdoc.asp?DDFDocuments/t/G/TBTN25/MWI234.DOCX", "https://docs.wto.org/imrd/directdoc.asp?DDFDocuments/t/G/TBTN25/MWI234.DOCX")</f>
        <v>https://docs.wto.org/imrd/directdoc.asp?DDFDocuments/t/G/TBTN25/MWI234.DOCX</v>
      </c>
      <c r="Q54" s="6" t="str">
        <f>HYPERLINK("https://docs.wto.org/imrd/directdoc.asp?DDFDocuments/u/G/TBTN25/MWI234.DOCX", "https://docs.wto.org/imrd/directdoc.asp?DDFDocuments/u/G/TBTN25/MWI234.DOCX")</f>
        <v>https://docs.wto.org/imrd/directdoc.asp?DDFDocuments/u/G/TBTN25/MWI234.DOCX</v>
      </c>
      <c r="R54" s="6" t="str">
        <f>HYPERLINK("https://docs.wto.org/imrd/directdoc.asp?DDFDocuments/v/G/TBTN25/MWI234.DOCX", "https://docs.wto.org/imrd/directdoc.asp?DDFDocuments/v/G/TBTN25/MWI234.DOCX")</f>
        <v>https://docs.wto.org/imrd/directdoc.asp?DDFDocuments/v/G/TBTN25/MWI234.DOCX</v>
      </c>
    </row>
    <row r="55" spans="1:18" ht="105" x14ac:dyDescent="0.25">
      <c r="A55" s="8" t="s">
        <v>310</v>
      </c>
      <c r="B55" s="6" t="s">
        <v>307</v>
      </c>
      <c r="C55" s="7">
        <v>45862</v>
      </c>
      <c r="D55" s="9" t="str">
        <f>HYPERLINK("https://www.epingalert.org/en/Search?viewData= G/TBT/N/VNM/353"," G/TBT/N/VNM/353")</f>
        <v xml:space="preserve"> G/TBT/N/VNM/353</v>
      </c>
      <c r="E55" s="8" t="s">
        <v>308</v>
      </c>
      <c r="F55" s="8" t="s">
        <v>309</v>
      </c>
      <c r="H55" s="8" t="s">
        <v>21</v>
      </c>
      <c r="I55" s="8" t="s">
        <v>311</v>
      </c>
      <c r="J55" s="8" t="s">
        <v>186</v>
      </c>
      <c r="K55" s="8" t="s">
        <v>33</v>
      </c>
      <c r="L55" s="6"/>
      <c r="M55" s="7">
        <v>45922</v>
      </c>
      <c r="N55" s="6" t="s">
        <v>25</v>
      </c>
      <c r="O55" s="8" t="s">
        <v>312</v>
      </c>
      <c r="P55" s="6" t="str">
        <f>HYPERLINK("https://docs.wto.org/imrd/directdoc.asp?DDFDocuments/t/G/TBTN25/VNM353.DOCX", "https://docs.wto.org/imrd/directdoc.asp?DDFDocuments/t/G/TBTN25/VNM353.DOCX")</f>
        <v>https://docs.wto.org/imrd/directdoc.asp?DDFDocuments/t/G/TBTN25/VNM353.DOCX</v>
      </c>
      <c r="Q55" s="6" t="str">
        <f>HYPERLINK("https://docs.wto.org/imrd/directdoc.asp?DDFDocuments/u/G/TBTN25/VNM353.DOCX", "https://docs.wto.org/imrd/directdoc.asp?DDFDocuments/u/G/TBTN25/VNM353.DOCX")</f>
        <v>https://docs.wto.org/imrd/directdoc.asp?DDFDocuments/u/G/TBTN25/VNM353.DOCX</v>
      </c>
      <c r="R55" s="6" t="str">
        <f>HYPERLINK("https://docs.wto.org/imrd/directdoc.asp?DDFDocuments/v/G/TBTN25/VNM353.DOCX", "https://docs.wto.org/imrd/directdoc.asp?DDFDocuments/v/G/TBTN25/VNM353.DOCX")</f>
        <v>https://docs.wto.org/imrd/directdoc.asp?DDFDocuments/v/G/TBTN25/VNM353.DOCX</v>
      </c>
    </row>
    <row r="56" spans="1:18" ht="165" x14ac:dyDescent="0.25">
      <c r="A56" s="8" t="s">
        <v>315</v>
      </c>
      <c r="B56" s="6" t="s">
        <v>35</v>
      </c>
      <c r="C56" s="7">
        <v>45862</v>
      </c>
      <c r="D56" s="9" t="str">
        <f>HYPERLINK("https://www.epingalert.org/en/Search?viewData= G/TBT/N/THA/785"," G/TBT/N/THA/785")</f>
        <v xml:space="preserve"> G/TBT/N/THA/785</v>
      </c>
      <c r="E56" s="8" t="s">
        <v>313</v>
      </c>
      <c r="F56" s="8" t="s">
        <v>314</v>
      </c>
      <c r="H56" s="8" t="s">
        <v>21</v>
      </c>
      <c r="I56" s="8" t="s">
        <v>21</v>
      </c>
      <c r="J56" s="8" t="s">
        <v>47</v>
      </c>
      <c r="K56" s="8" t="s">
        <v>33</v>
      </c>
      <c r="L56" s="6"/>
      <c r="M56" s="7">
        <v>45922</v>
      </c>
      <c r="N56" s="6" t="s">
        <v>25</v>
      </c>
      <c r="O56" s="8" t="s">
        <v>316</v>
      </c>
      <c r="P56" s="6" t="str">
        <f>HYPERLINK("https://docs.wto.org/imrd/directdoc.asp?DDFDocuments/t/G/TBTN25/THA785.DOCX", "https://docs.wto.org/imrd/directdoc.asp?DDFDocuments/t/G/TBTN25/THA785.DOCX")</f>
        <v>https://docs.wto.org/imrd/directdoc.asp?DDFDocuments/t/G/TBTN25/THA785.DOCX</v>
      </c>
      <c r="Q56" s="6" t="str">
        <f>HYPERLINK("https://docs.wto.org/imrd/directdoc.asp?DDFDocuments/u/G/TBTN25/THA785.DOCX", "https://docs.wto.org/imrd/directdoc.asp?DDFDocuments/u/G/TBTN25/THA785.DOCX")</f>
        <v>https://docs.wto.org/imrd/directdoc.asp?DDFDocuments/u/G/TBTN25/THA785.DOCX</v>
      </c>
      <c r="R56" s="6" t="str">
        <f>HYPERLINK("https://docs.wto.org/imrd/directdoc.asp?DDFDocuments/v/G/TBTN25/THA785.DOCX", "https://docs.wto.org/imrd/directdoc.asp?DDFDocuments/v/G/TBTN25/THA785.DOCX")</f>
        <v>https://docs.wto.org/imrd/directdoc.asp?DDFDocuments/v/G/TBTN25/THA785.DOCX</v>
      </c>
    </row>
    <row r="57" spans="1:18" ht="60" x14ac:dyDescent="0.25">
      <c r="A57" s="8" t="s">
        <v>319</v>
      </c>
      <c r="B57" s="6" t="s">
        <v>280</v>
      </c>
      <c r="C57" s="7">
        <v>45862</v>
      </c>
      <c r="D57" s="9" t="str">
        <f>HYPERLINK("https://www.epingalert.org/en/Search?viewData= G/TBT/N/UGA/2192"," G/TBT/N/UGA/2192")</f>
        <v xml:space="preserve"> G/TBT/N/UGA/2192</v>
      </c>
      <c r="E57" s="8" t="s">
        <v>317</v>
      </c>
      <c r="F57" s="8" t="s">
        <v>318</v>
      </c>
      <c r="H57" s="8" t="s">
        <v>320</v>
      </c>
      <c r="I57" s="8" t="s">
        <v>321</v>
      </c>
      <c r="J57" s="8" t="s">
        <v>322</v>
      </c>
      <c r="K57" s="8" t="s">
        <v>21</v>
      </c>
      <c r="L57" s="6"/>
      <c r="M57" s="7">
        <v>45922</v>
      </c>
      <c r="N57" s="6" t="s">
        <v>25</v>
      </c>
      <c r="O57" s="8" t="s">
        <v>323</v>
      </c>
      <c r="P57" s="6" t="str">
        <f>HYPERLINK("https://docs.wto.org/imrd/directdoc.asp?DDFDocuments/t/G/TBTN25/UGA2192.DOCX", "https://docs.wto.org/imrd/directdoc.asp?DDFDocuments/t/G/TBTN25/UGA2192.DOCX")</f>
        <v>https://docs.wto.org/imrd/directdoc.asp?DDFDocuments/t/G/TBTN25/UGA2192.DOCX</v>
      </c>
      <c r="Q57" s="6" t="str">
        <f>HYPERLINK("https://docs.wto.org/imrd/directdoc.asp?DDFDocuments/u/G/TBTN25/UGA2192.DOCX", "https://docs.wto.org/imrd/directdoc.asp?DDFDocuments/u/G/TBTN25/UGA2192.DOCX")</f>
        <v>https://docs.wto.org/imrd/directdoc.asp?DDFDocuments/u/G/TBTN25/UGA2192.DOCX</v>
      </c>
      <c r="R57" s="6" t="str">
        <f>HYPERLINK("https://docs.wto.org/imrd/directdoc.asp?DDFDocuments/v/G/TBTN25/UGA2192.DOCX", "https://docs.wto.org/imrd/directdoc.asp?DDFDocuments/v/G/TBTN25/UGA2192.DOCX")</f>
        <v>https://docs.wto.org/imrd/directdoc.asp?DDFDocuments/v/G/TBTN25/UGA2192.DOCX</v>
      </c>
    </row>
    <row r="58" spans="1:18" ht="45" x14ac:dyDescent="0.25">
      <c r="A58" s="8" t="s">
        <v>319</v>
      </c>
      <c r="B58" s="6" t="s">
        <v>280</v>
      </c>
      <c r="C58" s="7">
        <v>45862</v>
      </c>
      <c r="D58" s="9" t="str">
        <f>HYPERLINK("https://www.epingalert.org/en/Search?viewData= G/TBT/N/UGA/2191"," G/TBT/N/UGA/2191")</f>
        <v xml:space="preserve"> G/TBT/N/UGA/2191</v>
      </c>
      <c r="E58" s="8" t="s">
        <v>324</v>
      </c>
      <c r="F58" s="8" t="s">
        <v>325</v>
      </c>
      <c r="H58" s="8" t="s">
        <v>320</v>
      </c>
      <c r="I58" s="8" t="s">
        <v>321</v>
      </c>
      <c r="J58" s="8" t="s">
        <v>150</v>
      </c>
      <c r="K58" s="8" t="s">
        <v>21</v>
      </c>
      <c r="L58" s="6"/>
      <c r="M58" s="7">
        <v>45922</v>
      </c>
      <c r="N58" s="6" t="s">
        <v>25</v>
      </c>
      <c r="O58" s="8" t="s">
        <v>326</v>
      </c>
      <c r="P58" s="6" t="str">
        <f>HYPERLINK("https://docs.wto.org/imrd/directdoc.asp?DDFDocuments/t/G/TBTN25/UGA2191.DOCX", "https://docs.wto.org/imrd/directdoc.asp?DDFDocuments/t/G/TBTN25/UGA2191.DOCX")</f>
        <v>https://docs.wto.org/imrd/directdoc.asp?DDFDocuments/t/G/TBTN25/UGA2191.DOCX</v>
      </c>
      <c r="Q58" s="6" t="str">
        <f>HYPERLINK("https://docs.wto.org/imrd/directdoc.asp?DDFDocuments/u/G/TBTN25/UGA2191.DOCX", "https://docs.wto.org/imrd/directdoc.asp?DDFDocuments/u/G/TBTN25/UGA2191.DOCX")</f>
        <v>https://docs.wto.org/imrd/directdoc.asp?DDFDocuments/u/G/TBTN25/UGA2191.DOCX</v>
      </c>
      <c r="R58" s="6" t="str">
        <f>HYPERLINK("https://docs.wto.org/imrd/directdoc.asp?DDFDocuments/v/G/TBTN25/UGA2191.DOCX", "https://docs.wto.org/imrd/directdoc.asp?DDFDocuments/v/G/TBTN25/UGA2191.DOCX")</f>
        <v>https://docs.wto.org/imrd/directdoc.asp?DDFDocuments/v/G/TBTN25/UGA2191.DOCX</v>
      </c>
    </row>
    <row r="59" spans="1:18" ht="45" x14ac:dyDescent="0.25">
      <c r="A59" s="8" t="s">
        <v>329</v>
      </c>
      <c r="B59" s="6" t="s">
        <v>299</v>
      </c>
      <c r="C59" s="7">
        <v>45861</v>
      </c>
      <c r="D59" s="9" t="str">
        <f>HYPERLINK("https://www.epingalert.org/en/Search?viewData= G/TBT/N/MWI/220"," G/TBT/N/MWI/220")</f>
        <v xml:space="preserve"> G/TBT/N/MWI/220</v>
      </c>
      <c r="E59" s="8" t="s">
        <v>327</v>
      </c>
      <c r="F59" s="8" t="s">
        <v>328</v>
      </c>
      <c r="H59" s="8" t="s">
        <v>330</v>
      </c>
      <c r="I59" s="8" t="s">
        <v>171</v>
      </c>
      <c r="J59" s="8" t="s">
        <v>305</v>
      </c>
      <c r="K59" s="8" t="s">
        <v>33</v>
      </c>
      <c r="L59" s="6"/>
      <c r="M59" s="7">
        <v>45921</v>
      </c>
      <c r="N59" s="6" t="s">
        <v>25</v>
      </c>
      <c r="O59" s="8" t="s">
        <v>331</v>
      </c>
      <c r="P59" s="6" t="str">
        <f>HYPERLINK("https://docs.wto.org/imrd/directdoc.asp?DDFDocuments/t/G/TBTN25/MWI220.DOCX", "https://docs.wto.org/imrd/directdoc.asp?DDFDocuments/t/G/TBTN25/MWI220.DOCX")</f>
        <v>https://docs.wto.org/imrd/directdoc.asp?DDFDocuments/t/G/TBTN25/MWI220.DOCX</v>
      </c>
      <c r="Q59" s="6" t="str">
        <f>HYPERLINK("https://docs.wto.org/imrd/directdoc.asp?DDFDocuments/u/G/TBTN25/MWI220.DOCX", "https://docs.wto.org/imrd/directdoc.asp?DDFDocuments/u/G/TBTN25/MWI220.DOCX")</f>
        <v>https://docs.wto.org/imrd/directdoc.asp?DDFDocuments/u/G/TBTN25/MWI220.DOCX</v>
      </c>
      <c r="R59" s="6" t="str">
        <f>HYPERLINK("https://docs.wto.org/imrd/directdoc.asp?DDFDocuments/v/G/TBTN25/MWI220.DOCX", "https://docs.wto.org/imrd/directdoc.asp?DDFDocuments/v/G/TBTN25/MWI220.DOCX")</f>
        <v>https://docs.wto.org/imrd/directdoc.asp?DDFDocuments/v/G/TBTN25/MWI220.DOCX</v>
      </c>
    </row>
    <row r="60" spans="1:18" ht="45" x14ac:dyDescent="0.25">
      <c r="A60" s="8" t="s">
        <v>334</v>
      </c>
      <c r="B60" s="6" t="s">
        <v>299</v>
      </c>
      <c r="C60" s="7">
        <v>45861</v>
      </c>
      <c r="D60" s="9" t="str">
        <f>HYPERLINK("https://www.epingalert.org/en/Search?viewData= G/TBT/N/MWI/225"," G/TBT/N/MWI/225")</f>
        <v xml:space="preserve"> G/TBT/N/MWI/225</v>
      </c>
      <c r="E60" s="8" t="s">
        <v>332</v>
      </c>
      <c r="F60" s="8" t="s">
        <v>333</v>
      </c>
      <c r="H60" s="8" t="s">
        <v>335</v>
      </c>
      <c r="I60" s="8" t="s">
        <v>171</v>
      </c>
      <c r="J60" s="8" t="s">
        <v>305</v>
      </c>
      <c r="K60" s="8" t="s">
        <v>33</v>
      </c>
      <c r="L60" s="6"/>
      <c r="M60" s="7">
        <v>45921</v>
      </c>
      <c r="N60" s="6" t="s">
        <v>25</v>
      </c>
      <c r="O60" s="8" t="s">
        <v>336</v>
      </c>
      <c r="P60" s="6" t="str">
        <f>HYPERLINK("https://docs.wto.org/imrd/directdoc.asp?DDFDocuments/t/G/TBTN25/MWI225.DOCX", "https://docs.wto.org/imrd/directdoc.asp?DDFDocuments/t/G/TBTN25/MWI225.DOCX")</f>
        <v>https://docs.wto.org/imrd/directdoc.asp?DDFDocuments/t/G/TBTN25/MWI225.DOCX</v>
      </c>
      <c r="Q60" s="6" t="str">
        <f>HYPERLINK("https://docs.wto.org/imrd/directdoc.asp?DDFDocuments/u/G/TBTN25/MWI225.DOCX", "https://docs.wto.org/imrd/directdoc.asp?DDFDocuments/u/G/TBTN25/MWI225.DOCX")</f>
        <v>https://docs.wto.org/imrd/directdoc.asp?DDFDocuments/u/G/TBTN25/MWI225.DOCX</v>
      </c>
      <c r="R60" s="6" t="str">
        <f>HYPERLINK("https://docs.wto.org/imrd/directdoc.asp?DDFDocuments/v/G/TBTN25/MWI225.DOCX", "https://docs.wto.org/imrd/directdoc.asp?DDFDocuments/v/G/TBTN25/MWI225.DOCX")</f>
        <v>https://docs.wto.org/imrd/directdoc.asp?DDFDocuments/v/G/TBTN25/MWI225.DOCX</v>
      </c>
    </row>
    <row r="61" spans="1:18" ht="45" x14ac:dyDescent="0.25">
      <c r="A61" s="8" t="s">
        <v>339</v>
      </c>
      <c r="B61" s="6" t="s">
        <v>299</v>
      </c>
      <c r="C61" s="7">
        <v>45861</v>
      </c>
      <c r="D61" s="9" t="str">
        <f>HYPERLINK("https://www.epingalert.org/en/Search?viewData= G/TBT/N/MWI/223"," G/TBT/N/MWI/223")</f>
        <v xml:space="preserve"> G/TBT/N/MWI/223</v>
      </c>
      <c r="E61" s="8" t="s">
        <v>337</v>
      </c>
      <c r="F61" s="8" t="s">
        <v>338</v>
      </c>
      <c r="H61" s="8" t="s">
        <v>340</v>
      </c>
      <c r="I61" s="8" t="s">
        <v>341</v>
      </c>
      <c r="J61" s="8" t="s">
        <v>305</v>
      </c>
      <c r="K61" s="8" t="s">
        <v>33</v>
      </c>
      <c r="L61" s="6"/>
      <c r="M61" s="7">
        <v>45921</v>
      </c>
      <c r="N61" s="6" t="s">
        <v>25</v>
      </c>
      <c r="O61" s="8" t="s">
        <v>342</v>
      </c>
      <c r="P61" s="6" t="str">
        <f>HYPERLINK("https://docs.wto.org/imrd/directdoc.asp?DDFDocuments/t/G/TBTN25/MWI223.DOCX", "https://docs.wto.org/imrd/directdoc.asp?DDFDocuments/t/G/TBTN25/MWI223.DOCX")</f>
        <v>https://docs.wto.org/imrd/directdoc.asp?DDFDocuments/t/G/TBTN25/MWI223.DOCX</v>
      </c>
      <c r="Q61" s="6" t="str">
        <f>HYPERLINK("https://docs.wto.org/imrd/directdoc.asp?DDFDocuments/u/G/TBTN25/MWI223.DOCX", "https://docs.wto.org/imrd/directdoc.asp?DDFDocuments/u/G/TBTN25/MWI223.DOCX")</f>
        <v>https://docs.wto.org/imrd/directdoc.asp?DDFDocuments/u/G/TBTN25/MWI223.DOCX</v>
      </c>
      <c r="R61" s="6" t="str">
        <f>HYPERLINK("https://docs.wto.org/imrd/directdoc.asp?DDFDocuments/v/G/TBTN25/MWI223.DOCX", "https://docs.wto.org/imrd/directdoc.asp?DDFDocuments/v/G/TBTN25/MWI223.DOCX")</f>
        <v>https://docs.wto.org/imrd/directdoc.asp?DDFDocuments/v/G/TBTN25/MWI223.DOCX</v>
      </c>
    </row>
    <row r="62" spans="1:18" ht="45" x14ac:dyDescent="0.25">
      <c r="A62" s="8" t="s">
        <v>345</v>
      </c>
      <c r="B62" s="6" t="s">
        <v>299</v>
      </c>
      <c r="C62" s="7">
        <v>45861</v>
      </c>
      <c r="D62" s="9" t="str">
        <f>HYPERLINK("https://www.epingalert.org/en/Search?viewData= G/TBT/N/MWI/233"," G/TBT/N/MWI/233")</f>
        <v xml:space="preserve"> G/TBT/N/MWI/233</v>
      </c>
      <c r="E62" s="8" t="s">
        <v>343</v>
      </c>
      <c r="F62" s="8" t="s">
        <v>344</v>
      </c>
      <c r="H62" s="8" t="s">
        <v>346</v>
      </c>
      <c r="I62" s="8" t="s">
        <v>171</v>
      </c>
      <c r="J62" s="8" t="s">
        <v>305</v>
      </c>
      <c r="K62" s="8" t="s">
        <v>33</v>
      </c>
      <c r="L62" s="6"/>
      <c r="M62" s="7">
        <v>45921</v>
      </c>
      <c r="N62" s="6" t="s">
        <v>25</v>
      </c>
      <c r="O62" s="8" t="s">
        <v>347</v>
      </c>
      <c r="P62" s="6" t="str">
        <f>HYPERLINK("https://docs.wto.org/imrd/directdoc.asp?DDFDocuments/t/G/TBTN25/MWI233.DOCX", "https://docs.wto.org/imrd/directdoc.asp?DDFDocuments/t/G/TBTN25/MWI233.DOCX")</f>
        <v>https://docs.wto.org/imrd/directdoc.asp?DDFDocuments/t/G/TBTN25/MWI233.DOCX</v>
      </c>
      <c r="Q62" s="6" t="str">
        <f>HYPERLINK("https://docs.wto.org/imrd/directdoc.asp?DDFDocuments/u/G/TBTN25/MWI233.DOCX", "https://docs.wto.org/imrd/directdoc.asp?DDFDocuments/u/G/TBTN25/MWI233.DOCX")</f>
        <v>https://docs.wto.org/imrd/directdoc.asp?DDFDocuments/u/G/TBTN25/MWI233.DOCX</v>
      </c>
      <c r="R62" s="6" t="str">
        <f>HYPERLINK("https://docs.wto.org/imrd/directdoc.asp?DDFDocuments/v/G/TBTN25/MWI233.DOCX", "https://docs.wto.org/imrd/directdoc.asp?DDFDocuments/v/G/TBTN25/MWI233.DOCX")</f>
        <v>https://docs.wto.org/imrd/directdoc.asp?DDFDocuments/v/G/TBTN25/MWI233.DOCX</v>
      </c>
    </row>
    <row r="63" spans="1:18" ht="45" x14ac:dyDescent="0.25">
      <c r="A63" s="8" t="s">
        <v>349</v>
      </c>
      <c r="B63" s="6" t="s">
        <v>299</v>
      </c>
      <c r="C63" s="7">
        <v>45861</v>
      </c>
      <c r="D63" s="9" t="str">
        <f>HYPERLINK("https://www.epingalert.org/en/Search?viewData= G/TBT/N/MWI/216"," G/TBT/N/MWI/216")</f>
        <v xml:space="preserve"> G/TBT/N/MWI/216</v>
      </c>
      <c r="E63" s="8" t="s">
        <v>348</v>
      </c>
      <c r="F63" s="8" t="s">
        <v>328</v>
      </c>
      <c r="H63" s="8" t="s">
        <v>350</v>
      </c>
      <c r="I63" s="8" t="s">
        <v>351</v>
      </c>
      <c r="J63" s="8" t="s">
        <v>305</v>
      </c>
      <c r="K63" s="8" t="s">
        <v>33</v>
      </c>
      <c r="L63" s="6"/>
      <c r="M63" s="7">
        <v>45921</v>
      </c>
      <c r="N63" s="6" t="s">
        <v>25</v>
      </c>
      <c r="O63" s="6"/>
      <c r="P63" s="6" t="str">
        <f>HYPERLINK("https://docs.wto.org/imrd/directdoc.asp?DDFDocuments/t/G/TBTN25/MWI216.DOCX", "https://docs.wto.org/imrd/directdoc.asp?DDFDocuments/t/G/TBTN25/MWI216.DOCX")</f>
        <v>https://docs.wto.org/imrd/directdoc.asp?DDFDocuments/t/G/TBTN25/MWI216.DOCX</v>
      </c>
      <c r="Q63" s="6" t="str">
        <f>HYPERLINK("https://docs.wto.org/imrd/directdoc.asp?DDFDocuments/u/G/TBTN25/MWI216.DOCX", "https://docs.wto.org/imrd/directdoc.asp?DDFDocuments/u/G/TBTN25/MWI216.DOCX")</f>
        <v>https://docs.wto.org/imrd/directdoc.asp?DDFDocuments/u/G/TBTN25/MWI216.DOCX</v>
      </c>
      <c r="R63" s="6" t="str">
        <f>HYPERLINK("https://docs.wto.org/imrd/directdoc.asp?DDFDocuments/v/G/TBTN25/MWI216.DOCX", "https://docs.wto.org/imrd/directdoc.asp?DDFDocuments/v/G/TBTN25/MWI216.DOCX")</f>
        <v>https://docs.wto.org/imrd/directdoc.asp?DDFDocuments/v/G/TBTN25/MWI216.DOCX</v>
      </c>
    </row>
    <row r="64" spans="1:18" ht="45" x14ac:dyDescent="0.25">
      <c r="A64" s="8" t="s">
        <v>354</v>
      </c>
      <c r="B64" s="6" t="s">
        <v>299</v>
      </c>
      <c r="C64" s="7">
        <v>45861</v>
      </c>
      <c r="D64" s="9" t="str">
        <f>HYPERLINK("https://www.epingalert.org/en/Search?viewData= G/TBT/N/MWI/217"," G/TBT/N/MWI/217")</f>
        <v xml:space="preserve"> G/TBT/N/MWI/217</v>
      </c>
      <c r="E64" s="8" t="s">
        <v>352</v>
      </c>
      <c r="F64" s="8" t="s">
        <v>353</v>
      </c>
      <c r="H64" s="8" t="s">
        <v>355</v>
      </c>
      <c r="I64" s="8" t="s">
        <v>341</v>
      </c>
      <c r="J64" s="8" t="s">
        <v>305</v>
      </c>
      <c r="K64" s="8" t="s">
        <v>33</v>
      </c>
      <c r="L64" s="6"/>
      <c r="M64" s="7">
        <v>45921</v>
      </c>
      <c r="N64" s="6" t="s">
        <v>25</v>
      </c>
      <c r="O64" s="8" t="s">
        <v>356</v>
      </c>
      <c r="P64" s="6" t="str">
        <f>HYPERLINK("https://docs.wto.org/imrd/directdoc.asp?DDFDocuments/t/G/TBTN25/MWI217.DOCX", "https://docs.wto.org/imrd/directdoc.asp?DDFDocuments/t/G/TBTN25/MWI217.DOCX")</f>
        <v>https://docs.wto.org/imrd/directdoc.asp?DDFDocuments/t/G/TBTN25/MWI217.DOCX</v>
      </c>
      <c r="Q64" s="6" t="str">
        <f>HYPERLINK("https://docs.wto.org/imrd/directdoc.asp?DDFDocuments/u/G/TBTN25/MWI217.DOCX", "https://docs.wto.org/imrd/directdoc.asp?DDFDocuments/u/G/TBTN25/MWI217.DOCX")</f>
        <v>https://docs.wto.org/imrd/directdoc.asp?DDFDocuments/u/G/TBTN25/MWI217.DOCX</v>
      </c>
      <c r="R64" s="6" t="str">
        <f>HYPERLINK("https://docs.wto.org/imrd/directdoc.asp?DDFDocuments/v/G/TBTN25/MWI217.DOCX", "https://docs.wto.org/imrd/directdoc.asp?DDFDocuments/v/G/TBTN25/MWI217.DOCX")</f>
        <v>https://docs.wto.org/imrd/directdoc.asp?DDFDocuments/v/G/TBTN25/MWI217.DOCX</v>
      </c>
    </row>
    <row r="65" spans="1:18" ht="60" x14ac:dyDescent="0.25">
      <c r="A65" s="8" t="s">
        <v>359</v>
      </c>
      <c r="B65" s="6" t="s">
        <v>299</v>
      </c>
      <c r="C65" s="7">
        <v>45861</v>
      </c>
      <c r="D65" s="9" t="str">
        <f>HYPERLINK("https://www.epingalert.org/en/Search?viewData= G/TBT/N/MWI/219"," G/TBT/N/MWI/219")</f>
        <v xml:space="preserve"> G/TBT/N/MWI/219</v>
      </c>
      <c r="E65" s="8" t="s">
        <v>357</v>
      </c>
      <c r="F65" s="8" t="s">
        <v>358</v>
      </c>
      <c r="H65" s="8" t="s">
        <v>360</v>
      </c>
      <c r="I65" s="8" t="s">
        <v>341</v>
      </c>
      <c r="J65" s="8" t="s">
        <v>305</v>
      </c>
      <c r="K65" s="8" t="s">
        <v>33</v>
      </c>
      <c r="L65" s="6"/>
      <c r="M65" s="7">
        <v>45921</v>
      </c>
      <c r="N65" s="6" t="s">
        <v>25</v>
      </c>
      <c r="O65" s="8" t="s">
        <v>361</v>
      </c>
      <c r="P65" s="6" t="str">
        <f>HYPERLINK("https://docs.wto.org/imrd/directdoc.asp?DDFDocuments/t/G/TBTN25/MWI219.DOCX", "https://docs.wto.org/imrd/directdoc.asp?DDFDocuments/t/G/TBTN25/MWI219.DOCX")</f>
        <v>https://docs.wto.org/imrd/directdoc.asp?DDFDocuments/t/G/TBTN25/MWI219.DOCX</v>
      </c>
      <c r="Q65" s="6" t="str">
        <f>HYPERLINK("https://docs.wto.org/imrd/directdoc.asp?DDFDocuments/u/G/TBTN25/MWI219.DOCX", "https://docs.wto.org/imrd/directdoc.asp?DDFDocuments/u/G/TBTN25/MWI219.DOCX")</f>
        <v>https://docs.wto.org/imrd/directdoc.asp?DDFDocuments/u/G/TBTN25/MWI219.DOCX</v>
      </c>
      <c r="R65" s="6" t="str">
        <f>HYPERLINK("https://docs.wto.org/imrd/directdoc.asp?DDFDocuments/v/G/TBTN25/MWI219.DOCX", "https://docs.wto.org/imrd/directdoc.asp?DDFDocuments/v/G/TBTN25/MWI219.DOCX")</f>
        <v>https://docs.wto.org/imrd/directdoc.asp?DDFDocuments/v/G/TBTN25/MWI219.DOCX</v>
      </c>
    </row>
    <row r="66" spans="1:18" ht="45" x14ac:dyDescent="0.25">
      <c r="A66" s="8" t="s">
        <v>364</v>
      </c>
      <c r="B66" s="6" t="s">
        <v>299</v>
      </c>
      <c r="C66" s="7">
        <v>45861</v>
      </c>
      <c r="D66" s="9" t="str">
        <f>HYPERLINK("https://www.epingalert.org/en/Search?viewData= G/TBT/N/MWI/221"," G/TBT/N/MWI/221")</f>
        <v xml:space="preserve"> G/TBT/N/MWI/221</v>
      </c>
      <c r="E66" s="8" t="s">
        <v>362</v>
      </c>
      <c r="F66" s="8" t="s">
        <v>363</v>
      </c>
      <c r="H66" s="8" t="s">
        <v>365</v>
      </c>
      <c r="I66" s="8" t="s">
        <v>341</v>
      </c>
      <c r="J66" s="8" t="s">
        <v>305</v>
      </c>
      <c r="K66" s="8" t="s">
        <v>33</v>
      </c>
      <c r="L66" s="6"/>
      <c r="M66" s="7">
        <v>45921</v>
      </c>
      <c r="N66" s="6" t="s">
        <v>25</v>
      </c>
      <c r="O66" s="8" t="s">
        <v>366</v>
      </c>
      <c r="P66" s="6" t="str">
        <f>HYPERLINK("https://docs.wto.org/imrd/directdoc.asp?DDFDocuments/t/G/TBTN25/MWI221.DOCX", "https://docs.wto.org/imrd/directdoc.asp?DDFDocuments/t/G/TBTN25/MWI221.DOCX")</f>
        <v>https://docs.wto.org/imrd/directdoc.asp?DDFDocuments/t/G/TBTN25/MWI221.DOCX</v>
      </c>
      <c r="Q66" s="6" t="str">
        <f>HYPERLINK("https://docs.wto.org/imrd/directdoc.asp?DDFDocuments/u/G/TBTN25/MWI221.DOCX", "https://docs.wto.org/imrd/directdoc.asp?DDFDocuments/u/G/TBTN25/MWI221.DOCX")</f>
        <v>https://docs.wto.org/imrd/directdoc.asp?DDFDocuments/u/G/TBTN25/MWI221.DOCX</v>
      </c>
      <c r="R66" s="6" t="str">
        <f>HYPERLINK("https://docs.wto.org/imrd/directdoc.asp?DDFDocuments/v/G/TBTN25/MWI221.DOCX", "https://docs.wto.org/imrd/directdoc.asp?DDFDocuments/v/G/TBTN25/MWI221.DOCX")</f>
        <v>https://docs.wto.org/imrd/directdoc.asp?DDFDocuments/v/G/TBTN25/MWI221.DOCX</v>
      </c>
    </row>
    <row r="67" spans="1:18" ht="45" x14ac:dyDescent="0.25">
      <c r="A67" s="8" t="s">
        <v>369</v>
      </c>
      <c r="B67" s="6" t="s">
        <v>299</v>
      </c>
      <c r="C67" s="7">
        <v>45861</v>
      </c>
      <c r="D67" s="9" t="str">
        <f>HYPERLINK("https://www.epingalert.org/en/Search?viewData= G/TBT/N/MWI/226"," G/TBT/N/MWI/226")</f>
        <v xml:space="preserve"> G/TBT/N/MWI/226</v>
      </c>
      <c r="E67" s="8" t="s">
        <v>367</v>
      </c>
      <c r="F67" s="8" t="s">
        <v>368</v>
      </c>
      <c r="H67" s="8" t="s">
        <v>370</v>
      </c>
      <c r="I67" s="8" t="s">
        <v>371</v>
      </c>
      <c r="J67" s="8" t="s">
        <v>305</v>
      </c>
      <c r="K67" s="8" t="s">
        <v>33</v>
      </c>
      <c r="L67" s="6"/>
      <c r="M67" s="7">
        <v>45921</v>
      </c>
      <c r="N67" s="6" t="s">
        <v>25</v>
      </c>
      <c r="O67" s="8" t="s">
        <v>372</v>
      </c>
      <c r="P67" s="6" t="str">
        <f>HYPERLINK("https://docs.wto.org/imrd/directdoc.asp?DDFDocuments/t/G/TBTN25/MWI226.DOCX", "https://docs.wto.org/imrd/directdoc.asp?DDFDocuments/t/G/TBTN25/MWI226.DOCX")</f>
        <v>https://docs.wto.org/imrd/directdoc.asp?DDFDocuments/t/G/TBTN25/MWI226.DOCX</v>
      </c>
      <c r="Q67" s="6" t="str">
        <f>HYPERLINK("https://docs.wto.org/imrd/directdoc.asp?DDFDocuments/u/G/TBTN25/MWI226.DOCX", "https://docs.wto.org/imrd/directdoc.asp?DDFDocuments/u/G/TBTN25/MWI226.DOCX")</f>
        <v>https://docs.wto.org/imrd/directdoc.asp?DDFDocuments/u/G/TBTN25/MWI226.DOCX</v>
      </c>
      <c r="R67" s="6" t="str">
        <f>HYPERLINK("https://docs.wto.org/imrd/directdoc.asp?DDFDocuments/v/G/TBTN25/MWI226.DOCX", "https://docs.wto.org/imrd/directdoc.asp?DDFDocuments/v/G/TBTN25/MWI226.DOCX")</f>
        <v>https://docs.wto.org/imrd/directdoc.asp?DDFDocuments/v/G/TBTN25/MWI226.DOCX</v>
      </c>
    </row>
    <row r="68" spans="1:18" ht="60" x14ac:dyDescent="0.25">
      <c r="A68" s="8" t="s">
        <v>375</v>
      </c>
      <c r="B68" s="6" t="s">
        <v>299</v>
      </c>
      <c r="C68" s="7">
        <v>45861</v>
      </c>
      <c r="D68" s="9" t="str">
        <f>HYPERLINK("https://www.epingalert.org/en/Search?viewData= G/TBT/N/MWI/218"," G/TBT/N/MWI/218")</f>
        <v xml:space="preserve"> G/TBT/N/MWI/218</v>
      </c>
      <c r="E68" s="8" t="s">
        <v>373</v>
      </c>
      <c r="F68" s="8" t="s">
        <v>374</v>
      </c>
      <c r="H68" s="8" t="s">
        <v>376</v>
      </c>
      <c r="I68" s="8" t="s">
        <v>341</v>
      </c>
      <c r="J68" s="8" t="s">
        <v>305</v>
      </c>
      <c r="K68" s="8" t="s">
        <v>33</v>
      </c>
      <c r="L68" s="6"/>
      <c r="M68" s="7">
        <v>45921</v>
      </c>
      <c r="N68" s="6" t="s">
        <v>25</v>
      </c>
      <c r="O68" s="8" t="s">
        <v>377</v>
      </c>
      <c r="P68" s="6" t="str">
        <f>HYPERLINK("https://docs.wto.org/imrd/directdoc.asp?DDFDocuments/t/G/TBTN25/MWI218.DOCX", "https://docs.wto.org/imrd/directdoc.asp?DDFDocuments/t/G/TBTN25/MWI218.DOCX")</f>
        <v>https://docs.wto.org/imrd/directdoc.asp?DDFDocuments/t/G/TBTN25/MWI218.DOCX</v>
      </c>
      <c r="Q68" s="6" t="str">
        <f>HYPERLINK("https://docs.wto.org/imrd/directdoc.asp?DDFDocuments/u/G/TBTN25/MWI218.DOCX", "https://docs.wto.org/imrd/directdoc.asp?DDFDocuments/u/G/TBTN25/MWI218.DOCX")</f>
        <v>https://docs.wto.org/imrd/directdoc.asp?DDFDocuments/u/G/TBTN25/MWI218.DOCX</v>
      </c>
      <c r="R68" s="6" t="str">
        <f>HYPERLINK("https://docs.wto.org/imrd/directdoc.asp?DDFDocuments/v/G/TBTN25/MWI218.DOCX", "https://docs.wto.org/imrd/directdoc.asp?DDFDocuments/v/G/TBTN25/MWI218.DOCX")</f>
        <v>https://docs.wto.org/imrd/directdoc.asp?DDFDocuments/v/G/TBTN25/MWI218.DOCX</v>
      </c>
    </row>
    <row r="69" spans="1:18" ht="45" x14ac:dyDescent="0.25">
      <c r="A69" s="8" t="s">
        <v>380</v>
      </c>
      <c r="B69" s="6" t="s">
        <v>299</v>
      </c>
      <c r="C69" s="7">
        <v>45861</v>
      </c>
      <c r="D69" s="9" t="str">
        <f>HYPERLINK("https://www.epingalert.org/en/Search?viewData= G/TBT/N/MWI/231"," G/TBT/N/MWI/231")</f>
        <v xml:space="preserve"> G/TBT/N/MWI/231</v>
      </c>
      <c r="E69" s="8" t="s">
        <v>378</v>
      </c>
      <c r="F69" s="8" t="s">
        <v>379</v>
      </c>
      <c r="H69" s="8" t="s">
        <v>381</v>
      </c>
      <c r="I69" s="8" t="s">
        <v>371</v>
      </c>
      <c r="J69" s="8" t="s">
        <v>305</v>
      </c>
      <c r="K69" s="8" t="s">
        <v>33</v>
      </c>
      <c r="L69" s="6"/>
      <c r="M69" s="7">
        <v>45921</v>
      </c>
      <c r="N69" s="6" t="s">
        <v>25</v>
      </c>
      <c r="O69" s="8" t="s">
        <v>382</v>
      </c>
      <c r="P69" s="6" t="str">
        <f>HYPERLINK("https://docs.wto.org/imrd/directdoc.asp?DDFDocuments/t/G/TBTN25/MWI231.DOCX", "https://docs.wto.org/imrd/directdoc.asp?DDFDocuments/t/G/TBTN25/MWI231.DOCX")</f>
        <v>https://docs.wto.org/imrd/directdoc.asp?DDFDocuments/t/G/TBTN25/MWI231.DOCX</v>
      </c>
      <c r="Q69" s="6" t="str">
        <f>HYPERLINK("https://docs.wto.org/imrd/directdoc.asp?DDFDocuments/u/G/TBTN25/MWI231.DOCX", "https://docs.wto.org/imrd/directdoc.asp?DDFDocuments/u/G/TBTN25/MWI231.DOCX")</f>
        <v>https://docs.wto.org/imrd/directdoc.asp?DDFDocuments/u/G/TBTN25/MWI231.DOCX</v>
      </c>
      <c r="R69" s="6" t="str">
        <f>HYPERLINK("https://docs.wto.org/imrd/directdoc.asp?DDFDocuments/v/G/TBTN25/MWI231.DOCX", "https://docs.wto.org/imrd/directdoc.asp?DDFDocuments/v/G/TBTN25/MWI231.DOCX")</f>
        <v>https://docs.wto.org/imrd/directdoc.asp?DDFDocuments/v/G/TBTN25/MWI231.DOCX</v>
      </c>
    </row>
    <row r="70" spans="1:18" ht="45" x14ac:dyDescent="0.25">
      <c r="A70" s="8" t="s">
        <v>385</v>
      </c>
      <c r="B70" s="6" t="s">
        <v>299</v>
      </c>
      <c r="C70" s="7">
        <v>45861</v>
      </c>
      <c r="D70" s="9" t="str">
        <f>HYPERLINK("https://www.epingalert.org/en/Search?viewData= G/TBT/N/MWI/230"," G/TBT/N/MWI/230")</f>
        <v xml:space="preserve"> G/TBT/N/MWI/230</v>
      </c>
      <c r="E70" s="8" t="s">
        <v>383</v>
      </c>
      <c r="F70" s="8" t="s">
        <v>384</v>
      </c>
      <c r="H70" s="8" t="s">
        <v>386</v>
      </c>
      <c r="I70" s="8" t="s">
        <v>171</v>
      </c>
      <c r="J70" s="8" t="s">
        <v>305</v>
      </c>
      <c r="K70" s="8" t="s">
        <v>33</v>
      </c>
      <c r="L70" s="6"/>
      <c r="M70" s="7">
        <v>45921</v>
      </c>
      <c r="N70" s="6" t="s">
        <v>25</v>
      </c>
      <c r="O70" s="8" t="s">
        <v>387</v>
      </c>
      <c r="P70" s="6" t="str">
        <f>HYPERLINK("https://docs.wto.org/imrd/directdoc.asp?DDFDocuments/t/G/TBTN25/MWI230.DOCX", "https://docs.wto.org/imrd/directdoc.asp?DDFDocuments/t/G/TBTN25/MWI230.DOCX")</f>
        <v>https://docs.wto.org/imrd/directdoc.asp?DDFDocuments/t/G/TBTN25/MWI230.DOCX</v>
      </c>
      <c r="Q70" s="6" t="str">
        <f>HYPERLINK("https://docs.wto.org/imrd/directdoc.asp?DDFDocuments/u/G/TBTN25/MWI230.DOCX", "https://docs.wto.org/imrd/directdoc.asp?DDFDocuments/u/G/TBTN25/MWI230.DOCX")</f>
        <v>https://docs.wto.org/imrd/directdoc.asp?DDFDocuments/u/G/TBTN25/MWI230.DOCX</v>
      </c>
      <c r="R70" s="6" t="str">
        <f>HYPERLINK("https://docs.wto.org/imrd/directdoc.asp?DDFDocuments/v/G/TBTN25/MWI230.DOCX", "https://docs.wto.org/imrd/directdoc.asp?DDFDocuments/v/G/TBTN25/MWI230.DOCX")</f>
        <v>https://docs.wto.org/imrd/directdoc.asp?DDFDocuments/v/G/TBTN25/MWI230.DOCX</v>
      </c>
    </row>
    <row r="71" spans="1:18" ht="45" x14ac:dyDescent="0.25">
      <c r="A71" s="8" t="s">
        <v>334</v>
      </c>
      <c r="B71" s="6" t="s">
        <v>299</v>
      </c>
      <c r="C71" s="7">
        <v>45861</v>
      </c>
      <c r="D71" s="9" t="str">
        <f>HYPERLINK("https://www.epingalert.org/en/Search?viewData= G/TBT/N/MWI/229"," G/TBT/N/MWI/229")</f>
        <v xml:space="preserve"> G/TBT/N/MWI/229</v>
      </c>
      <c r="E71" s="8" t="s">
        <v>388</v>
      </c>
      <c r="F71" s="8" t="s">
        <v>389</v>
      </c>
      <c r="H71" s="8" t="s">
        <v>335</v>
      </c>
      <c r="I71" s="8" t="s">
        <v>171</v>
      </c>
      <c r="J71" s="8" t="s">
        <v>305</v>
      </c>
      <c r="K71" s="8" t="s">
        <v>33</v>
      </c>
      <c r="L71" s="6"/>
      <c r="M71" s="7">
        <v>45921</v>
      </c>
      <c r="N71" s="6" t="s">
        <v>25</v>
      </c>
      <c r="O71" s="8" t="s">
        <v>390</v>
      </c>
      <c r="P71" s="6" t="str">
        <f>HYPERLINK("https://docs.wto.org/imrd/directdoc.asp?DDFDocuments/t/G/TBTN25/MWI229.DOCX", "https://docs.wto.org/imrd/directdoc.asp?DDFDocuments/t/G/TBTN25/MWI229.DOCX")</f>
        <v>https://docs.wto.org/imrd/directdoc.asp?DDFDocuments/t/G/TBTN25/MWI229.DOCX</v>
      </c>
      <c r="Q71" s="6" t="str">
        <f>HYPERLINK("https://docs.wto.org/imrd/directdoc.asp?DDFDocuments/u/G/TBTN25/MWI229.DOCX", "https://docs.wto.org/imrd/directdoc.asp?DDFDocuments/u/G/TBTN25/MWI229.DOCX")</f>
        <v>https://docs.wto.org/imrd/directdoc.asp?DDFDocuments/u/G/TBTN25/MWI229.DOCX</v>
      </c>
      <c r="R71" s="6" t="str">
        <f>HYPERLINK("https://docs.wto.org/imrd/directdoc.asp?DDFDocuments/v/G/TBTN25/MWI229.DOCX", "https://docs.wto.org/imrd/directdoc.asp?DDFDocuments/v/G/TBTN25/MWI229.DOCX")</f>
        <v>https://docs.wto.org/imrd/directdoc.asp?DDFDocuments/v/G/TBTN25/MWI229.DOCX</v>
      </c>
    </row>
    <row r="72" spans="1:18" ht="45" x14ac:dyDescent="0.25">
      <c r="A72" s="8" t="s">
        <v>393</v>
      </c>
      <c r="B72" s="6" t="s">
        <v>299</v>
      </c>
      <c r="C72" s="7">
        <v>45861</v>
      </c>
      <c r="D72" s="9" t="str">
        <f>HYPERLINK("https://www.epingalert.org/en/Search?viewData= G/TBT/N/MWI/227"," G/TBT/N/MWI/227")</f>
        <v xml:space="preserve"> G/TBT/N/MWI/227</v>
      </c>
      <c r="E72" s="8" t="s">
        <v>391</v>
      </c>
      <c r="F72" s="8" t="s">
        <v>392</v>
      </c>
      <c r="H72" s="8" t="s">
        <v>394</v>
      </c>
      <c r="I72" s="8" t="s">
        <v>351</v>
      </c>
      <c r="J72" s="8" t="s">
        <v>305</v>
      </c>
      <c r="K72" s="8" t="s">
        <v>33</v>
      </c>
      <c r="L72" s="6"/>
      <c r="M72" s="7">
        <v>45921</v>
      </c>
      <c r="N72" s="6" t="s">
        <v>25</v>
      </c>
      <c r="O72" s="8" t="s">
        <v>395</v>
      </c>
      <c r="P72" s="6" t="str">
        <f>HYPERLINK("https://docs.wto.org/imrd/directdoc.asp?DDFDocuments/t/G/TBTN25/MWI227.DOCX", "https://docs.wto.org/imrd/directdoc.asp?DDFDocuments/t/G/TBTN25/MWI227.DOCX")</f>
        <v>https://docs.wto.org/imrd/directdoc.asp?DDFDocuments/t/G/TBTN25/MWI227.DOCX</v>
      </c>
      <c r="Q72" s="6" t="str">
        <f>HYPERLINK("https://docs.wto.org/imrd/directdoc.asp?DDFDocuments/u/G/TBTN25/MWI227.DOCX", "https://docs.wto.org/imrd/directdoc.asp?DDFDocuments/u/G/TBTN25/MWI227.DOCX")</f>
        <v>https://docs.wto.org/imrd/directdoc.asp?DDFDocuments/u/G/TBTN25/MWI227.DOCX</v>
      </c>
      <c r="R72" s="6" t="str">
        <f>HYPERLINK("https://docs.wto.org/imrd/directdoc.asp?DDFDocuments/v/G/TBTN25/MWI227.DOCX", "https://docs.wto.org/imrd/directdoc.asp?DDFDocuments/v/G/TBTN25/MWI227.DOCX")</f>
        <v>https://docs.wto.org/imrd/directdoc.asp?DDFDocuments/v/G/TBTN25/MWI227.DOCX</v>
      </c>
    </row>
    <row r="73" spans="1:18" ht="45" x14ac:dyDescent="0.25">
      <c r="A73" s="8" t="s">
        <v>398</v>
      </c>
      <c r="B73" s="6" t="s">
        <v>299</v>
      </c>
      <c r="C73" s="7">
        <v>45861</v>
      </c>
      <c r="D73" s="9" t="str">
        <f>HYPERLINK("https://www.epingalert.org/en/Search?viewData= G/TBT/N/MWI/228"," G/TBT/N/MWI/228")</f>
        <v xml:space="preserve"> G/TBT/N/MWI/228</v>
      </c>
      <c r="E73" s="8" t="s">
        <v>396</v>
      </c>
      <c r="F73" s="8" t="s">
        <v>397</v>
      </c>
      <c r="H73" s="8" t="s">
        <v>399</v>
      </c>
      <c r="I73" s="8" t="s">
        <v>351</v>
      </c>
      <c r="J73" s="8" t="s">
        <v>305</v>
      </c>
      <c r="K73" s="8" t="s">
        <v>33</v>
      </c>
      <c r="L73" s="6"/>
      <c r="M73" s="7">
        <v>45921</v>
      </c>
      <c r="N73" s="6" t="s">
        <v>25</v>
      </c>
      <c r="O73" s="8" t="s">
        <v>400</v>
      </c>
      <c r="P73" s="6" t="str">
        <f>HYPERLINK("https://docs.wto.org/imrd/directdoc.asp?DDFDocuments/t/G/TBTN25/MWI228.DOCX", "https://docs.wto.org/imrd/directdoc.asp?DDFDocuments/t/G/TBTN25/MWI228.DOCX")</f>
        <v>https://docs.wto.org/imrd/directdoc.asp?DDFDocuments/t/G/TBTN25/MWI228.DOCX</v>
      </c>
      <c r="Q73" s="6" t="str">
        <f>HYPERLINK("https://docs.wto.org/imrd/directdoc.asp?DDFDocuments/u/G/TBTN25/MWI228.DOCX", "https://docs.wto.org/imrd/directdoc.asp?DDFDocuments/u/G/TBTN25/MWI228.DOCX")</f>
        <v>https://docs.wto.org/imrd/directdoc.asp?DDFDocuments/u/G/TBTN25/MWI228.DOCX</v>
      </c>
      <c r="R73" s="6" t="str">
        <f>HYPERLINK("https://docs.wto.org/imrd/directdoc.asp?DDFDocuments/v/G/TBTN25/MWI228.DOCX", "https://docs.wto.org/imrd/directdoc.asp?DDFDocuments/v/G/TBTN25/MWI228.DOCX")</f>
        <v>https://docs.wto.org/imrd/directdoc.asp?DDFDocuments/v/G/TBTN25/MWI228.DOCX</v>
      </c>
    </row>
    <row r="74" spans="1:18" ht="45" x14ac:dyDescent="0.25">
      <c r="A74" s="8" t="s">
        <v>403</v>
      </c>
      <c r="B74" s="6" t="s">
        <v>299</v>
      </c>
      <c r="C74" s="7">
        <v>45861</v>
      </c>
      <c r="D74" s="9" t="str">
        <f>HYPERLINK("https://www.epingalert.org/en/Search?viewData= G/TBT/N/MWI/222"," G/TBT/N/MWI/222")</f>
        <v xml:space="preserve"> G/TBT/N/MWI/222</v>
      </c>
      <c r="E74" s="8" t="s">
        <v>401</v>
      </c>
      <c r="F74" s="8" t="s">
        <v>402</v>
      </c>
      <c r="H74" s="8" t="s">
        <v>404</v>
      </c>
      <c r="I74" s="8" t="s">
        <v>341</v>
      </c>
      <c r="J74" s="8" t="s">
        <v>305</v>
      </c>
      <c r="K74" s="8" t="s">
        <v>33</v>
      </c>
      <c r="L74" s="6"/>
      <c r="M74" s="7">
        <v>45921</v>
      </c>
      <c r="N74" s="6" t="s">
        <v>25</v>
      </c>
      <c r="O74" s="8" t="s">
        <v>405</v>
      </c>
      <c r="P74" s="6" t="str">
        <f>HYPERLINK("https://docs.wto.org/imrd/directdoc.asp?DDFDocuments/t/G/TBTN25/MWI222.DOCX", "https://docs.wto.org/imrd/directdoc.asp?DDFDocuments/t/G/TBTN25/MWI222.DOCX")</f>
        <v>https://docs.wto.org/imrd/directdoc.asp?DDFDocuments/t/G/TBTN25/MWI222.DOCX</v>
      </c>
      <c r="Q74" s="6" t="str">
        <f>HYPERLINK("https://docs.wto.org/imrd/directdoc.asp?DDFDocuments/u/G/TBTN25/MWI222.DOCX", "https://docs.wto.org/imrd/directdoc.asp?DDFDocuments/u/G/TBTN25/MWI222.DOCX")</f>
        <v>https://docs.wto.org/imrd/directdoc.asp?DDFDocuments/u/G/TBTN25/MWI222.DOCX</v>
      </c>
      <c r="R74" s="6" t="str">
        <f>HYPERLINK("https://docs.wto.org/imrd/directdoc.asp?DDFDocuments/v/G/TBTN25/MWI222.DOCX", "https://docs.wto.org/imrd/directdoc.asp?DDFDocuments/v/G/TBTN25/MWI222.DOCX")</f>
        <v>https://docs.wto.org/imrd/directdoc.asp?DDFDocuments/v/G/TBTN25/MWI222.DOCX</v>
      </c>
    </row>
    <row r="75" spans="1:18" ht="45" x14ac:dyDescent="0.25">
      <c r="A75" s="8" t="s">
        <v>408</v>
      </c>
      <c r="B75" s="6" t="s">
        <v>299</v>
      </c>
      <c r="C75" s="7">
        <v>45861</v>
      </c>
      <c r="D75" s="9" t="str">
        <f>HYPERLINK("https://www.epingalert.org/en/Search?viewData= G/TBT/N/MWI/224"," G/TBT/N/MWI/224")</f>
        <v xml:space="preserve"> G/TBT/N/MWI/224</v>
      </c>
      <c r="E75" s="8" t="s">
        <v>406</v>
      </c>
      <c r="F75" s="8" t="s">
        <v>407</v>
      </c>
      <c r="H75" s="8" t="s">
        <v>409</v>
      </c>
      <c r="I75" s="8" t="s">
        <v>171</v>
      </c>
      <c r="J75" s="8" t="s">
        <v>305</v>
      </c>
      <c r="K75" s="8" t="s">
        <v>33</v>
      </c>
      <c r="L75" s="6"/>
      <c r="M75" s="7">
        <v>45921</v>
      </c>
      <c r="N75" s="6" t="s">
        <v>25</v>
      </c>
      <c r="O75" s="8" t="s">
        <v>410</v>
      </c>
      <c r="P75" s="6" t="str">
        <f>HYPERLINK("https://docs.wto.org/imrd/directdoc.asp?DDFDocuments/t/G/TBTN25/MWI224.DOCX", "https://docs.wto.org/imrd/directdoc.asp?DDFDocuments/t/G/TBTN25/MWI224.DOCX")</f>
        <v>https://docs.wto.org/imrd/directdoc.asp?DDFDocuments/t/G/TBTN25/MWI224.DOCX</v>
      </c>
      <c r="Q75" s="6" t="str">
        <f>HYPERLINK("https://docs.wto.org/imrd/directdoc.asp?DDFDocuments/u/G/TBTN25/MWI224.DOCX", "https://docs.wto.org/imrd/directdoc.asp?DDFDocuments/u/G/TBTN25/MWI224.DOCX")</f>
        <v>https://docs.wto.org/imrd/directdoc.asp?DDFDocuments/u/G/TBTN25/MWI224.DOCX</v>
      </c>
      <c r="R75" s="6" t="str">
        <f>HYPERLINK("https://docs.wto.org/imrd/directdoc.asp?DDFDocuments/v/G/TBTN25/MWI224.DOCX", "https://docs.wto.org/imrd/directdoc.asp?DDFDocuments/v/G/TBTN25/MWI224.DOCX")</f>
        <v>https://docs.wto.org/imrd/directdoc.asp?DDFDocuments/v/G/TBTN25/MWI224.DOCX</v>
      </c>
    </row>
    <row r="76" spans="1:18" ht="45" x14ac:dyDescent="0.25">
      <c r="A76" s="8" t="s">
        <v>413</v>
      </c>
      <c r="B76" s="6" t="s">
        <v>299</v>
      </c>
      <c r="C76" s="7">
        <v>45861</v>
      </c>
      <c r="D76" s="9" t="str">
        <f>HYPERLINK("https://www.epingalert.org/en/Search?viewData= G/TBT/N/MWI/232"," G/TBT/N/MWI/232")</f>
        <v xml:space="preserve"> G/TBT/N/MWI/232</v>
      </c>
      <c r="E76" s="8" t="s">
        <v>411</v>
      </c>
      <c r="F76" s="8" t="s">
        <v>412</v>
      </c>
      <c r="H76" s="8" t="s">
        <v>414</v>
      </c>
      <c r="I76" s="8" t="s">
        <v>341</v>
      </c>
      <c r="J76" s="8" t="s">
        <v>305</v>
      </c>
      <c r="K76" s="8" t="s">
        <v>33</v>
      </c>
      <c r="L76" s="6"/>
      <c r="M76" s="7">
        <v>45921</v>
      </c>
      <c r="N76" s="6" t="s">
        <v>25</v>
      </c>
      <c r="O76" s="8" t="s">
        <v>415</v>
      </c>
      <c r="P76" s="6" t="str">
        <f>HYPERLINK("https://docs.wto.org/imrd/directdoc.asp?DDFDocuments/t/G/TBTN25/MWI232.DOCX", "https://docs.wto.org/imrd/directdoc.asp?DDFDocuments/t/G/TBTN25/MWI232.DOCX")</f>
        <v>https://docs.wto.org/imrd/directdoc.asp?DDFDocuments/t/G/TBTN25/MWI232.DOCX</v>
      </c>
      <c r="Q76" s="6" t="str">
        <f>HYPERLINK("https://docs.wto.org/imrd/directdoc.asp?DDFDocuments/u/G/TBTN25/MWI232.DOCX", "https://docs.wto.org/imrd/directdoc.asp?DDFDocuments/u/G/TBTN25/MWI232.DOCX")</f>
        <v>https://docs.wto.org/imrd/directdoc.asp?DDFDocuments/u/G/TBTN25/MWI232.DOCX</v>
      </c>
      <c r="R76" s="6" t="str">
        <f>HYPERLINK("https://docs.wto.org/imrd/directdoc.asp?DDFDocuments/v/G/TBTN25/MWI232.DOCX", "https://docs.wto.org/imrd/directdoc.asp?DDFDocuments/v/G/TBTN25/MWI232.DOCX")</f>
        <v>https://docs.wto.org/imrd/directdoc.asp?DDFDocuments/v/G/TBTN25/MWI232.DOCX</v>
      </c>
    </row>
    <row r="77" spans="1:18" ht="45" x14ac:dyDescent="0.25">
      <c r="A77" s="8" t="s">
        <v>419</v>
      </c>
      <c r="B77" s="6" t="s">
        <v>416</v>
      </c>
      <c r="C77" s="7">
        <v>45859</v>
      </c>
      <c r="D77" s="9" t="str">
        <f>HYPERLINK("https://www.epingalert.org/en/Search?viewData= G/TBT/N/BDI/633, G/TBT/N/KEN/1837, G/TBT/N/RWA/1238, G/TBT/N/TZA/1374, G/TBT/N/UGA/2188"," G/TBT/N/BDI/633, G/TBT/N/KEN/1837, G/TBT/N/RWA/1238, G/TBT/N/TZA/1374, G/TBT/N/UGA/2188")</f>
        <v xml:space="preserve"> G/TBT/N/BDI/633, G/TBT/N/KEN/1837, G/TBT/N/RWA/1238, G/TBT/N/TZA/1374, G/TBT/N/UGA/2188</v>
      </c>
      <c r="E77" s="8" t="s">
        <v>417</v>
      </c>
      <c r="F77" s="8" t="s">
        <v>418</v>
      </c>
      <c r="H77" s="8" t="s">
        <v>420</v>
      </c>
      <c r="I77" s="8" t="s">
        <v>421</v>
      </c>
      <c r="J77" s="8" t="s">
        <v>422</v>
      </c>
      <c r="K77" s="8" t="s">
        <v>21</v>
      </c>
      <c r="L77" s="6"/>
      <c r="M77" s="7">
        <v>45919</v>
      </c>
      <c r="N77" s="6" t="s">
        <v>25</v>
      </c>
      <c r="O77" s="8" t="s">
        <v>423</v>
      </c>
      <c r="P77" s="6" t="str">
        <f>HYPERLINK("https://docs.wto.org/imrd/directdoc.asp?DDFDocuments/t/G/TBTN25/BDI633.DOCX", "https://docs.wto.org/imrd/directdoc.asp?DDFDocuments/t/G/TBTN25/BDI633.DOCX")</f>
        <v>https://docs.wto.org/imrd/directdoc.asp?DDFDocuments/t/G/TBTN25/BDI633.DOCX</v>
      </c>
      <c r="Q77" s="6" t="str">
        <f>HYPERLINK("https://docs.wto.org/imrd/directdoc.asp?DDFDocuments/u/G/TBTN25/BDI633.DOCX", "https://docs.wto.org/imrd/directdoc.asp?DDFDocuments/u/G/TBTN25/BDI633.DOCX")</f>
        <v>https://docs.wto.org/imrd/directdoc.asp?DDFDocuments/u/G/TBTN25/BDI633.DOCX</v>
      </c>
      <c r="R77" s="6" t="str">
        <f>HYPERLINK("https://docs.wto.org/imrd/directdoc.asp?DDFDocuments/v/G/TBTN25/BDI633.DOCX", "https://docs.wto.org/imrd/directdoc.asp?DDFDocuments/v/G/TBTN25/BDI633.DOCX")</f>
        <v>https://docs.wto.org/imrd/directdoc.asp?DDFDocuments/v/G/TBTN25/BDI633.DOCX</v>
      </c>
    </row>
    <row r="78" spans="1:18" ht="60" x14ac:dyDescent="0.25">
      <c r="A78" s="8" t="s">
        <v>426</v>
      </c>
      <c r="B78" s="6" t="s">
        <v>86</v>
      </c>
      <c r="C78" s="7">
        <v>45859</v>
      </c>
      <c r="D78" s="9" t="str">
        <f>HYPERLINK("https://www.epingalert.org/en/Search?viewData= G/TBT/N/USA/2225"," G/TBT/N/USA/2225")</f>
        <v xml:space="preserve"> G/TBT/N/USA/2225</v>
      </c>
      <c r="E78" s="8" t="s">
        <v>424</v>
      </c>
      <c r="F78" s="8" t="s">
        <v>425</v>
      </c>
      <c r="H78" s="8" t="s">
        <v>21</v>
      </c>
      <c r="I78" s="8" t="s">
        <v>427</v>
      </c>
      <c r="J78" s="8" t="s">
        <v>428</v>
      </c>
      <c r="K78" s="8" t="s">
        <v>21</v>
      </c>
      <c r="L78" s="6"/>
      <c r="M78" s="7">
        <v>45915</v>
      </c>
      <c r="N78" s="6" t="s">
        <v>25</v>
      </c>
      <c r="O78" s="8" t="s">
        <v>429</v>
      </c>
      <c r="P78" s="6" t="str">
        <f>HYPERLINK("https://docs.wto.org/imrd/directdoc.asp?DDFDocuments/t/G/TBTN25/USA2225.DOCX", "https://docs.wto.org/imrd/directdoc.asp?DDFDocuments/t/G/TBTN25/USA2225.DOCX")</f>
        <v>https://docs.wto.org/imrd/directdoc.asp?DDFDocuments/t/G/TBTN25/USA2225.DOCX</v>
      </c>
      <c r="Q78" s="6" t="str">
        <f>HYPERLINK("https://docs.wto.org/imrd/directdoc.asp?DDFDocuments/u/G/TBTN25/USA2225.DOCX", "https://docs.wto.org/imrd/directdoc.asp?DDFDocuments/u/G/TBTN25/USA2225.DOCX")</f>
        <v>https://docs.wto.org/imrd/directdoc.asp?DDFDocuments/u/G/TBTN25/USA2225.DOCX</v>
      </c>
      <c r="R78" s="6" t="str">
        <f>HYPERLINK("https://docs.wto.org/imrd/directdoc.asp?DDFDocuments/v/G/TBTN25/USA2225.DOCX", "https://docs.wto.org/imrd/directdoc.asp?DDFDocuments/v/G/TBTN25/USA2225.DOCX")</f>
        <v>https://docs.wto.org/imrd/directdoc.asp?DDFDocuments/v/G/TBTN25/USA2225.DOCX</v>
      </c>
    </row>
    <row r="79" spans="1:18" ht="30" x14ac:dyDescent="0.25">
      <c r="A79" s="8" t="s">
        <v>432</v>
      </c>
      <c r="B79" s="6" t="s">
        <v>280</v>
      </c>
      <c r="C79" s="7">
        <v>45859</v>
      </c>
      <c r="D79" s="9" t="str">
        <f>HYPERLINK("https://www.epingalert.org/en/Search?viewData= G/TBT/N/BDI/632, G/TBT/N/KEN/1836, G/TBT/N/RWA/1237, G/TBT/N/TZA/1373, G/TBT/N/UGA/2187"," G/TBT/N/BDI/632, G/TBT/N/KEN/1836, G/TBT/N/RWA/1237, G/TBT/N/TZA/1373, G/TBT/N/UGA/2187")</f>
        <v xml:space="preserve"> G/TBT/N/BDI/632, G/TBT/N/KEN/1836, G/TBT/N/RWA/1237, G/TBT/N/TZA/1373, G/TBT/N/UGA/2187</v>
      </c>
      <c r="E79" s="8" t="s">
        <v>430</v>
      </c>
      <c r="F79" s="8" t="s">
        <v>431</v>
      </c>
      <c r="H79" s="8" t="s">
        <v>433</v>
      </c>
      <c r="I79" s="8" t="s">
        <v>421</v>
      </c>
      <c r="J79" s="8" t="s">
        <v>434</v>
      </c>
      <c r="K79" s="8" t="s">
        <v>21</v>
      </c>
      <c r="L79" s="6"/>
      <c r="M79" s="7">
        <v>45919</v>
      </c>
      <c r="N79" s="6" t="s">
        <v>25</v>
      </c>
      <c r="O79" s="8" t="s">
        <v>435</v>
      </c>
      <c r="P79" s="6" t="str">
        <f>HYPERLINK("https://docs.wto.org/imrd/directdoc.asp?DDFDocuments/t/G/TBTN25/BDI632.DOCX", "https://docs.wto.org/imrd/directdoc.asp?DDFDocuments/t/G/TBTN25/BDI632.DOCX")</f>
        <v>https://docs.wto.org/imrd/directdoc.asp?DDFDocuments/t/G/TBTN25/BDI632.DOCX</v>
      </c>
      <c r="Q79" s="6" t="str">
        <f>HYPERLINK("https://docs.wto.org/imrd/directdoc.asp?DDFDocuments/u/G/TBTN25/BDI632.DOCX", "https://docs.wto.org/imrd/directdoc.asp?DDFDocuments/u/G/TBTN25/BDI632.DOCX")</f>
        <v>https://docs.wto.org/imrd/directdoc.asp?DDFDocuments/u/G/TBTN25/BDI632.DOCX</v>
      </c>
      <c r="R79" s="6" t="str">
        <f>HYPERLINK("https://docs.wto.org/imrd/directdoc.asp?DDFDocuments/v/G/TBTN25/BDI632.DOCX", "https://docs.wto.org/imrd/directdoc.asp?DDFDocuments/v/G/TBTN25/BDI632.DOCX")</f>
        <v>https://docs.wto.org/imrd/directdoc.asp?DDFDocuments/v/G/TBTN25/BDI632.DOCX</v>
      </c>
    </row>
    <row r="80" spans="1:18" ht="45" x14ac:dyDescent="0.25">
      <c r="A80" s="8" t="s">
        <v>419</v>
      </c>
      <c r="B80" s="6" t="s">
        <v>436</v>
      </c>
      <c r="C80" s="7">
        <v>45859</v>
      </c>
      <c r="D80" s="9" t="str">
        <f>HYPERLINK("https://www.epingalert.org/en/Search?viewData= G/TBT/N/BDI/633, G/TBT/N/KEN/1837, G/TBT/N/RWA/1238, G/TBT/N/TZA/1374, G/TBT/N/UGA/2188"," G/TBT/N/BDI/633, G/TBT/N/KEN/1837, G/TBT/N/RWA/1238, G/TBT/N/TZA/1374, G/TBT/N/UGA/2188")</f>
        <v xml:space="preserve"> G/TBT/N/BDI/633, G/TBT/N/KEN/1837, G/TBT/N/RWA/1238, G/TBT/N/TZA/1374, G/TBT/N/UGA/2188</v>
      </c>
      <c r="E80" s="8" t="s">
        <v>417</v>
      </c>
      <c r="F80" s="8" t="s">
        <v>418</v>
      </c>
      <c r="H80" s="8" t="s">
        <v>420</v>
      </c>
      <c r="I80" s="8" t="s">
        <v>421</v>
      </c>
      <c r="J80" s="8" t="s">
        <v>422</v>
      </c>
      <c r="K80" s="8" t="s">
        <v>21</v>
      </c>
      <c r="L80" s="6"/>
      <c r="M80" s="7">
        <v>45919</v>
      </c>
      <c r="N80" s="6" t="s">
        <v>25</v>
      </c>
      <c r="O80" s="8" t="s">
        <v>423</v>
      </c>
      <c r="P80" s="6" t="str">
        <f>HYPERLINK("https://docs.wto.org/imrd/directdoc.asp?DDFDocuments/t/G/TBTN25/BDI633.DOCX", "https://docs.wto.org/imrd/directdoc.asp?DDFDocuments/t/G/TBTN25/BDI633.DOCX")</f>
        <v>https://docs.wto.org/imrd/directdoc.asp?DDFDocuments/t/G/TBTN25/BDI633.DOCX</v>
      </c>
      <c r="Q80" s="6" t="str">
        <f>HYPERLINK("https://docs.wto.org/imrd/directdoc.asp?DDFDocuments/u/G/TBTN25/BDI633.DOCX", "https://docs.wto.org/imrd/directdoc.asp?DDFDocuments/u/G/TBTN25/BDI633.DOCX")</f>
        <v>https://docs.wto.org/imrd/directdoc.asp?DDFDocuments/u/G/TBTN25/BDI633.DOCX</v>
      </c>
      <c r="R80" s="6" t="str">
        <f>HYPERLINK("https://docs.wto.org/imrd/directdoc.asp?DDFDocuments/v/G/TBTN25/BDI633.DOCX", "https://docs.wto.org/imrd/directdoc.asp?DDFDocuments/v/G/TBTN25/BDI633.DOCX")</f>
        <v>https://docs.wto.org/imrd/directdoc.asp?DDFDocuments/v/G/TBTN25/BDI633.DOCX</v>
      </c>
    </row>
    <row r="81" spans="1:18" ht="60" x14ac:dyDescent="0.25">
      <c r="A81" s="8" t="s">
        <v>439</v>
      </c>
      <c r="B81" s="6" t="s">
        <v>86</v>
      </c>
      <c r="C81" s="7">
        <v>45859</v>
      </c>
      <c r="D81" s="9" t="str">
        <f>HYPERLINK("https://www.epingalert.org/en/Search?viewData= G/TBT/N/USA/2226"," G/TBT/N/USA/2226")</f>
        <v xml:space="preserve"> G/TBT/N/USA/2226</v>
      </c>
      <c r="E81" s="8" t="s">
        <v>437</v>
      </c>
      <c r="F81" s="8" t="s">
        <v>438</v>
      </c>
      <c r="H81" s="8" t="s">
        <v>21</v>
      </c>
      <c r="I81" s="8" t="s">
        <v>351</v>
      </c>
      <c r="J81" s="8" t="s">
        <v>428</v>
      </c>
      <c r="K81" s="8" t="s">
        <v>33</v>
      </c>
      <c r="L81" s="6"/>
      <c r="M81" s="7">
        <v>45887</v>
      </c>
      <c r="N81" s="6" t="s">
        <v>25</v>
      </c>
      <c r="O81" s="8" t="s">
        <v>440</v>
      </c>
      <c r="P81" s="6" t="str">
        <f>HYPERLINK("https://docs.wto.org/imrd/directdoc.asp?DDFDocuments/t/G/TBTN25/USA2226.DOCX", "https://docs.wto.org/imrd/directdoc.asp?DDFDocuments/t/G/TBTN25/USA2226.DOCX")</f>
        <v>https://docs.wto.org/imrd/directdoc.asp?DDFDocuments/t/G/TBTN25/USA2226.DOCX</v>
      </c>
      <c r="Q81" s="6" t="str">
        <f>HYPERLINK("https://docs.wto.org/imrd/directdoc.asp?DDFDocuments/u/G/TBTN25/USA2226.DOCX", "https://docs.wto.org/imrd/directdoc.asp?DDFDocuments/u/G/TBTN25/USA2226.DOCX")</f>
        <v>https://docs.wto.org/imrd/directdoc.asp?DDFDocuments/u/G/TBTN25/USA2226.DOCX</v>
      </c>
      <c r="R81" s="6" t="str">
        <f>HYPERLINK("https://docs.wto.org/imrd/directdoc.asp?DDFDocuments/v/G/TBTN25/USA2226.DOCX", "https://docs.wto.org/imrd/directdoc.asp?DDFDocuments/v/G/TBTN25/USA2226.DOCX")</f>
        <v>https://docs.wto.org/imrd/directdoc.asp?DDFDocuments/v/G/TBTN25/USA2226.DOCX</v>
      </c>
    </row>
    <row r="82" spans="1:18" ht="45" x14ac:dyDescent="0.25">
      <c r="A82" s="8" t="s">
        <v>419</v>
      </c>
      <c r="B82" s="6" t="s">
        <v>441</v>
      </c>
      <c r="C82" s="7">
        <v>45859</v>
      </c>
      <c r="D82" s="9" t="str">
        <f>HYPERLINK("https://www.epingalert.org/en/Search?viewData= G/TBT/N/BDI/633, G/TBT/N/KEN/1837, G/TBT/N/RWA/1238, G/TBT/N/TZA/1374, G/TBT/N/UGA/2188"," G/TBT/N/BDI/633, G/TBT/N/KEN/1837, G/TBT/N/RWA/1238, G/TBT/N/TZA/1374, G/TBT/N/UGA/2188")</f>
        <v xml:space="preserve"> G/TBT/N/BDI/633, G/TBT/N/KEN/1837, G/TBT/N/RWA/1238, G/TBT/N/TZA/1374, G/TBT/N/UGA/2188</v>
      </c>
      <c r="E82" s="8" t="s">
        <v>417</v>
      </c>
      <c r="F82" s="8" t="s">
        <v>418</v>
      </c>
      <c r="H82" s="8" t="s">
        <v>420</v>
      </c>
      <c r="I82" s="8" t="s">
        <v>421</v>
      </c>
      <c r="J82" s="8" t="s">
        <v>422</v>
      </c>
      <c r="K82" s="8" t="s">
        <v>21</v>
      </c>
      <c r="L82" s="6"/>
      <c r="M82" s="7">
        <v>45919</v>
      </c>
      <c r="N82" s="6" t="s">
        <v>25</v>
      </c>
      <c r="O82" s="8" t="s">
        <v>423</v>
      </c>
      <c r="P82" s="6" t="str">
        <f>HYPERLINK("https://docs.wto.org/imrd/directdoc.asp?DDFDocuments/t/G/TBTN25/BDI633.DOCX", "https://docs.wto.org/imrd/directdoc.asp?DDFDocuments/t/G/TBTN25/BDI633.DOCX")</f>
        <v>https://docs.wto.org/imrd/directdoc.asp?DDFDocuments/t/G/TBTN25/BDI633.DOCX</v>
      </c>
      <c r="Q82" s="6" t="str">
        <f>HYPERLINK("https://docs.wto.org/imrd/directdoc.asp?DDFDocuments/u/G/TBTN25/BDI633.DOCX", "https://docs.wto.org/imrd/directdoc.asp?DDFDocuments/u/G/TBTN25/BDI633.DOCX")</f>
        <v>https://docs.wto.org/imrd/directdoc.asp?DDFDocuments/u/G/TBTN25/BDI633.DOCX</v>
      </c>
      <c r="R82" s="6" t="str">
        <f>HYPERLINK("https://docs.wto.org/imrd/directdoc.asp?DDFDocuments/v/G/TBTN25/BDI633.DOCX", "https://docs.wto.org/imrd/directdoc.asp?DDFDocuments/v/G/TBTN25/BDI633.DOCX")</f>
        <v>https://docs.wto.org/imrd/directdoc.asp?DDFDocuments/v/G/TBTN25/BDI633.DOCX</v>
      </c>
    </row>
    <row r="83" spans="1:18" ht="45" x14ac:dyDescent="0.25">
      <c r="A83" s="8" t="s">
        <v>444</v>
      </c>
      <c r="B83" s="6" t="s">
        <v>280</v>
      </c>
      <c r="C83" s="7">
        <v>45859</v>
      </c>
      <c r="D83" s="9" t="str">
        <f>HYPERLINK("https://www.epingalert.org/en/Search?viewData= G/TBT/N/BDI/634, G/TBT/N/KEN/1838, G/TBT/N/RWA/1239, G/TBT/N/TZA/1375, G/TBT/N/UGA/2189"," G/TBT/N/BDI/634, G/TBT/N/KEN/1838, G/TBT/N/RWA/1239, G/TBT/N/TZA/1375, G/TBT/N/UGA/2189")</f>
        <v xml:space="preserve"> G/TBT/N/BDI/634, G/TBT/N/KEN/1838, G/TBT/N/RWA/1239, G/TBT/N/TZA/1375, G/TBT/N/UGA/2189</v>
      </c>
      <c r="E83" s="8" t="s">
        <v>442</v>
      </c>
      <c r="F83" s="8" t="s">
        <v>443</v>
      </c>
      <c r="H83" s="8" t="s">
        <v>445</v>
      </c>
      <c r="I83" s="8" t="s">
        <v>446</v>
      </c>
      <c r="J83" s="8" t="s">
        <v>447</v>
      </c>
      <c r="K83" s="8" t="s">
        <v>21</v>
      </c>
      <c r="L83" s="6"/>
      <c r="M83" s="7">
        <v>45919</v>
      </c>
      <c r="N83" s="6" t="s">
        <v>25</v>
      </c>
      <c r="O83" s="8" t="s">
        <v>448</v>
      </c>
      <c r="P83" s="6" t="str">
        <f>HYPERLINK("https://docs.wto.org/imrd/directdoc.asp?DDFDocuments/t/G/TBTN25/BDI634.DOCX", "https://docs.wto.org/imrd/directdoc.asp?DDFDocuments/t/G/TBTN25/BDI634.DOCX")</f>
        <v>https://docs.wto.org/imrd/directdoc.asp?DDFDocuments/t/G/TBTN25/BDI634.DOCX</v>
      </c>
      <c r="Q83" s="6" t="str">
        <f>HYPERLINK("https://docs.wto.org/imrd/directdoc.asp?DDFDocuments/u/G/TBTN25/BDI634.DOCX", "https://docs.wto.org/imrd/directdoc.asp?DDFDocuments/u/G/TBTN25/BDI634.DOCX")</f>
        <v>https://docs.wto.org/imrd/directdoc.asp?DDFDocuments/u/G/TBTN25/BDI634.DOCX</v>
      </c>
      <c r="R83" s="6" t="str">
        <f>HYPERLINK("https://docs.wto.org/imrd/directdoc.asp?DDFDocuments/v/G/TBTN25/BDI634.DOCX", "https://docs.wto.org/imrd/directdoc.asp?DDFDocuments/v/G/TBTN25/BDI634.DOCX")</f>
        <v>https://docs.wto.org/imrd/directdoc.asp?DDFDocuments/v/G/TBTN25/BDI634.DOCX</v>
      </c>
    </row>
    <row r="84" spans="1:18" ht="30" x14ac:dyDescent="0.25">
      <c r="A84" s="8" t="s">
        <v>432</v>
      </c>
      <c r="B84" s="6" t="s">
        <v>441</v>
      </c>
      <c r="C84" s="7">
        <v>45859</v>
      </c>
      <c r="D84" s="9" t="str">
        <f>HYPERLINK("https://www.epingalert.org/en/Search?viewData= G/TBT/N/BDI/632, G/TBT/N/KEN/1836, G/TBT/N/RWA/1237, G/TBT/N/TZA/1373, G/TBT/N/UGA/2187"," G/TBT/N/BDI/632, G/TBT/N/KEN/1836, G/TBT/N/RWA/1237, G/TBT/N/TZA/1373, G/TBT/N/UGA/2187")</f>
        <v xml:space="preserve"> G/TBT/N/BDI/632, G/TBT/N/KEN/1836, G/TBT/N/RWA/1237, G/TBT/N/TZA/1373, G/TBT/N/UGA/2187</v>
      </c>
      <c r="E84" s="8" t="s">
        <v>430</v>
      </c>
      <c r="F84" s="8" t="s">
        <v>431</v>
      </c>
      <c r="H84" s="8" t="s">
        <v>433</v>
      </c>
      <c r="I84" s="8" t="s">
        <v>421</v>
      </c>
      <c r="J84" s="8" t="s">
        <v>434</v>
      </c>
      <c r="K84" s="8" t="s">
        <v>21</v>
      </c>
      <c r="L84" s="6"/>
      <c r="M84" s="7">
        <v>45919</v>
      </c>
      <c r="N84" s="6" t="s">
        <v>25</v>
      </c>
      <c r="O84" s="8" t="s">
        <v>435</v>
      </c>
      <c r="P84" s="6" t="str">
        <f>HYPERLINK("https://docs.wto.org/imrd/directdoc.asp?DDFDocuments/t/G/TBTN25/BDI632.DOCX", "https://docs.wto.org/imrd/directdoc.asp?DDFDocuments/t/G/TBTN25/BDI632.DOCX")</f>
        <v>https://docs.wto.org/imrd/directdoc.asp?DDFDocuments/t/G/TBTN25/BDI632.DOCX</v>
      </c>
      <c r="Q84" s="6" t="str">
        <f>HYPERLINK("https://docs.wto.org/imrd/directdoc.asp?DDFDocuments/u/G/TBTN25/BDI632.DOCX", "https://docs.wto.org/imrd/directdoc.asp?DDFDocuments/u/G/TBTN25/BDI632.DOCX")</f>
        <v>https://docs.wto.org/imrd/directdoc.asp?DDFDocuments/u/G/TBTN25/BDI632.DOCX</v>
      </c>
      <c r="R84" s="6" t="str">
        <f>HYPERLINK("https://docs.wto.org/imrd/directdoc.asp?DDFDocuments/v/G/TBTN25/BDI632.DOCX", "https://docs.wto.org/imrd/directdoc.asp?DDFDocuments/v/G/TBTN25/BDI632.DOCX")</f>
        <v>https://docs.wto.org/imrd/directdoc.asp?DDFDocuments/v/G/TBTN25/BDI632.DOCX</v>
      </c>
    </row>
    <row r="85" spans="1:18" ht="45" x14ac:dyDescent="0.25">
      <c r="A85" s="8" t="s">
        <v>444</v>
      </c>
      <c r="B85" s="6" t="s">
        <v>441</v>
      </c>
      <c r="C85" s="7">
        <v>45859</v>
      </c>
      <c r="D85" s="9" t="str">
        <f>HYPERLINK("https://www.epingalert.org/en/Search?viewData= G/TBT/N/BDI/634, G/TBT/N/KEN/1838, G/TBT/N/RWA/1239, G/TBT/N/TZA/1375, G/TBT/N/UGA/2189"," G/TBT/N/BDI/634, G/TBT/N/KEN/1838, G/TBT/N/RWA/1239, G/TBT/N/TZA/1375, G/TBT/N/UGA/2189")</f>
        <v xml:space="preserve"> G/TBT/N/BDI/634, G/TBT/N/KEN/1838, G/TBT/N/RWA/1239, G/TBT/N/TZA/1375, G/TBT/N/UGA/2189</v>
      </c>
      <c r="E85" s="8" t="s">
        <v>442</v>
      </c>
      <c r="F85" s="8" t="s">
        <v>443</v>
      </c>
      <c r="H85" s="8" t="s">
        <v>445</v>
      </c>
      <c r="I85" s="8" t="s">
        <v>446</v>
      </c>
      <c r="J85" s="8" t="s">
        <v>447</v>
      </c>
      <c r="K85" s="8" t="s">
        <v>21</v>
      </c>
      <c r="L85" s="6"/>
      <c r="M85" s="7">
        <v>45919</v>
      </c>
      <c r="N85" s="6" t="s">
        <v>25</v>
      </c>
      <c r="O85" s="8" t="s">
        <v>448</v>
      </c>
      <c r="P85" s="6" t="str">
        <f>HYPERLINK("https://docs.wto.org/imrd/directdoc.asp?DDFDocuments/t/G/TBTN25/BDI634.DOCX", "https://docs.wto.org/imrd/directdoc.asp?DDFDocuments/t/G/TBTN25/BDI634.DOCX")</f>
        <v>https://docs.wto.org/imrd/directdoc.asp?DDFDocuments/t/G/TBTN25/BDI634.DOCX</v>
      </c>
      <c r="Q85" s="6" t="str">
        <f>HYPERLINK("https://docs.wto.org/imrd/directdoc.asp?DDFDocuments/u/G/TBTN25/BDI634.DOCX", "https://docs.wto.org/imrd/directdoc.asp?DDFDocuments/u/G/TBTN25/BDI634.DOCX")</f>
        <v>https://docs.wto.org/imrd/directdoc.asp?DDFDocuments/u/G/TBTN25/BDI634.DOCX</v>
      </c>
      <c r="R85" s="6" t="str">
        <f>HYPERLINK("https://docs.wto.org/imrd/directdoc.asp?DDFDocuments/v/G/TBTN25/BDI634.DOCX", "https://docs.wto.org/imrd/directdoc.asp?DDFDocuments/v/G/TBTN25/BDI634.DOCX")</f>
        <v>https://docs.wto.org/imrd/directdoc.asp?DDFDocuments/v/G/TBTN25/BDI634.DOCX</v>
      </c>
    </row>
    <row r="86" spans="1:18" ht="30" x14ac:dyDescent="0.25">
      <c r="A86" s="8" t="s">
        <v>432</v>
      </c>
      <c r="B86" s="6" t="s">
        <v>416</v>
      </c>
      <c r="C86" s="7">
        <v>45859</v>
      </c>
      <c r="D86" s="9" t="str">
        <f>HYPERLINK("https://www.epingalert.org/en/Search?viewData= G/TBT/N/BDI/632, G/TBT/N/KEN/1836, G/TBT/N/RWA/1237, G/TBT/N/TZA/1373, G/TBT/N/UGA/2187"," G/TBT/N/BDI/632, G/TBT/N/KEN/1836, G/TBT/N/RWA/1237, G/TBT/N/TZA/1373, G/TBT/N/UGA/2187")</f>
        <v xml:space="preserve"> G/TBT/N/BDI/632, G/TBT/N/KEN/1836, G/TBT/N/RWA/1237, G/TBT/N/TZA/1373, G/TBT/N/UGA/2187</v>
      </c>
      <c r="E86" s="8" t="s">
        <v>430</v>
      </c>
      <c r="F86" s="8" t="s">
        <v>431</v>
      </c>
      <c r="H86" s="8" t="s">
        <v>433</v>
      </c>
      <c r="I86" s="8" t="s">
        <v>421</v>
      </c>
      <c r="J86" s="8" t="s">
        <v>434</v>
      </c>
      <c r="K86" s="8" t="s">
        <v>21</v>
      </c>
      <c r="L86" s="6"/>
      <c r="M86" s="7">
        <v>45919</v>
      </c>
      <c r="N86" s="6" t="s">
        <v>25</v>
      </c>
      <c r="O86" s="8" t="s">
        <v>435</v>
      </c>
      <c r="P86" s="6" t="str">
        <f>HYPERLINK("https://docs.wto.org/imrd/directdoc.asp?DDFDocuments/t/G/TBTN25/BDI632.DOCX", "https://docs.wto.org/imrd/directdoc.asp?DDFDocuments/t/G/TBTN25/BDI632.DOCX")</f>
        <v>https://docs.wto.org/imrd/directdoc.asp?DDFDocuments/t/G/TBTN25/BDI632.DOCX</v>
      </c>
      <c r="Q86" s="6" t="str">
        <f>HYPERLINK("https://docs.wto.org/imrd/directdoc.asp?DDFDocuments/u/G/TBTN25/BDI632.DOCX", "https://docs.wto.org/imrd/directdoc.asp?DDFDocuments/u/G/TBTN25/BDI632.DOCX")</f>
        <v>https://docs.wto.org/imrd/directdoc.asp?DDFDocuments/u/G/TBTN25/BDI632.DOCX</v>
      </c>
      <c r="R86" s="6" t="str">
        <f>HYPERLINK("https://docs.wto.org/imrd/directdoc.asp?DDFDocuments/v/G/TBTN25/BDI632.DOCX", "https://docs.wto.org/imrd/directdoc.asp?DDFDocuments/v/G/TBTN25/BDI632.DOCX")</f>
        <v>https://docs.wto.org/imrd/directdoc.asp?DDFDocuments/v/G/TBTN25/BDI632.DOCX</v>
      </c>
    </row>
    <row r="87" spans="1:18" ht="45" x14ac:dyDescent="0.25">
      <c r="A87" s="8" t="s">
        <v>419</v>
      </c>
      <c r="B87" s="6" t="s">
        <v>449</v>
      </c>
      <c r="C87" s="7">
        <v>45859</v>
      </c>
      <c r="D87" s="9" t="str">
        <f>HYPERLINK("https://www.epingalert.org/en/Search?viewData= G/TBT/N/BDI/633, G/TBT/N/KEN/1837, G/TBT/N/RWA/1238, G/TBT/N/TZA/1374, G/TBT/N/UGA/2188"," G/TBT/N/BDI/633, G/TBT/N/KEN/1837, G/TBT/N/RWA/1238, G/TBT/N/TZA/1374, G/TBT/N/UGA/2188")</f>
        <v xml:space="preserve"> G/TBT/N/BDI/633, G/TBT/N/KEN/1837, G/TBT/N/RWA/1238, G/TBT/N/TZA/1374, G/TBT/N/UGA/2188</v>
      </c>
      <c r="E87" s="8" t="s">
        <v>417</v>
      </c>
      <c r="F87" s="8" t="s">
        <v>418</v>
      </c>
      <c r="H87" s="8" t="s">
        <v>420</v>
      </c>
      <c r="I87" s="8" t="s">
        <v>421</v>
      </c>
      <c r="J87" s="8" t="s">
        <v>422</v>
      </c>
      <c r="K87" s="8" t="s">
        <v>21</v>
      </c>
      <c r="L87" s="6"/>
      <c r="M87" s="7">
        <v>45919</v>
      </c>
      <c r="N87" s="6" t="s">
        <v>25</v>
      </c>
      <c r="O87" s="8" t="s">
        <v>423</v>
      </c>
      <c r="P87" s="6" t="str">
        <f>HYPERLINK("https://docs.wto.org/imrd/directdoc.asp?DDFDocuments/t/G/TBTN25/BDI633.DOCX", "https://docs.wto.org/imrd/directdoc.asp?DDFDocuments/t/G/TBTN25/BDI633.DOCX")</f>
        <v>https://docs.wto.org/imrd/directdoc.asp?DDFDocuments/t/G/TBTN25/BDI633.DOCX</v>
      </c>
      <c r="Q87" s="6" t="str">
        <f>HYPERLINK("https://docs.wto.org/imrd/directdoc.asp?DDFDocuments/u/G/TBTN25/BDI633.DOCX", "https://docs.wto.org/imrd/directdoc.asp?DDFDocuments/u/G/TBTN25/BDI633.DOCX")</f>
        <v>https://docs.wto.org/imrd/directdoc.asp?DDFDocuments/u/G/TBTN25/BDI633.DOCX</v>
      </c>
      <c r="R87" s="6" t="str">
        <f>HYPERLINK("https://docs.wto.org/imrd/directdoc.asp?DDFDocuments/v/G/TBTN25/BDI633.DOCX", "https://docs.wto.org/imrd/directdoc.asp?DDFDocuments/v/G/TBTN25/BDI633.DOCX")</f>
        <v>https://docs.wto.org/imrd/directdoc.asp?DDFDocuments/v/G/TBTN25/BDI633.DOCX</v>
      </c>
    </row>
    <row r="88" spans="1:18" ht="30" x14ac:dyDescent="0.25">
      <c r="A88" s="8" t="s">
        <v>432</v>
      </c>
      <c r="B88" s="6" t="s">
        <v>449</v>
      </c>
      <c r="C88" s="7">
        <v>45859</v>
      </c>
      <c r="D88" s="9" t="str">
        <f>HYPERLINK("https://www.epingalert.org/en/Search?viewData= G/TBT/N/BDI/632, G/TBT/N/KEN/1836, G/TBT/N/RWA/1237, G/TBT/N/TZA/1373, G/TBT/N/UGA/2187"," G/TBT/N/BDI/632, G/TBT/N/KEN/1836, G/TBT/N/RWA/1237, G/TBT/N/TZA/1373, G/TBT/N/UGA/2187")</f>
        <v xml:space="preserve"> G/TBT/N/BDI/632, G/TBT/N/KEN/1836, G/TBT/N/RWA/1237, G/TBT/N/TZA/1373, G/TBT/N/UGA/2187</v>
      </c>
      <c r="E88" s="8" t="s">
        <v>430</v>
      </c>
      <c r="F88" s="8" t="s">
        <v>431</v>
      </c>
      <c r="H88" s="8" t="s">
        <v>433</v>
      </c>
      <c r="I88" s="8" t="s">
        <v>421</v>
      </c>
      <c r="J88" s="8" t="s">
        <v>434</v>
      </c>
      <c r="K88" s="8" t="s">
        <v>21</v>
      </c>
      <c r="L88" s="6"/>
      <c r="M88" s="7">
        <v>45919</v>
      </c>
      <c r="N88" s="6" t="s">
        <v>25</v>
      </c>
      <c r="O88" s="8" t="s">
        <v>435</v>
      </c>
      <c r="P88" s="6" t="str">
        <f>HYPERLINK("https://docs.wto.org/imrd/directdoc.asp?DDFDocuments/t/G/TBTN25/BDI632.DOCX", "https://docs.wto.org/imrd/directdoc.asp?DDFDocuments/t/G/TBTN25/BDI632.DOCX")</f>
        <v>https://docs.wto.org/imrd/directdoc.asp?DDFDocuments/t/G/TBTN25/BDI632.DOCX</v>
      </c>
      <c r="Q88" s="6" t="str">
        <f>HYPERLINK("https://docs.wto.org/imrd/directdoc.asp?DDFDocuments/u/G/TBTN25/BDI632.DOCX", "https://docs.wto.org/imrd/directdoc.asp?DDFDocuments/u/G/TBTN25/BDI632.DOCX")</f>
        <v>https://docs.wto.org/imrd/directdoc.asp?DDFDocuments/u/G/TBTN25/BDI632.DOCX</v>
      </c>
      <c r="R88" s="6" t="str">
        <f>HYPERLINK("https://docs.wto.org/imrd/directdoc.asp?DDFDocuments/v/G/TBTN25/BDI632.DOCX", "https://docs.wto.org/imrd/directdoc.asp?DDFDocuments/v/G/TBTN25/BDI632.DOCX")</f>
        <v>https://docs.wto.org/imrd/directdoc.asp?DDFDocuments/v/G/TBTN25/BDI632.DOCX</v>
      </c>
    </row>
    <row r="89" spans="1:18" ht="45" x14ac:dyDescent="0.25">
      <c r="A89" s="8" t="s">
        <v>444</v>
      </c>
      <c r="B89" s="6" t="s">
        <v>436</v>
      </c>
      <c r="C89" s="7">
        <v>45859</v>
      </c>
      <c r="D89" s="9" t="str">
        <f>HYPERLINK("https://www.epingalert.org/en/Search?viewData= G/TBT/N/BDI/634, G/TBT/N/KEN/1838, G/TBT/N/RWA/1239, G/TBT/N/TZA/1375, G/TBT/N/UGA/2189"," G/TBT/N/BDI/634, G/TBT/N/KEN/1838, G/TBT/N/RWA/1239, G/TBT/N/TZA/1375, G/TBT/N/UGA/2189")</f>
        <v xml:space="preserve"> G/TBT/N/BDI/634, G/TBT/N/KEN/1838, G/TBT/N/RWA/1239, G/TBT/N/TZA/1375, G/TBT/N/UGA/2189</v>
      </c>
      <c r="E89" s="8" t="s">
        <v>442</v>
      </c>
      <c r="F89" s="8" t="s">
        <v>443</v>
      </c>
      <c r="H89" s="8" t="s">
        <v>445</v>
      </c>
      <c r="I89" s="8" t="s">
        <v>446</v>
      </c>
      <c r="J89" s="8" t="s">
        <v>447</v>
      </c>
      <c r="K89" s="8" t="s">
        <v>21</v>
      </c>
      <c r="L89" s="6"/>
      <c r="M89" s="7">
        <v>45919</v>
      </c>
      <c r="N89" s="6" t="s">
        <v>25</v>
      </c>
      <c r="O89" s="8" t="s">
        <v>448</v>
      </c>
      <c r="P89" s="6" t="str">
        <f>HYPERLINK("https://docs.wto.org/imrd/directdoc.asp?DDFDocuments/t/G/TBTN25/BDI634.DOCX", "https://docs.wto.org/imrd/directdoc.asp?DDFDocuments/t/G/TBTN25/BDI634.DOCX")</f>
        <v>https://docs.wto.org/imrd/directdoc.asp?DDFDocuments/t/G/TBTN25/BDI634.DOCX</v>
      </c>
      <c r="Q89" s="6" t="str">
        <f>HYPERLINK("https://docs.wto.org/imrd/directdoc.asp?DDFDocuments/u/G/TBTN25/BDI634.DOCX", "https://docs.wto.org/imrd/directdoc.asp?DDFDocuments/u/G/TBTN25/BDI634.DOCX")</f>
        <v>https://docs.wto.org/imrd/directdoc.asp?DDFDocuments/u/G/TBTN25/BDI634.DOCX</v>
      </c>
      <c r="R89" s="6" t="str">
        <f>HYPERLINK("https://docs.wto.org/imrd/directdoc.asp?DDFDocuments/v/G/TBTN25/BDI634.DOCX", "https://docs.wto.org/imrd/directdoc.asp?DDFDocuments/v/G/TBTN25/BDI634.DOCX")</f>
        <v>https://docs.wto.org/imrd/directdoc.asp?DDFDocuments/v/G/TBTN25/BDI634.DOCX</v>
      </c>
    </row>
    <row r="90" spans="1:18" ht="45" x14ac:dyDescent="0.25">
      <c r="A90" s="8" t="s">
        <v>444</v>
      </c>
      <c r="B90" s="6" t="s">
        <v>449</v>
      </c>
      <c r="C90" s="7">
        <v>45859</v>
      </c>
      <c r="D90" s="9" t="str">
        <f>HYPERLINK("https://www.epingalert.org/en/Search?viewData= G/TBT/N/BDI/634, G/TBT/N/KEN/1838, G/TBT/N/RWA/1239, G/TBT/N/TZA/1375, G/TBT/N/UGA/2189"," G/TBT/N/BDI/634, G/TBT/N/KEN/1838, G/TBT/N/RWA/1239, G/TBT/N/TZA/1375, G/TBT/N/UGA/2189")</f>
        <v xml:space="preserve"> G/TBT/N/BDI/634, G/TBT/N/KEN/1838, G/TBT/N/RWA/1239, G/TBT/N/TZA/1375, G/TBT/N/UGA/2189</v>
      </c>
      <c r="E90" s="8" t="s">
        <v>442</v>
      </c>
      <c r="F90" s="8" t="s">
        <v>443</v>
      </c>
      <c r="H90" s="8" t="s">
        <v>445</v>
      </c>
      <c r="I90" s="8" t="s">
        <v>446</v>
      </c>
      <c r="J90" s="8" t="s">
        <v>447</v>
      </c>
      <c r="K90" s="8" t="s">
        <v>21</v>
      </c>
      <c r="L90" s="6"/>
      <c r="M90" s="7">
        <v>45919</v>
      </c>
      <c r="N90" s="6" t="s">
        <v>25</v>
      </c>
      <c r="O90" s="8" t="s">
        <v>448</v>
      </c>
      <c r="P90" s="6" t="str">
        <f>HYPERLINK("https://docs.wto.org/imrd/directdoc.asp?DDFDocuments/t/G/TBTN25/BDI634.DOCX", "https://docs.wto.org/imrd/directdoc.asp?DDFDocuments/t/G/TBTN25/BDI634.DOCX")</f>
        <v>https://docs.wto.org/imrd/directdoc.asp?DDFDocuments/t/G/TBTN25/BDI634.DOCX</v>
      </c>
      <c r="Q90" s="6" t="str">
        <f>HYPERLINK("https://docs.wto.org/imrd/directdoc.asp?DDFDocuments/u/G/TBTN25/BDI634.DOCX", "https://docs.wto.org/imrd/directdoc.asp?DDFDocuments/u/G/TBTN25/BDI634.DOCX")</f>
        <v>https://docs.wto.org/imrd/directdoc.asp?DDFDocuments/u/G/TBTN25/BDI634.DOCX</v>
      </c>
      <c r="R90" s="6" t="str">
        <f>HYPERLINK("https://docs.wto.org/imrd/directdoc.asp?DDFDocuments/v/G/TBTN25/BDI634.DOCX", "https://docs.wto.org/imrd/directdoc.asp?DDFDocuments/v/G/TBTN25/BDI634.DOCX")</f>
        <v>https://docs.wto.org/imrd/directdoc.asp?DDFDocuments/v/G/TBTN25/BDI634.DOCX</v>
      </c>
    </row>
    <row r="91" spans="1:18" ht="45" x14ac:dyDescent="0.25">
      <c r="A91" s="8" t="s">
        <v>444</v>
      </c>
      <c r="B91" s="6" t="s">
        <v>416</v>
      </c>
      <c r="C91" s="7">
        <v>45859</v>
      </c>
      <c r="D91" s="9" t="str">
        <f>HYPERLINK("https://www.epingalert.org/en/Search?viewData= G/TBT/N/BDI/634, G/TBT/N/KEN/1838, G/TBT/N/RWA/1239, G/TBT/N/TZA/1375, G/TBT/N/UGA/2189"," G/TBT/N/BDI/634, G/TBT/N/KEN/1838, G/TBT/N/RWA/1239, G/TBT/N/TZA/1375, G/TBT/N/UGA/2189")</f>
        <v xml:space="preserve"> G/TBT/N/BDI/634, G/TBT/N/KEN/1838, G/TBT/N/RWA/1239, G/TBT/N/TZA/1375, G/TBT/N/UGA/2189</v>
      </c>
      <c r="E91" s="8" t="s">
        <v>442</v>
      </c>
      <c r="F91" s="8" t="s">
        <v>443</v>
      </c>
      <c r="H91" s="8" t="s">
        <v>445</v>
      </c>
      <c r="I91" s="8" t="s">
        <v>446</v>
      </c>
      <c r="J91" s="8" t="s">
        <v>447</v>
      </c>
      <c r="K91" s="8" t="s">
        <v>21</v>
      </c>
      <c r="L91" s="6"/>
      <c r="M91" s="7">
        <v>45919</v>
      </c>
      <c r="N91" s="6" t="s">
        <v>25</v>
      </c>
      <c r="O91" s="8" t="s">
        <v>448</v>
      </c>
      <c r="P91" s="6" t="str">
        <f>HYPERLINK("https://docs.wto.org/imrd/directdoc.asp?DDFDocuments/t/G/TBTN25/BDI634.DOCX", "https://docs.wto.org/imrd/directdoc.asp?DDFDocuments/t/G/TBTN25/BDI634.DOCX")</f>
        <v>https://docs.wto.org/imrd/directdoc.asp?DDFDocuments/t/G/TBTN25/BDI634.DOCX</v>
      </c>
      <c r="Q91" s="6" t="str">
        <f>HYPERLINK("https://docs.wto.org/imrd/directdoc.asp?DDFDocuments/u/G/TBTN25/BDI634.DOCX", "https://docs.wto.org/imrd/directdoc.asp?DDFDocuments/u/G/TBTN25/BDI634.DOCX")</f>
        <v>https://docs.wto.org/imrd/directdoc.asp?DDFDocuments/u/G/TBTN25/BDI634.DOCX</v>
      </c>
      <c r="R91" s="6" t="str">
        <f>HYPERLINK("https://docs.wto.org/imrd/directdoc.asp?DDFDocuments/v/G/TBTN25/BDI634.DOCX", "https://docs.wto.org/imrd/directdoc.asp?DDFDocuments/v/G/TBTN25/BDI634.DOCX")</f>
        <v>https://docs.wto.org/imrd/directdoc.asp?DDFDocuments/v/G/TBTN25/BDI634.DOCX</v>
      </c>
    </row>
    <row r="92" spans="1:18" ht="45" x14ac:dyDescent="0.25">
      <c r="A92" s="8" t="s">
        <v>419</v>
      </c>
      <c r="B92" s="6" t="s">
        <v>280</v>
      </c>
      <c r="C92" s="7">
        <v>45859</v>
      </c>
      <c r="D92" s="9" t="str">
        <f>HYPERLINK("https://www.epingalert.org/en/Search?viewData= G/TBT/N/BDI/633, G/TBT/N/KEN/1837, G/TBT/N/RWA/1238, G/TBT/N/TZA/1374, G/TBT/N/UGA/2188"," G/TBT/N/BDI/633, G/TBT/N/KEN/1837, G/TBT/N/RWA/1238, G/TBT/N/TZA/1374, G/TBT/N/UGA/2188")</f>
        <v xml:space="preserve"> G/TBT/N/BDI/633, G/TBT/N/KEN/1837, G/TBT/N/RWA/1238, G/TBT/N/TZA/1374, G/TBT/N/UGA/2188</v>
      </c>
      <c r="E92" s="8" t="s">
        <v>417</v>
      </c>
      <c r="F92" s="8" t="s">
        <v>418</v>
      </c>
      <c r="H92" s="8" t="s">
        <v>420</v>
      </c>
      <c r="I92" s="8" t="s">
        <v>421</v>
      </c>
      <c r="J92" s="8" t="s">
        <v>422</v>
      </c>
      <c r="K92" s="8" t="s">
        <v>21</v>
      </c>
      <c r="L92" s="6"/>
      <c r="M92" s="7">
        <v>45919</v>
      </c>
      <c r="N92" s="6" t="s">
        <v>25</v>
      </c>
      <c r="O92" s="8" t="s">
        <v>423</v>
      </c>
      <c r="P92" s="6" t="str">
        <f>HYPERLINK("https://docs.wto.org/imrd/directdoc.asp?DDFDocuments/t/G/TBTN25/BDI633.DOCX", "https://docs.wto.org/imrd/directdoc.asp?DDFDocuments/t/G/TBTN25/BDI633.DOCX")</f>
        <v>https://docs.wto.org/imrd/directdoc.asp?DDFDocuments/t/G/TBTN25/BDI633.DOCX</v>
      </c>
      <c r="Q92" s="6" t="str">
        <f>HYPERLINK("https://docs.wto.org/imrd/directdoc.asp?DDFDocuments/u/G/TBTN25/BDI633.DOCX", "https://docs.wto.org/imrd/directdoc.asp?DDFDocuments/u/G/TBTN25/BDI633.DOCX")</f>
        <v>https://docs.wto.org/imrd/directdoc.asp?DDFDocuments/u/G/TBTN25/BDI633.DOCX</v>
      </c>
      <c r="R92" s="6" t="str">
        <f>HYPERLINK("https://docs.wto.org/imrd/directdoc.asp?DDFDocuments/v/G/TBTN25/BDI633.DOCX", "https://docs.wto.org/imrd/directdoc.asp?DDFDocuments/v/G/TBTN25/BDI633.DOCX")</f>
        <v>https://docs.wto.org/imrd/directdoc.asp?DDFDocuments/v/G/TBTN25/BDI633.DOCX</v>
      </c>
    </row>
    <row r="93" spans="1:18" ht="60" x14ac:dyDescent="0.25">
      <c r="A93" s="8" t="s">
        <v>452</v>
      </c>
      <c r="B93" s="6" t="s">
        <v>86</v>
      </c>
      <c r="C93" s="7">
        <v>45859</v>
      </c>
      <c r="D93" s="9" t="str">
        <f>HYPERLINK("https://www.epingalert.org/en/Search?viewData= G/TBT/N/USA/2227"," G/TBT/N/USA/2227")</f>
        <v xml:space="preserve"> G/TBT/N/USA/2227</v>
      </c>
      <c r="E93" s="8" t="s">
        <v>450</v>
      </c>
      <c r="F93" s="8" t="s">
        <v>451</v>
      </c>
      <c r="H93" s="8" t="s">
        <v>21</v>
      </c>
      <c r="I93" s="8" t="s">
        <v>453</v>
      </c>
      <c r="J93" s="8" t="s">
        <v>428</v>
      </c>
      <c r="K93" s="8" t="s">
        <v>33</v>
      </c>
      <c r="L93" s="6"/>
      <c r="M93" s="7">
        <v>45915</v>
      </c>
      <c r="N93" s="6" t="s">
        <v>25</v>
      </c>
      <c r="O93" s="8" t="s">
        <v>454</v>
      </c>
      <c r="P93" s="6" t="str">
        <f>HYPERLINK("https://docs.wto.org/imrd/directdoc.asp?DDFDocuments/t/G/TBTN25/USA2227.DOCX", "https://docs.wto.org/imrd/directdoc.asp?DDFDocuments/t/G/TBTN25/USA2227.DOCX")</f>
        <v>https://docs.wto.org/imrd/directdoc.asp?DDFDocuments/t/G/TBTN25/USA2227.DOCX</v>
      </c>
      <c r="Q93" s="6" t="str">
        <f>HYPERLINK("https://docs.wto.org/imrd/directdoc.asp?DDFDocuments/u/G/TBTN25/USA2227.DOCX", "https://docs.wto.org/imrd/directdoc.asp?DDFDocuments/u/G/TBTN25/USA2227.DOCX")</f>
        <v>https://docs.wto.org/imrd/directdoc.asp?DDFDocuments/u/G/TBTN25/USA2227.DOCX</v>
      </c>
      <c r="R93" s="6" t="str">
        <f>HYPERLINK("https://docs.wto.org/imrd/directdoc.asp?DDFDocuments/v/G/TBTN25/USA2227.DOCX", "https://docs.wto.org/imrd/directdoc.asp?DDFDocuments/v/G/TBTN25/USA2227.DOCX")</f>
        <v>https://docs.wto.org/imrd/directdoc.asp?DDFDocuments/v/G/TBTN25/USA2227.DOCX</v>
      </c>
    </row>
    <row r="94" spans="1:18" ht="30" x14ac:dyDescent="0.25">
      <c r="A94" s="8" t="s">
        <v>432</v>
      </c>
      <c r="B94" s="6" t="s">
        <v>436</v>
      </c>
      <c r="C94" s="7">
        <v>45859</v>
      </c>
      <c r="D94" s="9" t="str">
        <f>HYPERLINK("https://www.epingalert.org/en/Search?viewData= G/TBT/N/BDI/632, G/TBT/N/KEN/1836, G/TBT/N/RWA/1237, G/TBT/N/TZA/1373, G/TBT/N/UGA/2187"," G/TBT/N/BDI/632, G/TBT/N/KEN/1836, G/TBT/N/RWA/1237, G/TBT/N/TZA/1373, G/TBT/N/UGA/2187")</f>
        <v xml:space="preserve"> G/TBT/N/BDI/632, G/TBT/N/KEN/1836, G/TBT/N/RWA/1237, G/TBT/N/TZA/1373, G/TBT/N/UGA/2187</v>
      </c>
      <c r="E94" s="8" t="s">
        <v>430</v>
      </c>
      <c r="F94" s="8" t="s">
        <v>431</v>
      </c>
      <c r="H94" s="8" t="s">
        <v>433</v>
      </c>
      <c r="I94" s="8" t="s">
        <v>421</v>
      </c>
      <c r="J94" s="8" t="s">
        <v>434</v>
      </c>
      <c r="K94" s="8" t="s">
        <v>21</v>
      </c>
      <c r="L94" s="6"/>
      <c r="M94" s="7">
        <v>45919</v>
      </c>
      <c r="N94" s="6" t="s">
        <v>25</v>
      </c>
      <c r="O94" s="8" t="s">
        <v>435</v>
      </c>
      <c r="P94" s="6" t="str">
        <f>HYPERLINK("https://docs.wto.org/imrd/directdoc.asp?DDFDocuments/t/G/TBTN25/BDI632.DOCX", "https://docs.wto.org/imrd/directdoc.asp?DDFDocuments/t/G/TBTN25/BDI632.DOCX")</f>
        <v>https://docs.wto.org/imrd/directdoc.asp?DDFDocuments/t/G/TBTN25/BDI632.DOCX</v>
      </c>
      <c r="Q94" s="6" t="str">
        <f>HYPERLINK("https://docs.wto.org/imrd/directdoc.asp?DDFDocuments/u/G/TBTN25/BDI632.DOCX", "https://docs.wto.org/imrd/directdoc.asp?DDFDocuments/u/G/TBTN25/BDI632.DOCX")</f>
        <v>https://docs.wto.org/imrd/directdoc.asp?DDFDocuments/u/G/TBTN25/BDI632.DOCX</v>
      </c>
      <c r="R94" s="6" t="str">
        <f>HYPERLINK("https://docs.wto.org/imrd/directdoc.asp?DDFDocuments/v/G/TBTN25/BDI632.DOCX", "https://docs.wto.org/imrd/directdoc.asp?DDFDocuments/v/G/TBTN25/BDI632.DOCX")</f>
        <v>https://docs.wto.org/imrd/directdoc.asp?DDFDocuments/v/G/TBTN25/BDI632.DOCX</v>
      </c>
    </row>
    <row r="95" spans="1:18" ht="75" x14ac:dyDescent="0.25">
      <c r="A95" s="8" t="s">
        <v>458</v>
      </c>
      <c r="B95" s="6" t="s">
        <v>455</v>
      </c>
      <c r="C95" s="7">
        <v>45856</v>
      </c>
      <c r="D95" s="9" t="str">
        <f>HYPERLINK("https://www.epingalert.org/en/Search?viewData= G/TBT/N/BRA/1596"," G/TBT/N/BRA/1596")</f>
        <v xml:space="preserve"> G/TBT/N/BRA/1596</v>
      </c>
      <c r="E95" s="8" t="s">
        <v>456</v>
      </c>
      <c r="F95" s="8" t="s">
        <v>457</v>
      </c>
      <c r="H95" s="8" t="s">
        <v>459</v>
      </c>
      <c r="I95" s="8" t="s">
        <v>460</v>
      </c>
      <c r="J95" s="8" t="s">
        <v>461</v>
      </c>
      <c r="K95" s="8" t="s">
        <v>24</v>
      </c>
      <c r="L95" s="6"/>
      <c r="M95" s="7">
        <v>45856</v>
      </c>
      <c r="N95" s="6" t="s">
        <v>25</v>
      </c>
      <c r="O95" s="8" t="s">
        <v>462</v>
      </c>
      <c r="P95" s="6" t="str">
        <f>HYPERLINK("https://docs.wto.org/imrd/directdoc.asp?DDFDocuments/t/G/TBTN25/BRA1596.DOCX", "https://docs.wto.org/imrd/directdoc.asp?DDFDocuments/t/G/TBTN25/BRA1596.DOCX")</f>
        <v>https://docs.wto.org/imrd/directdoc.asp?DDFDocuments/t/G/TBTN25/BRA1596.DOCX</v>
      </c>
      <c r="Q95" s="6" t="str">
        <f>HYPERLINK("https://docs.wto.org/imrd/directdoc.asp?DDFDocuments/u/G/TBTN25/BRA1596.DOCX", "https://docs.wto.org/imrd/directdoc.asp?DDFDocuments/u/G/TBTN25/BRA1596.DOCX")</f>
        <v>https://docs.wto.org/imrd/directdoc.asp?DDFDocuments/u/G/TBTN25/BRA1596.DOCX</v>
      </c>
      <c r="R95" s="6" t="str">
        <f>HYPERLINK("https://docs.wto.org/imrd/directdoc.asp?DDFDocuments/v/G/TBTN25/BRA1596.DOCX", "https://docs.wto.org/imrd/directdoc.asp?DDFDocuments/v/G/TBTN25/BRA1596.DOCX")</f>
        <v>https://docs.wto.org/imrd/directdoc.asp?DDFDocuments/v/G/TBTN25/BRA1596.DOCX</v>
      </c>
    </row>
    <row r="96" spans="1:18" ht="45" x14ac:dyDescent="0.25">
      <c r="A96" s="8" t="s">
        <v>466</v>
      </c>
      <c r="B96" s="6" t="s">
        <v>463</v>
      </c>
      <c r="C96" s="7">
        <v>45856</v>
      </c>
      <c r="D96" s="9" t="str">
        <f>HYPERLINK("https://www.epingalert.org/en/Search?viewData= G/TBT/N/NGA/20"," G/TBT/N/NGA/20")</f>
        <v xml:space="preserve"> G/TBT/N/NGA/20</v>
      </c>
      <c r="E96" s="8" t="s">
        <v>464</v>
      </c>
      <c r="F96" s="8" t="s">
        <v>465</v>
      </c>
      <c r="H96" s="8" t="s">
        <v>467</v>
      </c>
      <c r="I96" s="8" t="s">
        <v>468</v>
      </c>
      <c r="J96" s="8" t="s">
        <v>469</v>
      </c>
      <c r="K96" s="8" t="s">
        <v>24</v>
      </c>
      <c r="L96" s="6"/>
      <c r="M96" s="7">
        <v>45916</v>
      </c>
      <c r="N96" s="6" t="s">
        <v>25</v>
      </c>
      <c r="O96" s="8" t="s">
        <v>470</v>
      </c>
      <c r="P96" s="6" t="str">
        <f>HYPERLINK("https://docs.wto.org/imrd/directdoc.asp?DDFDocuments/t/G/TBTN25/NGA20.DOCX", "https://docs.wto.org/imrd/directdoc.asp?DDFDocuments/t/G/TBTN25/NGA20.DOCX")</f>
        <v>https://docs.wto.org/imrd/directdoc.asp?DDFDocuments/t/G/TBTN25/NGA20.DOCX</v>
      </c>
      <c r="Q96" s="6" t="str">
        <f>HYPERLINK("https://docs.wto.org/imrd/directdoc.asp?DDFDocuments/u/G/TBTN25/NGA20.DOCX", "https://docs.wto.org/imrd/directdoc.asp?DDFDocuments/u/G/TBTN25/NGA20.DOCX")</f>
        <v>https://docs.wto.org/imrd/directdoc.asp?DDFDocuments/u/G/TBTN25/NGA20.DOCX</v>
      </c>
      <c r="R96" s="6" t="str">
        <f>HYPERLINK("https://docs.wto.org/imrd/directdoc.asp?DDFDocuments/v/G/TBTN25/NGA20.DOCX", "https://docs.wto.org/imrd/directdoc.asp?DDFDocuments/v/G/TBTN25/NGA20.DOCX")</f>
        <v>https://docs.wto.org/imrd/directdoc.asp?DDFDocuments/v/G/TBTN25/NGA20.DOCX</v>
      </c>
    </row>
    <row r="97" spans="1:18" ht="60" x14ac:dyDescent="0.25">
      <c r="A97" s="8" t="s">
        <v>473</v>
      </c>
      <c r="B97" s="6" t="s">
        <v>463</v>
      </c>
      <c r="C97" s="7">
        <v>45856</v>
      </c>
      <c r="D97" s="9" t="str">
        <f>HYPERLINK("https://www.epingalert.org/en/Search?viewData= G/TBT/N/NGA/21"," G/TBT/N/NGA/21")</f>
        <v xml:space="preserve"> G/TBT/N/NGA/21</v>
      </c>
      <c r="E97" s="8" t="s">
        <v>471</v>
      </c>
      <c r="F97" s="8" t="s">
        <v>472</v>
      </c>
      <c r="H97" s="8" t="s">
        <v>474</v>
      </c>
      <c r="I97" s="8" t="s">
        <v>475</v>
      </c>
      <c r="J97" s="8" t="s">
        <v>476</v>
      </c>
      <c r="K97" s="8" t="s">
        <v>24</v>
      </c>
      <c r="L97" s="6"/>
      <c r="M97" s="7">
        <v>45916</v>
      </c>
      <c r="N97" s="6" t="s">
        <v>25</v>
      </c>
      <c r="O97" s="8" t="s">
        <v>477</v>
      </c>
      <c r="P97" s="6" t="str">
        <f>HYPERLINK("https://docs.wto.org/imrd/directdoc.asp?DDFDocuments/t/G/TBTN25/NGA21.DOCX", "https://docs.wto.org/imrd/directdoc.asp?DDFDocuments/t/G/TBTN25/NGA21.DOCX")</f>
        <v>https://docs.wto.org/imrd/directdoc.asp?DDFDocuments/t/G/TBTN25/NGA21.DOCX</v>
      </c>
      <c r="Q97" s="6" t="str">
        <f>HYPERLINK("https://docs.wto.org/imrd/directdoc.asp?DDFDocuments/u/G/TBTN25/NGA21.DOCX", "https://docs.wto.org/imrd/directdoc.asp?DDFDocuments/u/G/TBTN25/NGA21.DOCX")</f>
        <v>https://docs.wto.org/imrd/directdoc.asp?DDFDocuments/u/G/TBTN25/NGA21.DOCX</v>
      </c>
      <c r="R97" s="6" t="str">
        <f>HYPERLINK("https://docs.wto.org/imrd/directdoc.asp?DDFDocuments/v/G/TBTN25/NGA21.DOCX", "https://docs.wto.org/imrd/directdoc.asp?DDFDocuments/v/G/TBTN25/NGA21.DOCX")</f>
        <v>https://docs.wto.org/imrd/directdoc.asp?DDFDocuments/v/G/TBTN25/NGA21.DOCX</v>
      </c>
    </row>
    <row r="98" spans="1:18" ht="75" x14ac:dyDescent="0.25">
      <c r="A98" s="8" t="s">
        <v>481</v>
      </c>
      <c r="B98" s="6" t="s">
        <v>478</v>
      </c>
      <c r="C98" s="7">
        <v>45856</v>
      </c>
      <c r="D98" s="9" t="str">
        <f>HYPERLINK("https://www.epingalert.org/en/Search?viewData= G/TBT/N/GBR/103"," G/TBT/N/GBR/103")</f>
        <v xml:space="preserve"> G/TBT/N/GBR/103</v>
      </c>
      <c r="E98" s="8" t="s">
        <v>479</v>
      </c>
      <c r="F98" s="8" t="s">
        <v>480</v>
      </c>
      <c r="H98" s="8" t="s">
        <v>482</v>
      </c>
      <c r="I98" s="8" t="s">
        <v>483</v>
      </c>
      <c r="J98" s="8" t="s">
        <v>484</v>
      </c>
      <c r="K98" s="8" t="s">
        <v>63</v>
      </c>
      <c r="L98" s="6"/>
      <c r="M98" s="7">
        <v>45916</v>
      </c>
      <c r="N98" s="6" t="s">
        <v>25</v>
      </c>
      <c r="O98" s="8" t="s">
        <v>485</v>
      </c>
      <c r="P98" s="6" t="str">
        <f>HYPERLINK("https://docs.wto.org/imrd/directdoc.asp?DDFDocuments/t/G/TBTN25/GBR103.DOCX", "https://docs.wto.org/imrd/directdoc.asp?DDFDocuments/t/G/TBTN25/GBR103.DOCX")</f>
        <v>https://docs.wto.org/imrd/directdoc.asp?DDFDocuments/t/G/TBTN25/GBR103.DOCX</v>
      </c>
      <c r="Q98" s="6" t="str">
        <f>HYPERLINK("https://docs.wto.org/imrd/directdoc.asp?DDFDocuments/u/G/TBTN25/GBR103.DOCX", "https://docs.wto.org/imrd/directdoc.asp?DDFDocuments/u/G/TBTN25/GBR103.DOCX")</f>
        <v>https://docs.wto.org/imrd/directdoc.asp?DDFDocuments/u/G/TBTN25/GBR103.DOCX</v>
      </c>
      <c r="R98" s="6" t="str">
        <f>HYPERLINK("https://docs.wto.org/imrd/directdoc.asp?DDFDocuments/v/G/TBTN25/GBR103.DOCX", "https://docs.wto.org/imrd/directdoc.asp?DDFDocuments/v/G/TBTN25/GBR103.DOCX")</f>
        <v>https://docs.wto.org/imrd/directdoc.asp?DDFDocuments/v/G/TBTN25/GBR103.DOCX</v>
      </c>
    </row>
    <row r="99" spans="1:18" ht="45" x14ac:dyDescent="0.25">
      <c r="A99" s="8" t="s">
        <v>488</v>
      </c>
      <c r="B99" s="6" t="s">
        <v>463</v>
      </c>
      <c r="C99" s="7">
        <v>45856</v>
      </c>
      <c r="D99" s="9" t="str">
        <f>HYPERLINK("https://www.epingalert.org/en/Search?viewData= G/TBT/N/NGA/24"," G/TBT/N/NGA/24")</f>
        <v xml:space="preserve"> G/TBT/N/NGA/24</v>
      </c>
      <c r="E99" s="8" t="s">
        <v>486</v>
      </c>
      <c r="F99" s="8" t="s">
        <v>487</v>
      </c>
      <c r="H99" s="8" t="s">
        <v>489</v>
      </c>
      <c r="I99" s="8" t="s">
        <v>475</v>
      </c>
      <c r="J99" s="8" t="s">
        <v>469</v>
      </c>
      <c r="K99" s="8" t="s">
        <v>24</v>
      </c>
      <c r="L99" s="6"/>
      <c r="M99" s="7">
        <v>45916</v>
      </c>
      <c r="N99" s="6" t="s">
        <v>25</v>
      </c>
      <c r="O99" s="8" t="s">
        <v>490</v>
      </c>
      <c r="P99" s="6" t="str">
        <f>HYPERLINK("https://docs.wto.org/imrd/directdoc.asp?DDFDocuments/t/G/TBTN25/NGA24.DOCX", "https://docs.wto.org/imrd/directdoc.asp?DDFDocuments/t/G/TBTN25/NGA24.DOCX")</f>
        <v>https://docs.wto.org/imrd/directdoc.asp?DDFDocuments/t/G/TBTN25/NGA24.DOCX</v>
      </c>
      <c r="Q99" s="6" t="str">
        <f>HYPERLINK("https://docs.wto.org/imrd/directdoc.asp?DDFDocuments/u/G/TBTN25/NGA24.DOCX", "https://docs.wto.org/imrd/directdoc.asp?DDFDocuments/u/G/TBTN25/NGA24.DOCX")</f>
        <v>https://docs.wto.org/imrd/directdoc.asp?DDFDocuments/u/G/TBTN25/NGA24.DOCX</v>
      </c>
      <c r="R99" s="6" t="str">
        <f>HYPERLINK("https://docs.wto.org/imrd/directdoc.asp?DDFDocuments/v/G/TBTN25/NGA24.DOCX", "https://docs.wto.org/imrd/directdoc.asp?DDFDocuments/v/G/TBTN25/NGA24.DOCX")</f>
        <v>https://docs.wto.org/imrd/directdoc.asp?DDFDocuments/v/G/TBTN25/NGA24.DOCX</v>
      </c>
    </row>
    <row r="100" spans="1:18" ht="30" x14ac:dyDescent="0.25">
      <c r="A100" s="8" t="s">
        <v>493</v>
      </c>
      <c r="B100" s="6" t="s">
        <v>463</v>
      </c>
      <c r="C100" s="7">
        <v>45856</v>
      </c>
      <c r="D100" s="9" t="str">
        <f>HYPERLINK("https://www.epingalert.org/en/Search?viewData= G/TBT/N/NGA/22"," G/TBT/N/NGA/22")</f>
        <v xml:space="preserve"> G/TBT/N/NGA/22</v>
      </c>
      <c r="E100" s="8" t="s">
        <v>491</v>
      </c>
      <c r="F100" s="8" t="s">
        <v>492</v>
      </c>
      <c r="H100" s="8" t="s">
        <v>494</v>
      </c>
      <c r="I100" s="8" t="s">
        <v>495</v>
      </c>
      <c r="J100" s="8" t="s">
        <v>469</v>
      </c>
      <c r="K100" s="8" t="s">
        <v>24</v>
      </c>
      <c r="L100" s="6"/>
      <c r="M100" s="7">
        <v>45916</v>
      </c>
      <c r="N100" s="6" t="s">
        <v>25</v>
      </c>
      <c r="O100" s="8" t="s">
        <v>496</v>
      </c>
      <c r="P100" s="6" t="str">
        <f>HYPERLINK("https://docs.wto.org/imrd/directdoc.asp?DDFDocuments/t/G/TBTN25/NGA22.DOCX", "https://docs.wto.org/imrd/directdoc.asp?DDFDocuments/t/G/TBTN25/NGA22.DOCX")</f>
        <v>https://docs.wto.org/imrd/directdoc.asp?DDFDocuments/t/G/TBTN25/NGA22.DOCX</v>
      </c>
      <c r="Q100" s="6" t="str">
        <f>HYPERLINK("https://docs.wto.org/imrd/directdoc.asp?DDFDocuments/u/G/TBTN25/NGA22.DOCX", "https://docs.wto.org/imrd/directdoc.asp?DDFDocuments/u/G/TBTN25/NGA22.DOCX")</f>
        <v>https://docs.wto.org/imrd/directdoc.asp?DDFDocuments/u/G/TBTN25/NGA22.DOCX</v>
      </c>
      <c r="R100" s="6" t="str">
        <f>HYPERLINK("https://docs.wto.org/imrd/directdoc.asp?DDFDocuments/v/G/TBTN25/NGA22.DOCX", "https://docs.wto.org/imrd/directdoc.asp?DDFDocuments/v/G/TBTN25/NGA22.DOCX")</f>
        <v>https://docs.wto.org/imrd/directdoc.asp?DDFDocuments/v/G/TBTN25/NGA22.DOCX</v>
      </c>
    </row>
    <row r="101" spans="1:18" ht="165" x14ac:dyDescent="0.25">
      <c r="A101" s="8" t="s">
        <v>499</v>
      </c>
      <c r="B101" s="6" t="s">
        <v>101</v>
      </c>
      <c r="C101" s="7">
        <v>45856</v>
      </c>
      <c r="D101" s="9" t="str">
        <f>HYPERLINK("https://www.epingalert.org/en/Search?viewData= G/TBT/N/CHL/744"," G/TBT/N/CHL/744")</f>
        <v xml:space="preserve"> G/TBT/N/CHL/744</v>
      </c>
      <c r="E101" s="8" t="s">
        <v>497</v>
      </c>
      <c r="F101" s="8" t="s">
        <v>498</v>
      </c>
      <c r="H101" s="8" t="s">
        <v>21</v>
      </c>
      <c r="I101" s="8" t="s">
        <v>500</v>
      </c>
      <c r="J101" s="8" t="s">
        <v>47</v>
      </c>
      <c r="K101" s="8" t="s">
        <v>24</v>
      </c>
      <c r="L101" s="6"/>
      <c r="M101" s="7">
        <v>45916</v>
      </c>
      <c r="N101" s="6" t="s">
        <v>25</v>
      </c>
      <c r="O101" s="8" t="s">
        <v>501</v>
      </c>
      <c r="P101" s="6" t="str">
        <f>HYPERLINK("https://docs.wto.org/imrd/directdoc.asp?DDFDocuments/t/G/TBTN25/CHL744.DOCX", "https://docs.wto.org/imrd/directdoc.asp?DDFDocuments/t/G/TBTN25/CHL744.DOCX")</f>
        <v>https://docs.wto.org/imrd/directdoc.asp?DDFDocuments/t/G/TBTN25/CHL744.DOCX</v>
      </c>
      <c r="Q101" s="6" t="str">
        <f>HYPERLINK("https://docs.wto.org/imrd/directdoc.asp?DDFDocuments/u/G/TBTN25/CHL744.DOCX", "https://docs.wto.org/imrd/directdoc.asp?DDFDocuments/u/G/TBTN25/CHL744.DOCX")</f>
        <v>https://docs.wto.org/imrd/directdoc.asp?DDFDocuments/u/G/TBTN25/CHL744.DOCX</v>
      </c>
      <c r="R101" s="6" t="str">
        <f>HYPERLINK("https://docs.wto.org/imrd/directdoc.asp?DDFDocuments/v/G/TBTN25/CHL744.DOCX", "https://docs.wto.org/imrd/directdoc.asp?DDFDocuments/v/G/TBTN25/CHL744.DOCX")</f>
        <v>https://docs.wto.org/imrd/directdoc.asp?DDFDocuments/v/G/TBTN25/CHL744.DOCX</v>
      </c>
    </row>
    <row r="102" spans="1:18" ht="105" x14ac:dyDescent="0.25">
      <c r="A102" s="8" t="s">
        <v>504</v>
      </c>
      <c r="B102" s="6" t="s">
        <v>266</v>
      </c>
      <c r="C102" s="7">
        <v>45856</v>
      </c>
      <c r="D102" s="9" t="str">
        <f>HYPERLINK("https://www.epingalert.org/en/Search?viewData= G/TBT/N/TPKM/564"," G/TBT/N/TPKM/564")</f>
        <v xml:space="preserve"> G/TBT/N/TPKM/564</v>
      </c>
      <c r="E102" s="8" t="s">
        <v>502</v>
      </c>
      <c r="F102" s="8" t="s">
        <v>503</v>
      </c>
      <c r="H102" s="8" t="s">
        <v>505</v>
      </c>
      <c r="I102" s="8" t="s">
        <v>271</v>
      </c>
      <c r="J102" s="8" t="s">
        <v>506</v>
      </c>
      <c r="K102" s="8" t="s">
        <v>21</v>
      </c>
      <c r="L102" s="6"/>
      <c r="M102" s="7">
        <v>45916</v>
      </c>
      <c r="N102" s="6" t="s">
        <v>25</v>
      </c>
      <c r="O102" s="8" t="s">
        <v>507</v>
      </c>
      <c r="P102" s="6" t="str">
        <f>HYPERLINK("https://docs.wto.org/imrd/directdoc.asp?DDFDocuments/t/G/TBTN25/TPKM564.DOCX", "https://docs.wto.org/imrd/directdoc.asp?DDFDocuments/t/G/TBTN25/TPKM564.DOCX")</f>
        <v>https://docs.wto.org/imrd/directdoc.asp?DDFDocuments/t/G/TBTN25/TPKM564.DOCX</v>
      </c>
      <c r="Q102" s="6" t="str">
        <f>HYPERLINK("https://docs.wto.org/imrd/directdoc.asp?DDFDocuments/u/G/TBTN25/TPKM564.DOCX", "https://docs.wto.org/imrd/directdoc.asp?DDFDocuments/u/G/TBTN25/TPKM564.DOCX")</f>
        <v>https://docs.wto.org/imrd/directdoc.asp?DDFDocuments/u/G/TBTN25/TPKM564.DOCX</v>
      </c>
      <c r="R102" s="6" t="str">
        <f>HYPERLINK("https://docs.wto.org/imrd/directdoc.asp?DDFDocuments/v/G/TBTN25/TPKM564.DOCX", "https://docs.wto.org/imrd/directdoc.asp?DDFDocuments/v/G/TBTN25/TPKM564.DOCX")</f>
        <v>https://docs.wto.org/imrd/directdoc.asp?DDFDocuments/v/G/TBTN25/TPKM564.DOCX</v>
      </c>
    </row>
    <row r="103" spans="1:18" ht="45" x14ac:dyDescent="0.25">
      <c r="A103" s="8" t="s">
        <v>510</v>
      </c>
      <c r="B103" s="6" t="s">
        <v>463</v>
      </c>
      <c r="C103" s="7">
        <v>45856</v>
      </c>
      <c r="D103" s="9" t="str">
        <f>HYPERLINK("https://www.epingalert.org/en/Search?viewData= G/TBT/N/NGA/19"," G/TBT/N/NGA/19")</f>
        <v xml:space="preserve"> G/TBT/N/NGA/19</v>
      </c>
      <c r="E103" s="8" t="s">
        <v>508</v>
      </c>
      <c r="F103" s="8" t="s">
        <v>509</v>
      </c>
      <c r="H103" s="8" t="s">
        <v>511</v>
      </c>
      <c r="I103" s="8" t="s">
        <v>512</v>
      </c>
      <c r="J103" s="8" t="s">
        <v>513</v>
      </c>
      <c r="K103" s="8" t="s">
        <v>24</v>
      </c>
      <c r="L103" s="6"/>
      <c r="M103" s="7">
        <v>45916</v>
      </c>
      <c r="N103" s="6" t="s">
        <v>25</v>
      </c>
      <c r="O103" s="8" t="s">
        <v>514</v>
      </c>
      <c r="P103" s="6" t="str">
        <f>HYPERLINK("https://docs.wto.org/imrd/directdoc.asp?DDFDocuments/t/G/TBTN25/NGA19.DOCX", "https://docs.wto.org/imrd/directdoc.asp?DDFDocuments/t/G/TBTN25/NGA19.DOCX")</f>
        <v>https://docs.wto.org/imrd/directdoc.asp?DDFDocuments/t/G/TBTN25/NGA19.DOCX</v>
      </c>
      <c r="Q103" s="6" t="str">
        <f>HYPERLINK("https://docs.wto.org/imrd/directdoc.asp?DDFDocuments/u/G/TBTN25/NGA19.DOCX", "https://docs.wto.org/imrd/directdoc.asp?DDFDocuments/u/G/TBTN25/NGA19.DOCX")</f>
        <v>https://docs.wto.org/imrd/directdoc.asp?DDFDocuments/u/G/TBTN25/NGA19.DOCX</v>
      </c>
      <c r="R103" s="6" t="str">
        <f>HYPERLINK("https://docs.wto.org/imrd/directdoc.asp?DDFDocuments/v/G/TBTN25/NGA19.DOCX", "https://docs.wto.org/imrd/directdoc.asp?DDFDocuments/v/G/TBTN25/NGA19.DOCX")</f>
        <v>https://docs.wto.org/imrd/directdoc.asp?DDFDocuments/v/G/TBTN25/NGA19.DOCX</v>
      </c>
    </row>
    <row r="104" spans="1:18" ht="45" x14ac:dyDescent="0.25">
      <c r="A104" s="8" t="s">
        <v>488</v>
      </c>
      <c r="B104" s="6" t="s">
        <v>463</v>
      </c>
      <c r="C104" s="7">
        <v>45856</v>
      </c>
      <c r="D104" s="9" t="str">
        <f>HYPERLINK("https://www.epingalert.org/en/Search?viewData= G/TBT/N/NGA/23"," G/TBT/N/NGA/23")</f>
        <v xml:space="preserve"> G/TBT/N/NGA/23</v>
      </c>
      <c r="E104" s="8" t="s">
        <v>515</v>
      </c>
      <c r="F104" s="8" t="s">
        <v>516</v>
      </c>
      <c r="H104" s="8" t="s">
        <v>489</v>
      </c>
      <c r="I104" s="8" t="s">
        <v>475</v>
      </c>
      <c r="J104" s="8" t="s">
        <v>469</v>
      </c>
      <c r="K104" s="8" t="s">
        <v>24</v>
      </c>
      <c r="L104" s="6"/>
      <c r="M104" s="7">
        <v>45916</v>
      </c>
      <c r="N104" s="6" t="s">
        <v>25</v>
      </c>
      <c r="O104" s="8" t="s">
        <v>517</v>
      </c>
      <c r="P104" s="6" t="str">
        <f>HYPERLINK("https://docs.wto.org/imrd/directdoc.asp?DDFDocuments/t/G/TBTN25/NGA23.DOCX", "https://docs.wto.org/imrd/directdoc.asp?DDFDocuments/t/G/TBTN25/NGA23.DOCX")</f>
        <v>https://docs.wto.org/imrd/directdoc.asp?DDFDocuments/t/G/TBTN25/NGA23.DOCX</v>
      </c>
      <c r="Q104" s="6" t="str">
        <f>HYPERLINK("https://docs.wto.org/imrd/directdoc.asp?DDFDocuments/u/G/TBTN25/NGA23.DOCX", "https://docs.wto.org/imrd/directdoc.asp?DDFDocuments/u/G/TBTN25/NGA23.DOCX")</f>
        <v>https://docs.wto.org/imrd/directdoc.asp?DDFDocuments/u/G/TBTN25/NGA23.DOCX</v>
      </c>
      <c r="R104" s="6" t="str">
        <f>HYPERLINK("https://docs.wto.org/imrd/directdoc.asp?DDFDocuments/v/G/TBTN25/NGA23.DOCX", "https://docs.wto.org/imrd/directdoc.asp?DDFDocuments/v/G/TBTN25/NGA23.DOCX")</f>
        <v>https://docs.wto.org/imrd/directdoc.asp?DDFDocuments/v/G/TBTN25/NGA23.DOCX</v>
      </c>
    </row>
    <row r="105" spans="1:18" ht="120" x14ac:dyDescent="0.25">
      <c r="A105" s="8" t="s">
        <v>521</v>
      </c>
      <c r="B105" s="6" t="s">
        <v>518</v>
      </c>
      <c r="C105" s="7">
        <v>45856</v>
      </c>
      <c r="D105" s="9" t="str">
        <f>HYPERLINK("https://www.epingalert.org/en/Search?viewData= G/TBT/N/JPN/872"," G/TBT/N/JPN/872")</f>
        <v xml:space="preserve"> G/TBT/N/JPN/872</v>
      </c>
      <c r="E105" s="8" t="s">
        <v>519</v>
      </c>
      <c r="F105" s="8" t="s">
        <v>520</v>
      </c>
      <c r="H105" s="8" t="s">
        <v>21</v>
      </c>
      <c r="I105" s="8" t="s">
        <v>522</v>
      </c>
      <c r="J105" s="8" t="s">
        <v>523</v>
      </c>
      <c r="K105" s="8" t="s">
        <v>21</v>
      </c>
      <c r="L105" s="6"/>
      <c r="M105" s="7">
        <v>45916</v>
      </c>
      <c r="N105" s="6" t="s">
        <v>25</v>
      </c>
      <c r="O105" s="8" t="s">
        <v>524</v>
      </c>
      <c r="P105" s="6" t="str">
        <f>HYPERLINK("https://docs.wto.org/imrd/directdoc.asp?DDFDocuments/t/G/TBTN25/JPN872.DOCX", "https://docs.wto.org/imrd/directdoc.asp?DDFDocuments/t/G/TBTN25/JPN872.DOCX")</f>
        <v>https://docs.wto.org/imrd/directdoc.asp?DDFDocuments/t/G/TBTN25/JPN872.DOCX</v>
      </c>
      <c r="Q105" s="6" t="str">
        <f>HYPERLINK("https://docs.wto.org/imrd/directdoc.asp?DDFDocuments/u/G/TBTN25/JPN872.DOCX", "https://docs.wto.org/imrd/directdoc.asp?DDFDocuments/u/G/TBTN25/JPN872.DOCX")</f>
        <v>https://docs.wto.org/imrd/directdoc.asp?DDFDocuments/u/G/TBTN25/JPN872.DOCX</v>
      </c>
      <c r="R105" s="6" t="str">
        <f>HYPERLINK("https://docs.wto.org/imrd/directdoc.asp?DDFDocuments/v/G/TBTN25/JPN872.DOCX", "https://docs.wto.org/imrd/directdoc.asp?DDFDocuments/v/G/TBTN25/JPN872.DOCX")</f>
        <v>https://docs.wto.org/imrd/directdoc.asp?DDFDocuments/v/G/TBTN25/JPN872.DOCX</v>
      </c>
    </row>
    <row r="106" spans="1:18" ht="210" x14ac:dyDescent="0.25">
      <c r="A106" s="8" t="s">
        <v>527</v>
      </c>
      <c r="B106" s="6" t="s">
        <v>146</v>
      </c>
      <c r="C106" s="7">
        <v>45854</v>
      </c>
      <c r="D106" s="9" t="str">
        <f>HYPERLINK("https://www.epingalert.org/en/Search?viewData= G/TBT/N/EU/1146"," G/TBT/N/EU/1146")</f>
        <v xml:space="preserve"> G/TBT/N/EU/1146</v>
      </c>
      <c r="E106" s="8" t="s">
        <v>525</v>
      </c>
      <c r="F106" s="8" t="s">
        <v>526</v>
      </c>
      <c r="H106" s="8" t="s">
        <v>21</v>
      </c>
      <c r="I106" s="8" t="s">
        <v>528</v>
      </c>
      <c r="J106" s="8" t="s">
        <v>47</v>
      </c>
      <c r="K106" s="8" t="s">
        <v>21</v>
      </c>
      <c r="L106" s="6"/>
      <c r="M106" s="7">
        <v>45914</v>
      </c>
      <c r="N106" s="6" t="s">
        <v>25</v>
      </c>
      <c r="O106" s="8" t="s">
        <v>529</v>
      </c>
      <c r="P106" s="6" t="str">
        <f>HYPERLINK("https://docs.wto.org/imrd/directdoc.asp?DDFDocuments/t/G/TBTN25/EU1146.DOCX", "https://docs.wto.org/imrd/directdoc.asp?DDFDocuments/t/G/TBTN25/EU1146.DOCX")</f>
        <v>https://docs.wto.org/imrd/directdoc.asp?DDFDocuments/t/G/TBTN25/EU1146.DOCX</v>
      </c>
      <c r="Q106" s="6" t="str">
        <f>HYPERLINK("https://docs.wto.org/imrd/directdoc.asp?DDFDocuments/u/G/TBTN25/EU1146.DOCX", "https://docs.wto.org/imrd/directdoc.asp?DDFDocuments/u/G/TBTN25/EU1146.DOCX")</f>
        <v>https://docs.wto.org/imrd/directdoc.asp?DDFDocuments/u/G/TBTN25/EU1146.DOCX</v>
      </c>
      <c r="R106" s="6" t="str">
        <f>HYPERLINK("https://docs.wto.org/imrd/directdoc.asp?DDFDocuments/v/G/TBTN25/EU1146.DOCX", "https://docs.wto.org/imrd/directdoc.asp?DDFDocuments/v/G/TBTN25/EU1146.DOCX")</f>
        <v>https://docs.wto.org/imrd/directdoc.asp?DDFDocuments/v/G/TBTN25/EU1146.DOCX</v>
      </c>
    </row>
    <row r="107" spans="1:18" ht="409.5" x14ac:dyDescent="0.25">
      <c r="A107" s="8" t="s">
        <v>532</v>
      </c>
      <c r="B107" s="6" t="s">
        <v>146</v>
      </c>
      <c r="C107" s="7">
        <v>45854</v>
      </c>
      <c r="D107" s="9" t="str">
        <f>HYPERLINK("https://www.epingalert.org/en/Search?viewData= G/TBT/N/EU/1148"," G/TBT/N/EU/1148")</f>
        <v xml:space="preserve"> G/TBT/N/EU/1148</v>
      </c>
      <c r="E107" s="8" t="s">
        <v>530</v>
      </c>
      <c r="F107" s="8" t="s">
        <v>531</v>
      </c>
      <c r="H107" s="8" t="s">
        <v>21</v>
      </c>
      <c r="I107" s="8" t="s">
        <v>533</v>
      </c>
      <c r="J107" s="8" t="s">
        <v>534</v>
      </c>
      <c r="K107" s="8" t="s">
        <v>21</v>
      </c>
      <c r="L107" s="6"/>
      <c r="M107" s="7">
        <v>45944</v>
      </c>
      <c r="N107" s="6" t="s">
        <v>25</v>
      </c>
      <c r="O107" s="8" t="s">
        <v>535</v>
      </c>
      <c r="P107" s="6" t="str">
        <f>HYPERLINK("https://docs.wto.org/imrd/directdoc.asp?DDFDocuments/t/G/TBTN25/EU1148.DOCX", "https://docs.wto.org/imrd/directdoc.asp?DDFDocuments/t/G/TBTN25/EU1148.DOCX")</f>
        <v>https://docs.wto.org/imrd/directdoc.asp?DDFDocuments/t/G/TBTN25/EU1148.DOCX</v>
      </c>
      <c r="Q107" s="6" t="str">
        <f>HYPERLINK("https://docs.wto.org/imrd/directdoc.asp?DDFDocuments/u/G/TBTN25/EU1148.DOCX", "https://docs.wto.org/imrd/directdoc.asp?DDFDocuments/u/G/TBTN25/EU1148.DOCX")</f>
        <v>https://docs.wto.org/imrd/directdoc.asp?DDFDocuments/u/G/TBTN25/EU1148.DOCX</v>
      </c>
      <c r="R107" s="6" t="str">
        <f>HYPERLINK("https://docs.wto.org/imrd/directdoc.asp?DDFDocuments/v/G/TBTN25/EU1148.DOCX", "https://docs.wto.org/imrd/directdoc.asp?DDFDocuments/v/G/TBTN25/EU1148.DOCX")</f>
        <v>https://docs.wto.org/imrd/directdoc.asp?DDFDocuments/v/G/TBTN25/EU1148.DOCX</v>
      </c>
    </row>
    <row r="108" spans="1:18" ht="120" x14ac:dyDescent="0.25">
      <c r="A108" s="8" t="s">
        <v>539</v>
      </c>
      <c r="B108" s="6" t="s">
        <v>536</v>
      </c>
      <c r="C108" s="7">
        <v>45854</v>
      </c>
      <c r="D108" s="9" t="str">
        <f>HYPERLINK("https://www.epingalert.org/en/Search?viewData= G/TBT/N/MEX/545"," G/TBT/N/MEX/545")</f>
        <v xml:space="preserve"> G/TBT/N/MEX/545</v>
      </c>
      <c r="E108" s="8" t="s">
        <v>537</v>
      </c>
      <c r="F108" s="8" t="s">
        <v>538</v>
      </c>
      <c r="H108" s="8" t="s">
        <v>21</v>
      </c>
      <c r="I108" s="8" t="s">
        <v>540</v>
      </c>
      <c r="J108" s="8" t="s">
        <v>186</v>
      </c>
      <c r="K108" s="8" t="s">
        <v>21</v>
      </c>
      <c r="L108" s="6"/>
      <c r="M108" s="7">
        <v>45914</v>
      </c>
      <c r="N108" s="6" t="s">
        <v>25</v>
      </c>
      <c r="O108" s="8" t="s">
        <v>541</v>
      </c>
      <c r="P108" s="6" t="str">
        <f>HYPERLINK("https://docs.wto.org/imrd/directdoc.asp?DDFDocuments/t/G/TBTN25/MEX545.DOCX", "https://docs.wto.org/imrd/directdoc.asp?DDFDocuments/t/G/TBTN25/MEX545.DOCX")</f>
        <v>https://docs.wto.org/imrd/directdoc.asp?DDFDocuments/t/G/TBTN25/MEX545.DOCX</v>
      </c>
      <c r="Q108" s="6" t="str">
        <f>HYPERLINK("https://docs.wto.org/imrd/directdoc.asp?DDFDocuments/u/G/TBTN25/MEX545.DOCX", "https://docs.wto.org/imrd/directdoc.asp?DDFDocuments/u/G/TBTN25/MEX545.DOCX")</f>
        <v>https://docs.wto.org/imrd/directdoc.asp?DDFDocuments/u/G/TBTN25/MEX545.DOCX</v>
      </c>
      <c r="R108" s="6" t="str">
        <f>HYPERLINK("https://docs.wto.org/imrd/directdoc.asp?DDFDocuments/v/G/TBTN25/MEX545.DOCX", "https://docs.wto.org/imrd/directdoc.asp?DDFDocuments/v/G/TBTN25/MEX545.DOCX")</f>
        <v>https://docs.wto.org/imrd/directdoc.asp?DDFDocuments/v/G/TBTN25/MEX545.DOCX</v>
      </c>
    </row>
    <row r="109" spans="1:18" ht="60" x14ac:dyDescent="0.25">
      <c r="A109" s="8" t="s">
        <v>544</v>
      </c>
      <c r="B109" s="6" t="s">
        <v>146</v>
      </c>
      <c r="C109" s="7">
        <v>45854</v>
      </c>
      <c r="D109" s="9" t="str">
        <f>HYPERLINK("https://www.epingalert.org/en/Search?viewData= G/TBT/N/EU/1147"," G/TBT/N/EU/1147")</f>
        <v xml:space="preserve"> G/TBT/N/EU/1147</v>
      </c>
      <c r="E109" s="8" t="s">
        <v>542</v>
      </c>
      <c r="F109" s="8" t="s">
        <v>543</v>
      </c>
      <c r="H109" s="8" t="s">
        <v>21</v>
      </c>
      <c r="I109" s="8" t="s">
        <v>500</v>
      </c>
      <c r="J109" s="8" t="s">
        <v>47</v>
      </c>
      <c r="K109" s="8" t="s">
        <v>33</v>
      </c>
      <c r="L109" s="6"/>
      <c r="M109" s="7">
        <v>45914</v>
      </c>
      <c r="N109" s="6" t="s">
        <v>25</v>
      </c>
      <c r="O109" s="8" t="s">
        <v>545</v>
      </c>
      <c r="P109" s="6" t="str">
        <f>HYPERLINK("https://docs.wto.org/imrd/directdoc.asp?DDFDocuments/t/G/TBTN25/EU1147.DOCX", "https://docs.wto.org/imrd/directdoc.asp?DDFDocuments/t/G/TBTN25/EU1147.DOCX")</f>
        <v>https://docs.wto.org/imrd/directdoc.asp?DDFDocuments/t/G/TBTN25/EU1147.DOCX</v>
      </c>
      <c r="Q109" s="6" t="str">
        <f>HYPERLINK("https://docs.wto.org/imrd/directdoc.asp?DDFDocuments/u/G/TBTN25/EU1147.DOCX", "https://docs.wto.org/imrd/directdoc.asp?DDFDocuments/u/G/TBTN25/EU1147.DOCX")</f>
        <v>https://docs.wto.org/imrd/directdoc.asp?DDFDocuments/u/G/TBTN25/EU1147.DOCX</v>
      </c>
      <c r="R109" s="6" t="str">
        <f>HYPERLINK("https://docs.wto.org/imrd/directdoc.asp?DDFDocuments/v/G/TBTN25/EU1147.DOCX", "https://docs.wto.org/imrd/directdoc.asp?DDFDocuments/v/G/TBTN25/EU1147.DOCX")</f>
        <v>https://docs.wto.org/imrd/directdoc.asp?DDFDocuments/v/G/TBTN25/EU1147.DOCX</v>
      </c>
    </row>
    <row r="110" spans="1:18" ht="105" x14ac:dyDescent="0.25">
      <c r="A110" s="8" t="s">
        <v>549</v>
      </c>
      <c r="B110" s="6" t="s">
        <v>546</v>
      </c>
      <c r="C110" s="7">
        <v>45852</v>
      </c>
      <c r="D110" s="9" t="str">
        <f>HYPERLINK("https://www.epingalert.org/en/Search?viewData= G/TBT/N/NZL/149"," G/TBT/N/NZL/149")</f>
        <v xml:space="preserve"> G/TBT/N/NZL/149</v>
      </c>
      <c r="E110" s="8" t="s">
        <v>547</v>
      </c>
      <c r="F110" s="8" t="s">
        <v>548</v>
      </c>
      <c r="H110" s="8" t="s">
        <v>550</v>
      </c>
      <c r="I110" s="8" t="s">
        <v>551</v>
      </c>
      <c r="J110" s="8" t="s">
        <v>552</v>
      </c>
      <c r="K110" s="8" t="s">
        <v>21</v>
      </c>
      <c r="L110" s="6"/>
      <c r="M110" s="7">
        <v>45912</v>
      </c>
      <c r="N110" s="6" t="s">
        <v>25</v>
      </c>
      <c r="O110" s="8" t="s">
        <v>553</v>
      </c>
      <c r="P110" s="6" t="str">
        <f>HYPERLINK("https://docs.wto.org/imrd/directdoc.asp?DDFDocuments/t/G/TBTN25/NZL149.DOCX", "https://docs.wto.org/imrd/directdoc.asp?DDFDocuments/t/G/TBTN25/NZL149.DOCX")</f>
        <v>https://docs.wto.org/imrd/directdoc.asp?DDFDocuments/t/G/TBTN25/NZL149.DOCX</v>
      </c>
      <c r="Q110" s="6" t="str">
        <f>HYPERLINK("https://docs.wto.org/imrd/directdoc.asp?DDFDocuments/u/G/TBTN25/NZL149.DOCX", "https://docs.wto.org/imrd/directdoc.asp?DDFDocuments/u/G/TBTN25/NZL149.DOCX")</f>
        <v>https://docs.wto.org/imrd/directdoc.asp?DDFDocuments/u/G/TBTN25/NZL149.DOCX</v>
      </c>
      <c r="R110" s="6" t="str">
        <f>HYPERLINK("https://docs.wto.org/imrd/directdoc.asp?DDFDocuments/v/G/TBTN25/NZL149.DOCX", "https://docs.wto.org/imrd/directdoc.asp?DDFDocuments/v/G/TBTN25/NZL149.DOCX")</f>
        <v>https://docs.wto.org/imrd/directdoc.asp?DDFDocuments/v/G/TBTN25/NZL149.DOCX</v>
      </c>
    </row>
    <row r="111" spans="1:18" ht="225" x14ac:dyDescent="0.25">
      <c r="A111" s="8" t="s">
        <v>556</v>
      </c>
      <c r="B111" s="6" t="s">
        <v>146</v>
      </c>
      <c r="C111" s="7">
        <v>45852</v>
      </c>
      <c r="D111" s="9" t="str">
        <f>HYPERLINK("https://www.epingalert.org/en/Search?viewData= G/TBT/N/EU/1145"," G/TBT/N/EU/1145")</f>
        <v xml:space="preserve"> G/TBT/N/EU/1145</v>
      </c>
      <c r="E111" s="8" t="s">
        <v>554</v>
      </c>
      <c r="F111" s="8" t="s">
        <v>555</v>
      </c>
      <c r="H111" s="8" t="s">
        <v>21</v>
      </c>
      <c r="I111" s="8" t="s">
        <v>557</v>
      </c>
      <c r="J111" s="8" t="s">
        <v>558</v>
      </c>
      <c r="K111" s="8" t="s">
        <v>21</v>
      </c>
      <c r="L111" s="6"/>
      <c r="M111" s="7">
        <v>45942</v>
      </c>
      <c r="N111" s="6" t="s">
        <v>25</v>
      </c>
      <c r="O111" s="8" t="s">
        <v>559</v>
      </c>
      <c r="P111" s="6" t="str">
        <f>HYPERLINK("https://docs.wto.org/imrd/directdoc.asp?DDFDocuments/t/G/TBTN25/EU1145.DOCX", "https://docs.wto.org/imrd/directdoc.asp?DDFDocuments/t/G/TBTN25/EU1145.DOCX")</f>
        <v>https://docs.wto.org/imrd/directdoc.asp?DDFDocuments/t/G/TBTN25/EU1145.DOCX</v>
      </c>
      <c r="Q111" s="6" t="str">
        <f>HYPERLINK("https://docs.wto.org/imrd/directdoc.asp?DDFDocuments/u/G/TBTN25/EU1145.DOCX", "https://docs.wto.org/imrd/directdoc.asp?DDFDocuments/u/G/TBTN25/EU1145.DOCX")</f>
        <v>https://docs.wto.org/imrd/directdoc.asp?DDFDocuments/u/G/TBTN25/EU1145.DOCX</v>
      </c>
      <c r="R111" s="6" t="str">
        <f>HYPERLINK("https://docs.wto.org/imrd/directdoc.asp?DDFDocuments/v/G/TBTN25/EU1145.DOCX", "https://docs.wto.org/imrd/directdoc.asp?DDFDocuments/v/G/TBTN25/EU1145.DOCX")</f>
        <v>https://docs.wto.org/imrd/directdoc.asp?DDFDocuments/v/G/TBTN25/EU1145.DOCX</v>
      </c>
    </row>
    <row r="112" spans="1:18" ht="240" x14ac:dyDescent="0.25">
      <c r="A112" s="8" t="s">
        <v>562</v>
      </c>
      <c r="B112" s="6" t="s">
        <v>146</v>
      </c>
      <c r="C112" s="7">
        <v>45852</v>
      </c>
      <c r="D112" s="9" t="str">
        <f>HYPERLINK("https://www.epingalert.org/en/Search?viewData= G/TBT/N/EU/1144"," G/TBT/N/EU/1144")</f>
        <v xml:space="preserve"> G/TBT/N/EU/1144</v>
      </c>
      <c r="E112" s="8" t="s">
        <v>560</v>
      </c>
      <c r="F112" s="8" t="s">
        <v>561</v>
      </c>
      <c r="H112" s="8" t="s">
        <v>21</v>
      </c>
      <c r="I112" s="8" t="s">
        <v>563</v>
      </c>
      <c r="J112" s="8" t="s">
        <v>558</v>
      </c>
      <c r="K112" s="8" t="s">
        <v>21</v>
      </c>
      <c r="L112" s="6"/>
      <c r="M112" s="7">
        <v>45942</v>
      </c>
      <c r="N112" s="6" t="s">
        <v>25</v>
      </c>
      <c r="O112" s="8" t="s">
        <v>564</v>
      </c>
      <c r="P112" s="6" t="str">
        <f>HYPERLINK("https://docs.wto.org/imrd/directdoc.asp?DDFDocuments/t/G/TBTN25/EU1144.DOCX", "https://docs.wto.org/imrd/directdoc.asp?DDFDocuments/t/G/TBTN25/EU1144.DOCX")</f>
        <v>https://docs.wto.org/imrd/directdoc.asp?DDFDocuments/t/G/TBTN25/EU1144.DOCX</v>
      </c>
      <c r="Q112" s="6" t="str">
        <f>HYPERLINK("https://docs.wto.org/imrd/directdoc.asp?DDFDocuments/u/G/TBTN25/EU1144.DOCX", "https://docs.wto.org/imrd/directdoc.asp?DDFDocuments/u/G/TBTN25/EU1144.DOCX")</f>
        <v>https://docs.wto.org/imrd/directdoc.asp?DDFDocuments/u/G/TBTN25/EU1144.DOCX</v>
      </c>
      <c r="R112" s="6" t="str">
        <f>HYPERLINK("https://docs.wto.org/imrd/directdoc.asp?DDFDocuments/v/G/TBTN25/EU1144.DOCX", "https://docs.wto.org/imrd/directdoc.asp?DDFDocuments/v/G/TBTN25/EU1144.DOCX")</f>
        <v>https://docs.wto.org/imrd/directdoc.asp?DDFDocuments/v/G/TBTN25/EU1144.DOCX</v>
      </c>
    </row>
    <row r="113" spans="1:18" ht="60" x14ac:dyDescent="0.25">
      <c r="A113" s="8" t="s">
        <v>566</v>
      </c>
      <c r="B113" s="6" t="s">
        <v>565</v>
      </c>
      <c r="C113" s="7">
        <v>45849</v>
      </c>
      <c r="D113" s="9" t="str">
        <f>HYPERLINK("https://www.epingalert.org/en/Search?viewData= G/TBT/N/ZAF/264"," G/TBT/N/ZAF/264")</f>
        <v xml:space="preserve"> G/TBT/N/ZAF/264</v>
      </c>
      <c r="E113" s="8" t="s">
        <v>566</v>
      </c>
      <c r="F113" s="8" t="s">
        <v>567</v>
      </c>
      <c r="H113" s="8" t="s">
        <v>21</v>
      </c>
      <c r="I113" s="8" t="s">
        <v>568</v>
      </c>
      <c r="J113" s="8" t="s">
        <v>569</v>
      </c>
      <c r="K113" s="8" t="s">
        <v>21</v>
      </c>
      <c r="L113" s="6"/>
      <c r="M113" s="7">
        <v>45880</v>
      </c>
      <c r="N113" s="6" t="s">
        <v>25</v>
      </c>
      <c r="O113" s="8" t="s">
        <v>570</v>
      </c>
      <c r="P113" s="6" t="str">
        <f>HYPERLINK("https://docs.wto.org/imrd/directdoc.asp?DDFDocuments/t/G/TBTN25/ZAF264.DOCX", "https://docs.wto.org/imrd/directdoc.asp?DDFDocuments/t/G/TBTN25/ZAF264.DOCX")</f>
        <v>https://docs.wto.org/imrd/directdoc.asp?DDFDocuments/t/G/TBTN25/ZAF264.DOCX</v>
      </c>
      <c r="Q113" s="6" t="str">
        <f>HYPERLINK("https://docs.wto.org/imrd/directdoc.asp?DDFDocuments/u/G/TBTN25/ZAF264.DOCX", "https://docs.wto.org/imrd/directdoc.asp?DDFDocuments/u/G/TBTN25/ZAF264.DOCX")</f>
        <v>https://docs.wto.org/imrd/directdoc.asp?DDFDocuments/u/G/TBTN25/ZAF264.DOCX</v>
      </c>
      <c r="R113" s="6" t="str">
        <f>HYPERLINK("https://docs.wto.org/imrd/directdoc.asp?DDFDocuments/v/G/TBTN25/ZAF264.DOCX", "https://docs.wto.org/imrd/directdoc.asp?DDFDocuments/v/G/TBTN25/ZAF264.DOCX")</f>
        <v>https://docs.wto.org/imrd/directdoc.asp?DDFDocuments/v/G/TBTN25/ZAF264.DOCX</v>
      </c>
    </row>
    <row r="114" spans="1:18" ht="45" x14ac:dyDescent="0.25">
      <c r="A114" s="8" t="s">
        <v>574</v>
      </c>
      <c r="B114" s="6" t="s">
        <v>571</v>
      </c>
      <c r="C114" s="7">
        <v>45849</v>
      </c>
      <c r="D114" s="9" t="str">
        <f>HYPERLINK("https://www.epingalert.org/en/Search?viewData= G/TBT/N/MYS/125"," G/TBT/N/MYS/125")</f>
        <v xml:space="preserve"> G/TBT/N/MYS/125</v>
      </c>
      <c r="E114" s="8" t="s">
        <v>572</v>
      </c>
      <c r="F114" s="8" t="s">
        <v>573</v>
      </c>
      <c r="H114" s="8" t="s">
        <v>21</v>
      </c>
      <c r="I114" s="8" t="s">
        <v>575</v>
      </c>
      <c r="J114" s="8" t="s">
        <v>576</v>
      </c>
      <c r="K114" s="8" t="s">
        <v>24</v>
      </c>
      <c r="L114" s="6"/>
      <c r="M114" s="7">
        <v>45909</v>
      </c>
      <c r="N114" s="6" t="s">
        <v>25</v>
      </c>
      <c r="O114" s="6"/>
      <c r="P114" s="6" t="str">
        <f>HYPERLINK("https://docs.wto.org/imrd/directdoc.asp?DDFDocuments/t/G/TBTN25/MYS125.DOCX", "https://docs.wto.org/imrd/directdoc.asp?DDFDocuments/t/G/TBTN25/MYS125.DOCX")</f>
        <v>https://docs.wto.org/imrd/directdoc.asp?DDFDocuments/t/G/TBTN25/MYS125.DOCX</v>
      </c>
      <c r="Q114" s="6" t="str">
        <f>HYPERLINK("https://docs.wto.org/imrd/directdoc.asp?DDFDocuments/u/G/TBTN25/MYS125.DOCX", "https://docs.wto.org/imrd/directdoc.asp?DDFDocuments/u/G/TBTN25/MYS125.DOCX")</f>
        <v>https://docs.wto.org/imrd/directdoc.asp?DDFDocuments/u/G/TBTN25/MYS125.DOCX</v>
      </c>
      <c r="R114" s="6" t="str">
        <f>HYPERLINK("https://docs.wto.org/imrd/directdoc.asp?DDFDocuments/v/G/TBTN25/MYS125.DOCX", "https://docs.wto.org/imrd/directdoc.asp?DDFDocuments/v/G/TBTN25/MYS125.DOCX")</f>
        <v>https://docs.wto.org/imrd/directdoc.asp?DDFDocuments/v/G/TBTN25/MYS125.DOCX</v>
      </c>
    </row>
    <row r="115" spans="1:18" ht="60" x14ac:dyDescent="0.25">
      <c r="A115" s="8" t="s">
        <v>109</v>
      </c>
      <c r="B115" s="6" t="s">
        <v>106</v>
      </c>
      <c r="C115" s="7">
        <v>45848</v>
      </c>
      <c r="D115" s="9" t="str">
        <f>HYPERLINK("https://www.epingalert.org/en/Search?viewData= G/TBT/N/IND/376"," G/TBT/N/IND/376")</f>
        <v xml:space="preserve"> G/TBT/N/IND/376</v>
      </c>
      <c r="E115" s="8" t="s">
        <v>577</v>
      </c>
      <c r="F115" s="8" t="s">
        <v>578</v>
      </c>
      <c r="H115" s="8" t="s">
        <v>110</v>
      </c>
      <c r="I115" s="8" t="s">
        <v>579</v>
      </c>
      <c r="J115" s="8" t="s">
        <v>68</v>
      </c>
      <c r="K115" s="8" t="s">
        <v>21</v>
      </c>
      <c r="L115" s="6"/>
      <c r="M115" s="7">
        <v>45908</v>
      </c>
      <c r="N115" s="6" t="s">
        <v>25</v>
      </c>
      <c r="O115" s="8" t="s">
        <v>580</v>
      </c>
      <c r="P115" s="6" t="str">
        <f>HYPERLINK("https://docs.wto.org/imrd/directdoc.asp?DDFDocuments/t/G/TBTN25/IND376.DOCX", "https://docs.wto.org/imrd/directdoc.asp?DDFDocuments/t/G/TBTN25/IND376.DOCX")</f>
        <v>https://docs.wto.org/imrd/directdoc.asp?DDFDocuments/t/G/TBTN25/IND376.DOCX</v>
      </c>
      <c r="Q115" s="6" t="str">
        <f>HYPERLINK("https://docs.wto.org/imrd/directdoc.asp?DDFDocuments/u/G/TBTN25/IND376.DOCX", "https://docs.wto.org/imrd/directdoc.asp?DDFDocuments/u/G/TBTN25/IND376.DOCX")</f>
        <v>https://docs.wto.org/imrd/directdoc.asp?DDFDocuments/u/G/TBTN25/IND376.DOCX</v>
      </c>
      <c r="R115" s="6" t="str">
        <f>HYPERLINK("https://docs.wto.org/imrd/directdoc.asp?DDFDocuments/v/G/TBTN25/IND376.DOCX", "https://docs.wto.org/imrd/directdoc.asp?DDFDocuments/v/G/TBTN25/IND376.DOCX")</f>
        <v>https://docs.wto.org/imrd/directdoc.asp?DDFDocuments/v/G/TBTN25/IND376.DOCX</v>
      </c>
    </row>
    <row r="116" spans="1:18" ht="30" x14ac:dyDescent="0.25">
      <c r="A116" s="8" t="s">
        <v>583</v>
      </c>
      <c r="B116" s="6" t="s">
        <v>441</v>
      </c>
      <c r="C116" s="7">
        <v>45848</v>
      </c>
      <c r="D116" s="9" t="str">
        <f>HYPERLINK("https://www.epingalert.org/en/Search?viewData= G/TBT/N/KEN/1835"," G/TBT/N/KEN/1835")</f>
        <v xml:space="preserve"> G/TBT/N/KEN/1835</v>
      </c>
      <c r="E116" s="8" t="s">
        <v>581</v>
      </c>
      <c r="F116" s="8" t="s">
        <v>582</v>
      </c>
      <c r="H116" s="8" t="s">
        <v>21</v>
      </c>
      <c r="I116" s="8" t="s">
        <v>584</v>
      </c>
      <c r="J116" s="8" t="s">
        <v>585</v>
      </c>
      <c r="K116" s="8" t="s">
        <v>21</v>
      </c>
      <c r="L116" s="6"/>
      <c r="M116" s="7">
        <v>45908</v>
      </c>
      <c r="N116" s="6" t="s">
        <v>25</v>
      </c>
      <c r="O116" s="8" t="s">
        <v>586</v>
      </c>
      <c r="P116" s="6" t="str">
        <f>HYPERLINK("https://docs.wto.org/imrd/directdoc.asp?DDFDocuments/t/G/TBTN25/KEN1835.DOCX", "https://docs.wto.org/imrd/directdoc.asp?DDFDocuments/t/G/TBTN25/KEN1835.DOCX")</f>
        <v>https://docs.wto.org/imrd/directdoc.asp?DDFDocuments/t/G/TBTN25/KEN1835.DOCX</v>
      </c>
      <c r="Q116" s="6" t="str">
        <f>HYPERLINK("https://docs.wto.org/imrd/directdoc.asp?DDFDocuments/u/G/TBTN25/KEN1835.DOCX", "https://docs.wto.org/imrd/directdoc.asp?DDFDocuments/u/G/TBTN25/KEN1835.DOCX")</f>
        <v>https://docs.wto.org/imrd/directdoc.asp?DDFDocuments/u/G/TBTN25/KEN1835.DOCX</v>
      </c>
      <c r="R116" s="6" t="str">
        <f>HYPERLINK("https://docs.wto.org/imrd/directdoc.asp?DDFDocuments/v/G/TBTN25/KEN1835.DOCX", "https://docs.wto.org/imrd/directdoc.asp?DDFDocuments/v/G/TBTN25/KEN1835.DOCX")</f>
        <v>https://docs.wto.org/imrd/directdoc.asp?DDFDocuments/v/G/TBTN25/KEN1835.DOCX</v>
      </c>
    </row>
    <row r="117" spans="1:18" ht="45" x14ac:dyDescent="0.25">
      <c r="A117" s="8" t="s">
        <v>589</v>
      </c>
      <c r="B117" s="6" t="s">
        <v>441</v>
      </c>
      <c r="C117" s="7">
        <v>45848</v>
      </c>
      <c r="D117" s="9" t="str">
        <f>HYPERLINK("https://www.epingalert.org/en/Search?viewData= G/TBT/N/KEN/1832"," G/TBT/N/KEN/1832")</f>
        <v xml:space="preserve"> G/TBT/N/KEN/1832</v>
      </c>
      <c r="E117" s="8" t="s">
        <v>587</v>
      </c>
      <c r="F117" s="8" t="s">
        <v>588</v>
      </c>
      <c r="H117" s="8" t="s">
        <v>21</v>
      </c>
      <c r="I117" s="8" t="s">
        <v>590</v>
      </c>
      <c r="J117" s="8" t="s">
        <v>585</v>
      </c>
      <c r="K117" s="8" t="s">
        <v>21</v>
      </c>
      <c r="L117" s="6"/>
      <c r="M117" s="7">
        <v>45908</v>
      </c>
      <c r="N117" s="6" t="s">
        <v>25</v>
      </c>
      <c r="O117" s="8" t="s">
        <v>591</v>
      </c>
      <c r="P117" s="6" t="str">
        <f>HYPERLINK("https://docs.wto.org/imrd/directdoc.asp?DDFDocuments/t/G/TBTN25/KEN1832.DOCX", "https://docs.wto.org/imrd/directdoc.asp?DDFDocuments/t/G/TBTN25/KEN1832.DOCX")</f>
        <v>https://docs.wto.org/imrd/directdoc.asp?DDFDocuments/t/G/TBTN25/KEN1832.DOCX</v>
      </c>
      <c r="Q117" s="6" t="str">
        <f>HYPERLINK("https://docs.wto.org/imrd/directdoc.asp?DDFDocuments/u/G/TBTN25/KEN1832.DOCX", "https://docs.wto.org/imrd/directdoc.asp?DDFDocuments/u/G/TBTN25/KEN1832.DOCX")</f>
        <v>https://docs.wto.org/imrd/directdoc.asp?DDFDocuments/u/G/TBTN25/KEN1832.DOCX</v>
      </c>
      <c r="R117" s="6" t="str">
        <f>HYPERLINK("https://docs.wto.org/imrd/directdoc.asp?DDFDocuments/v/G/TBTN25/KEN1832.DOCX", "https://docs.wto.org/imrd/directdoc.asp?DDFDocuments/v/G/TBTN25/KEN1832.DOCX")</f>
        <v>https://docs.wto.org/imrd/directdoc.asp?DDFDocuments/v/G/TBTN25/KEN1832.DOCX</v>
      </c>
    </row>
    <row r="118" spans="1:18" ht="30" x14ac:dyDescent="0.25">
      <c r="A118" s="8" t="s">
        <v>594</v>
      </c>
      <c r="B118" s="6" t="s">
        <v>101</v>
      </c>
      <c r="C118" s="7">
        <v>45848</v>
      </c>
      <c r="D118" s="9" t="str">
        <f>HYPERLINK("https://www.epingalert.org/en/Search?viewData= G/TBT/N/CHL/743"," G/TBT/N/CHL/743")</f>
        <v xml:space="preserve"> G/TBT/N/CHL/743</v>
      </c>
      <c r="E118" s="8" t="s">
        <v>592</v>
      </c>
      <c r="F118" s="8" t="s">
        <v>593</v>
      </c>
      <c r="H118" s="8" t="s">
        <v>21</v>
      </c>
      <c r="I118" s="8" t="s">
        <v>595</v>
      </c>
      <c r="J118" s="8" t="s">
        <v>47</v>
      </c>
      <c r="K118" s="8" t="s">
        <v>21</v>
      </c>
      <c r="L118" s="6"/>
      <c r="M118" s="7">
        <v>45908</v>
      </c>
      <c r="N118" s="6" t="s">
        <v>25</v>
      </c>
      <c r="O118" s="8" t="s">
        <v>596</v>
      </c>
      <c r="P118" s="6" t="str">
        <f>HYPERLINK("https://docs.wto.org/imrd/directdoc.asp?DDFDocuments/t/G/TBTN25/CHL743.DOCX", "https://docs.wto.org/imrd/directdoc.asp?DDFDocuments/t/G/TBTN25/CHL743.DOCX")</f>
        <v>https://docs.wto.org/imrd/directdoc.asp?DDFDocuments/t/G/TBTN25/CHL743.DOCX</v>
      </c>
      <c r="Q118" s="6" t="str">
        <f>HYPERLINK("https://docs.wto.org/imrd/directdoc.asp?DDFDocuments/u/G/TBTN25/CHL743.DOCX", "https://docs.wto.org/imrd/directdoc.asp?DDFDocuments/u/G/TBTN25/CHL743.DOCX")</f>
        <v>https://docs.wto.org/imrd/directdoc.asp?DDFDocuments/u/G/TBTN25/CHL743.DOCX</v>
      </c>
      <c r="R118" s="6" t="str">
        <f>HYPERLINK("https://docs.wto.org/imrd/directdoc.asp?DDFDocuments/v/G/TBTN25/CHL743.DOCX", "https://docs.wto.org/imrd/directdoc.asp?DDFDocuments/v/G/TBTN25/CHL743.DOCX")</f>
        <v>https://docs.wto.org/imrd/directdoc.asp?DDFDocuments/v/G/TBTN25/CHL743.DOCX</v>
      </c>
    </row>
    <row r="119" spans="1:18" ht="60" x14ac:dyDescent="0.25">
      <c r="A119" s="8" t="s">
        <v>600</v>
      </c>
      <c r="B119" s="6" t="s">
        <v>597</v>
      </c>
      <c r="C119" s="7">
        <v>45848</v>
      </c>
      <c r="D119" s="9" t="str">
        <f>HYPERLINK("https://www.epingalert.org/en/Search?viewData= G/TBT/N/PAN/134"," G/TBT/N/PAN/134")</f>
        <v xml:space="preserve"> G/TBT/N/PAN/134</v>
      </c>
      <c r="E119" s="8" t="s">
        <v>598</v>
      </c>
      <c r="F119" s="8" t="s">
        <v>599</v>
      </c>
      <c r="H119" s="8" t="s">
        <v>601</v>
      </c>
      <c r="I119" s="8" t="s">
        <v>351</v>
      </c>
      <c r="J119" s="8" t="s">
        <v>602</v>
      </c>
      <c r="K119" s="8" t="s">
        <v>33</v>
      </c>
      <c r="L119" s="6"/>
      <c r="M119" s="7">
        <v>45908</v>
      </c>
      <c r="N119" s="6" t="s">
        <v>25</v>
      </c>
      <c r="O119" s="8" t="s">
        <v>603</v>
      </c>
      <c r="P119" s="6" t="str">
        <f>HYPERLINK("https://docs.wto.org/imrd/directdoc.asp?DDFDocuments/t/G/TBTN25/PAN134.DOCX", "https://docs.wto.org/imrd/directdoc.asp?DDFDocuments/t/G/TBTN25/PAN134.DOCX")</f>
        <v>https://docs.wto.org/imrd/directdoc.asp?DDFDocuments/t/G/TBTN25/PAN134.DOCX</v>
      </c>
      <c r="Q119" s="6" t="str">
        <f>HYPERLINK("https://docs.wto.org/imrd/directdoc.asp?DDFDocuments/u/G/TBTN25/PAN134.DOCX", "https://docs.wto.org/imrd/directdoc.asp?DDFDocuments/u/G/TBTN25/PAN134.DOCX")</f>
        <v>https://docs.wto.org/imrd/directdoc.asp?DDFDocuments/u/G/TBTN25/PAN134.DOCX</v>
      </c>
      <c r="R119" s="6" t="str">
        <f>HYPERLINK("https://docs.wto.org/imrd/directdoc.asp?DDFDocuments/v/G/TBTN25/PAN134.DOCX", "https://docs.wto.org/imrd/directdoc.asp?DDFDocuments/v/G/TBTN25/PAN134.DOCX")</f>
        <v>https://docs.wto.org/imrd/directdoc.asp?DDFDocuments/v/G/TBTN25/PAN134.DOCX</v>
      </c>
    </row>
    <row r="120" spans="1:18" ht="165" x14ac:dyDescent="0.25">
      <c r="A120" s="8" t="s">
        <v>606</v>
      </c>
      <c r="B120" s="6" t="s">
        <v>101</v>
      </c>
      <c r="C120" s="7">
        <v>45848</v>
      </c>
      <c r="D120" s="9" t="str">
        <f>HYPERLINK("https://www.epingalert.org/en/Search?viewData= G/TBT/N/CHL/742"," G/TBT/N/CHL/742")</f>
        <v xml:space="preserve"> G/TBT/N/CHL/742</v>
      </c>
      <c r="E120" s="8" t="s">
        <v>604</v>
      </c>
      <c r="F120" s="8" t="s">
        <v>605</v>
      </c>
      <c r="H120" s="8" t="s">
        <v>21</v>
      </c>
      <c r="I120" s="8" t="s">
        <v>607</v>
      </c>
      <c r="J120" s="8" t="s">
        <v>608</v>
      </c>
      <c r="K120" s="8" t="s">
        <v>21</v>
      </c>
      <c r="L120" s="6"/>
      <c r="M120" s="7">
        <v>45908</v>
      </c>
      <c r="N120" s="6" t="s">
        <v>25</v>
      </c>
      <c r="O120" s="8" t="s">
        <v>609</v>
      </c>
      <c r="P120" s="6" t="str">
        <f>HYPERLINK("https://docs.wto.org/imrd/directdoc.asp?DDFDocuments/t/G/TBTN25/CHL742.DOCX", "https://docs.wto.org/imrd/directdoc.asp?DDFDocuments/t/G/TBTN25/CHL742.DOCX")</f>
        <v>https://docs.wto.org/imrd/directdoc.asp?DDFDocuments/t/G/TBTN25/CHL742.DOCX</v>
      </c>
      <c r="Q120" s="6" t="str">
        <f>HYPERLINK("https://docs.wto.org/imrd/directdoc.asp?DDFDocuments/u/G/TBTN25/CHL742.DOCX", "https://docs.wto.org/imrd/directdoc.asp?DDFDocuments/u/G/TBTN25/CHL742.DOCX")</f>
        <v>https://docs.wto.org/imrd/directdoc.asp?DDFDocuments/u/G/TBTN25/CHL742.DOCX</v>
      </c>
      <c r="R120" s="6" t="str">
        <f>HYPERLINK("https://docs.wto.org/imrd/directdoc.asp?DDFDocuments/v/G/TBTN25/CHL742.DOCX", "https://docs.wto.org/imrd/directdoc.asp?DDFDocuments/v/G/TBTN25/CHL742.DOCX")</f>
        <v>https://docs.wto.org/imrd/directdoc.asp?DDFDocuments/v/G/TBTN25/CHL742.DOCX</v>
      </c>
    </row>
    <row r="121" spans="1:18" ht="180" x14ac:dyDescent="0.25">
      <c r="A121" s="8" t="s">
        <v>613</v>
      </c>
      <c r="B121" s="6" t="s">
        <v>610</v>
      </c>
      <c r="C121" s="7">
        <v>45848</v>
      </c>
      <c r="D121" s="9" t="str">
        <f>HYPERLINK("https://www.epingalert.org/en/Search?viewData= G/TBT/N/CHE/297"," G/TBT/N/CHE/297")</f>
        <v xml:space="preserve"> G/TBT/N/CHE/297</v>
      </c>
      <c r="E121" s="8" t="s">
        <v>611</v>
      </c>
      <c r="F121" s="8" t="s">
        <v>612</v>
      </c>
      <c r="H121" s="8" t="s">
        <v>21</v>
      </c>
      <c r="I121" s="8" t="s">
        <v>614</v>
      </c>
      <c r="J121" s="8" t="s">
        <v>523</v>
      </c>
      <c r="K121" s="8" t="s">
        <v>21</v>
      </c>
      <c r="L121" s="6"/>
      <c r="M121" s="7">
        <v>45908</v>
      </c>
      <c r="N121" s="6" t="s">
        <v>25</v>
      </c>
      <c r="O121" s="8" t="s">
        <v>615</v>
      </c>
      <c r="P121" s="6" t="str">
        <f>HYPERLINK("https://docs.wto.org/imrd/directdoc.asp?DDFDocuments/t/G/TBTN25/CHE297.DOCX", "https://docs.wto.org/imrd/directdoc.asp?DDFDocuments/t/G/TBTN25/CHE297.DOCX")</f>
        <v>https://docs.wto.org/imrd/directdoc.asp?DDFDocuments/t/G/TBTN25/CHE297.DOCX</v>
      </c>
      <c r="Q121" s="6" t="str">
        <f>HYPERLINK("https://docs.wto.org/imrd/directdoc.asp?DDFDocuments/u/G/TBTN25/CHE297.DOCX", "https://docs.wto.org/imrd/directdoc.asp?DDFDocuments/u/G/TBTN25/CHE297.DOCX")</f>
        <v>https://docs.wto.org/imrd/directdoc.asp?DDFDocuments/u/G/TBTN25/CHE297.DOCX</v>
      </c>
      <c r="R121" s="6" t="str">
        <f>HYPERLINK("https://docs.wto.org/imrd/directdoc.asp?DDFDocuments/v/G/TBTN25/CHE297.DOCX", "https://docs.wto.org/imrd/directdoc.asp?DDFDocuments/v/G/TBTN25/CHE297.DOCX")</f>
        <v>https://docs.wto.org/imrd/directdoc.asp?DDFDocuments/v/G/TBTN25/CHE297.DOCX</v>
      </c>
    </row>
    <row r="122" spans="1:18" ht="30" x14ac:dyDescent="0.25">
      <c r="A122" s="8" t="s">
        <v>600</v>
      </c>
      <c r="B122" s="6" t="s">
        <v>597</v>
      </c>
      <c r="C122" s="7">
        <v>45848</v>
      </c>
      <c r="D122" s="9" t="str">
        <f>HYPERLINK("https://www.epingalert.org/en/Search?viewData= G/TBT/N/PAN/133"," G/TBT/N/PAN/133")</f>
        <v xml:space="preserve"> G/TBT/N/PAN/133</v>
      </c>
      <c r="E122" s="8" t="s">
        <v>616</v>
      </c>
      <c r="F122" s="8" t="s">
        <v>617</v>
      </c>
      <c r="H122" s="8" t="s">
        <v>618</v>
      </c>
      <c r="I122" s="8" t="s">
        <v>351</v>
      </c>
      <c r="J122" s="8" t="s">
        <v>602</v>
      </c>
      <c r="K122" s="8" t="s">
        <v>33</v>
      </c>
      <c r="L122" s="6"/>
      <c r="M122" s="7">
        <v>45908</v>
      </c>
      <c r="N122" s="6" t="s">
        <v>25</v>
      </c>
      <c r="O122" s="8" t="s">
        <v>619</v>
      </c>
      <c r="P122" s="6" t="str">
        <f>HYPERLINK("https://docs.wto.org/imrd/directdoc.asp?DDFDocuments/t/G/TBTN25/PAN133.DOCX", "https://docs.wto.org/imrd/directdoc.asp?DDFDocuments/t/G/TBTN25/PAN133.DOCX")</f>
        <v>https://docs.wto.org/imrd/directdoc.asp?DDFDocuments/t/G/TBTN25/PAN133.DOCX</v>
      </c>
      <c r="Q122" s="6" t="str">
        <f>HYPERLINK("https://docs.wto.org/imrd/directdoc.asp?DDFDocuments/u/G/TBTN25/PAN133.DOCX", "https://docs.wto.org/imrd/directdoc.asp?DDFDocuments/u/G/TBTN25/PAN133.DOCX")</f>
        <v>https://docs.wto.org/imrd/directdoc.asp?DDFDocuments/u/G/TBTN25/PAN133.DOCX</v>
      </c>
      <c r="R122" s="6" t="str">
        <f>HYPERLINK("https://docs.wto.org/imrd/directdoc.asp?DDFDocuments/v/G/TBTN25/PAN133.DOCX", "https://docs.wto.org/imrd/directdoc.asp?DDFDocuments/v/G/TBTN25/PAN133.DOCX")</f>
        <v>https://docs.wto.org/imrd/directdoc.asp?DDFDocuments/v/G/TBTN25/PAN133.DOCX</v>
      </c>
    </row>
    <row r="123" spans="1:18" ht="375" x14ac:dyDescent="0.25">
      <c r="A123" s="8" t="s">
        <v>622</v>
      </c>
      <c r="B123" s="6" t="s">
        <v>27</v>
      </c>
      <c r="C123" s="7">
        <v>45848</v>
      </c>
      <c r="D123" s="9" t="str">
        <f>HYPERLINK("https://www.epingalert.org/en/Search?viewData= G/TBT/N/UKR/350"," G/TBT/N/UKR/350")</f>
        <v xml:space="preserve"> G/TBT/N/UKR/350</v>
      </c>
      <c r="E123" s="8" t="s">
        <v>620</v>
      </c>
      <c r="F123" s="8" t="s">
        <v>621</v>
      </c>
      <c r="H123" s="8" t="s">
        <v>623</v>
      </c>
      <c r="I123" s="8" t="s">
        <v>624</v>
      </c>
      <c r="J123" s="8" t="s">
        <v>32</v>
      </c>
      <c r="K123" s="8" t="s">
        <v>21</v>
      </c>
      <c r="L123" s="6"/>
      <c r="M123" s="7">
        <v>45908</v>
      </c>
      <c r="N123" s="6" t="s">
        <v>25</v>
      </c>
      <c r="O123" s="8" t="s">
        <v>625</v>
      </c>
      <c r="P123" s="6" t="str">
        <f>HYPERLINK("https://docs.wto.org/imrd/directdoc.asp?DDFDocuments/t/G/TBTN25/UKR350.DOCX", "https://docs.wto.org/imrd/directdoc.asp?DDFDocuments/t/G/TBTN25/UKR350.DOCX")</f>
        <v>https://docs.wto.org/imrd/directdoc.asp?DDFDocuments/t/G/TBTN25/UKR350.DOCX</v>
      </c>
      <c r="Q123" s="6" t="str">
        <f>HYPERLINK("https://docs.wto.org/imrd/directdoc.asp?DDFDocuments/u/G/TBTN25/UKR350.DOCX", "https://docs.wto.org/imrd/directdoc.asp?DDFDocuments/u/G/TBTN25/UKR350.DOCX")</f>
        <v>https://docs.wto.org/imrd/directdoc.asp?DDFDocuments/u/G/TBTN25/UKR350.DOCX</v>
      </c>
      <c r="R123" s="6" t="str">
        <f>HYPERLINK("https://docs.wto.org/imrd/directdoc.asp?DDFDocuments/v/G/TBTN25/UKR350.DOCX", "https://docs.wto.org/imrd/directdoc.asp?DDFDocuments/v/G/TBTN25/UKR350.DOCX")</f>
        <v>https://docs.wto.org/imrd/directdoc.asp?DDFDocuments/v/G/TBTN25/UKR350.DOCX</v>
      </c>
    </row>
    <row r="124" spans="1:18" ht="75" x14ac:dyDescent="0.25">
      <c r="A124" s="8" t="s">
        <v>109</v>
      </c>
      <c r="B124" s="6" t="s">
        <v>106</v>
      </c>
      <c r="C124" s="7">
        <v>45848</v>
      </c>
      <c r="D124" s="9" t="str">
        <f>HYPERLINK("https://www.epingalert.org/en/Search?viewData= G/TBT/N/IND/375"," G/TBT/N/IND/375")</f>
        <v xml:space="preserve"> G/TBT/N/IND/375</v>
      </c>
      <c r="E124" s="8" t="s">
        <v>626</v>
      </c>
      <c r="F124" s="8" t="s">
        <v>627</v>
      </c>
      <c r="H124" s="8" t="s">
        <v>110</v>
      </c>
      <c r="I124" s="8" t="s">
        <v>628</v>
      </c>
      <c r="J124" s="8" t="s">
        <v>68</v>
      </c>
      <c r="K124" s="8" t="s">
        <v>21</v>
      </c>
      <c r="L124" s="6"/>
      <c r="M124" s="7">
        <v>45908</v>
      </c>
      <c r="N124" s="6" t="s">
        <v>25</v>
      </c>
      <c r="O124" s="8" t="s">
        <v>629</v>
      </c>
      <c r="P124" s="6" t="str">
        <f>HYPERLINK("https://docs.wto.org/imrd/directdoc.asp?DDFDocuments/t/G/TBTN25/IND375.DOCX", "https://docs.wto.org/imrd/directdoc.asp?DDFDocuments/t/G/TBTN25/IND375.DOCX")</f>
        <v>https://docs.wto.org/imrd/directdoc.asp?DDFDocuments/t/G/TBTN25/IND375.DOCX</v>
      </c>
      <c r="Q124" s="6" t="str">
        <f>HYPERLINK("https://docs.wto.org/imrd/directdoc.asp?DDFDocuments/u/G/TBTN25/IND375.DOCX", "https://docs.wto.org/imrd/directdoc.asp?DDFDocuments/u/G/TBTN25/IND375.DOCX")</f>
        <v>https://docs.wto.org/imrd/directdoc.asp?DDFDocuments/u/G/TBTN25/IND375.DOCX</v>
      </c>
      <c r="R124" s="6" t="str">
        <f>HYPERLINK("https://docs.wto.org/imrd/directdoc.asp?DDFDocuments/v/G/TBTN25/IND375.DOCX", "https://docs.wto.org/imrd/directdoc.asp?DDFDocuments/v/G/TBTN25/IND375.DOCX")</f>
        <v>https://docs.wto.org/imrd/directdoc.asp?DDFDocuments/v/G/TBTN25/IND375.DOCX</v>
      </c>
    </row>
    <row r="125" spans="1:18" ht="45" x14ac:dyDescent="0.25">
      <c r="A125" s="8" t="s">
        <v>600</v>
      </c>
      <c r="B125" s="6" t="s">
        <v>597</v>
      </c>
      <c r="C125" s="7">
        <v>45848</v>
      </c>
      <c r="D125" s="9" t="str">
        <f>HYPERLINK("https://www.epingalert.org/en/Search?viewData= G/TBT/N/PAN/132"," G/TBT/N/PAN/132")</f>
        <v xml:space="preserve"> G/TBT/N/PAN/132</v>
      </c>
      <c r="E125" s="8" t="s">
        <v>630</v>
      </c>
      <c r="F125" s="8" t="s">
        <v>631</v>
      </c>
      <c r="H125" s="8" t="s">
        <v>632</v>
      </c>
      <c r="I125" s="8" t="s">
        <v>351</v>
      </c>
      <c r="J125" s="8" t="s">
        <v>235</v>
      </c>
      <c r="K125" s="8" t="s">
        <v>33</v>
      </c>
      <c r="L125" s="6"/>
      <c r="M125" s="7">
        <v>45908</v>
      </c>
      <c r="N125" s="6" t="s">
        <v>25</v>
      </c>
      <c r="O125" s="8" t="s">
        <v>633</v>
      </c>
      <c r="P125" s="6" t="str">
        <f>HYPERLINK("https://docs.wto.org/imrd/directdoc.asp?DDFDocuments/t/G/TBTN25/PAN132.DOCX", "https://docs.wto.org/imrd/directdoc.asp?DDFDocuments/t/G/TBTN25/PAN132.DOCX")</f>
        <v>https://docs.wto.org/imrd/directdoc.asp?DDFDocuments/t/G/TBTN25/PAN132.DOCX</v>
      </c>
      <c r="Q125" s="6" t="str">
        <f>HYPERLINK("https://docs.wto.org/imrd/directdoc.asp?DDFDocuments/u/G/TBTN25/PAN132.DOCX", "https://docs.wto.org/imrd/directdoc.asp?DDFDocuments/u/G/TBTN25/PAN132.DOCX")</f>
        <v>https://docs.wto.org/imrd/directdoc.asp?DDFDocuments/u/G/TBTN25/PAN132.DOCX</v>
      </c>
      <c r="R125" s="6" t="str">
        <f>HYPERLINK("https://docs.wto.org/imrd/directdoc.asp?DDFDocuments/v/G/TBTN25/PAN132.DOCX", "https://docs.wto.org/imrd/directdoc.asp?DDFDocuments/v/G/TBTN25/PAN132.DOCX")</f>
        <v>https://docs.wto.org/imrd/directdoc.asp?DDFDocuments/v/G/TBTN25/PAN132.DOCX</v>
      </c>
    </row>
    <row r="126" spans="1:18" ht="60" x14ac:dyDescent="0.25">
      <c r="A126" s="8" t="s">
        <v>109</v>
      </c>
      <c r="B126" s="6" t="s">
        <v>106</v>
      </c>
      <c r="C126" s="7">
        <v>45848</v>
      </c>
      <c r="D126" s="9" t="str">
        <f>HYPERLINK("https://www.epingalert.org/en/Search?viewData= G/TBT/N/IND/377"," G/TBT/N/IND/377")</f>
        <v xml:space="preserve"> G/TBT/N/IND/377</v>
      </c>
      <c r="E126" s="8" t="s">
        <v>634</v>
      </c>
      <c r="F126" s="8" t="s">
        <v>635</v>
      </c>
      <c r="H126" s="8" t="s">
        <v>110</v>
      </c>
      <c r="I126" s="8" t="s">
        <v>636</v>
      </c>
      <c r="J126" s="8" t="s">
        <v>68</v>
      </c>
      <c r="K126" s="8" t="s">
        <v>21</v>
      </c>
      <c r="L126" s="6"/>
      <c r="M126" s="7">
        <v>45908</v>
      </c>
      <c r="N126" s="6" t="s">
        <v>25</v>
      </c>
      <c r="O126" s="8" t="s">
        <v>637</v>
      </c>
      <c r="P126" s="6" t="str">
        <f>HYPERLINK("https://docs.wto.org/imrd/directdoc.asp?DDFDocuments/t/G/TBTN25/IND377.DOCX", "https://docs.wto.org/imrd/directdoc.asp?DDFDocuments/t/G/TBTN25/IND377.DOCX")</f>
        <v>https://docs.wto.org/imrd/directdoc.asp?DDFDocuments/t/G/TBTN25/IND377.DOCX</v>
      </c>
      <c r="Q126" s="6" t="str">
        <f>HYPERLINK("https://docs.wto.org/imrd/directdoc.asp?DDFDocuments/u/G/TBTN25/IND377.DOCX", "https://docs.wto.org/imrd/directdoc.asp?DDFDocuments/u/G/TBTN25/IND377.DOCX")</f>
        <v>https://docs.wto.org/imrd/directdoc.asp?DDFDocuments/u/G/TBTN25/IND377.DOCX</v>
      </c>
      <c r="R126" s="6" t="str">
        <f>HYPERLINK("https://docs.wto.org/imrd/directdoc.asp?DDFDocuments/v/G/TBTN25/IND377.DOCX", "https://docs.wto.org/imrd/directdoc.asp?DDFDocuments/v/G/TBTN25/IND377.DOCX")</f>
        <v>https://docs.wto.org/imrd/directdoc.asp?DDFDocuments/v/G/TBTN25/IND377.DOCX</v>
      </c>
    </row>
    <row r="127" spans="1:18" ht="30" x14ac:dyDescent="0.25">
      <c r="A127" s="8" t="s">
        <v>583</v>
      </c>
      <c r="B127" s="6" t="s">
        <v>441</v>
      </c>
      <c r="C127" s="7">
        <v>45848</v>
      </c>
      <c r="D127" s="9" t="str">
        <f>HYPERLINK("https://www.epingalert.org/en/Search?viewData= G/TBT/N/KEN/1834"," G/TBT/N/KEN/1834")</f>
        <v xml:space="preserve"> G/TBT/N/KEN/1834</v>
      </c>
      <c r="E127" s="8" t="s">
        <v>638</v>
      </c>
      <c r="F127" s="8" t="s">
        <v>582</v>
      </c>
      <c r="H127" s="8" t="s">
        <v>21</v>
      </c>
      <c r="I127" s="8" t="s">
        <v>584</v>
      </c>
      <c r="J127" s="8" t="s">
        <v>585</v>
      </c>
      <c r="K127" s="8" t="s">
        <v>21</v>
      </c>
      <c r="L127" s="6"/>
      <c r="M127" s="7">
        <v>45908</v>
      </c>
      <c r="N127" s="6" t="s">
        <v>25</v>
      </c>
      <c r="O127" s="8" t="s">
        <v>639</v>
      </c>
      <c r="P127" s="6" t="str">
        <f>HYPERLINK("https://docs.wto.org/imrd/directdoc.asp?DDFDocuments/t/G/TBTN25/KEN1834.DOCX", "https://docs.wto.org/imrd/directdoc.asp?DDFDocuments/t/G/TBTN25/KEN1834.DOCX")</f>
        <v>https://docs.wto.org/imrd/directdoc.asp?DDFDocuments/t/G/TBTN25/KEN1834.DOCX</v>
      </c>
      <c r="Q127" s="6" t="str">
        <f>HYPERLINK("https://docs.wto.org/imrd/directdoc.asp?DDFDocuments/u/G/TBTN25/KEN1834.DOCX", "https://docs.wto.org/imrd/directdoc.asp?DDFDocuments/u/G/TBTN25/KEN1834.DOCX")</f>
        <v>https://docs.wto.org/imrd/directdoc.asp?DDFDocuments/u/G/TBTN25/KEN1834.DOCX</v>
      </c>
      <c r="R127" s="6" t="str">
        <f>HYPERLINK("https://docs.wto.org/imrd/directdoc.asp?DDFDocuments/v/G/TBTN25/KEN1834.DOCX", "https://docs.wto.org/imrd/directdoc.asp?DDFDocuments/v/G/TBTN25/KEN1834.DOCX")</f>
        <v>https://docs.wto.org/imrd/directdoc.asp?DDFDocuments/v/G/TBTN25/KEN1834.DOCX</v>
      </c>
    </row>
    <row r="128" spans="1:18" ht="30" x14ac:dyDescent="0.25">
      <c r="A128" s="8" t="s">
        <v>583</v>
      </c>
      <c r="B128" s="6" t="s">
        <v>441</v>
      </c>
      <c r="C128" s="7">
        <v>45848</v>
      </c>
      <c r="D128" s="9" t="str">
        <f>HYPERLINK("https://www.epingalert.org/en/Search?viewData= G/TBT/N/KEN/1833"," G/TBT/N/KEN/1833")</f>
        <v xml:space="preserve"> G/TBT/N/KEN/1833</v>
      </c>
      <c r="E128" s="8" t="s">
        <v>640</v>
      </c>
      <c r="F128" s="8" t="s">
        <v>641</v>
      </c>
      <c r="H128" s="8" t="s">
        <v>21</v>
      </c>
      <c r="I128" s="8" t="s">
        <v>584</v>
      </c>
      <c r="J128" s="8" t="s">
        <v>585</v>
      </c>
      <c r="K128" s="8" t="s">
        <v>21</v>
      </c>
      <c r="L128" s="6"/>
      <c r="M128" s="7">
        <v>45908</v>
      </c>
      <c r="N128" s="6" t="s">
        <v>25</v>
      </c>
      <c r="O128" s="8" t="s">
        <v>642</v>
      </c>
      <c r="P128" s="6" t="str">
        <f>HYPERLINK("https://docs.wto.org/imrd/directdoc.asp?DDFDocuments/t/G/TBTN25/KEN1833.DOCX", "https://docs.wto.org/imrd/directdoc.asp?DDFDocuments/t/G/TBTN25/KEN1833.DOCX")</f>
        <v>https://docs.wto.org/imrd/directdoc.asp?DDFDocuments/t/G/TBTN25/KEN1833.DOCX</v>
      </c>
      <c r="Q128" s="6" t="str">
        <f>HYPERLINK("https://docs.wto.org/imrd/directdoc.asp?DDFDocuments/u/G/TBTN25/KEN1833.DOCX", "https://docs.wto.org/imrd/directdoc.asp?DDFDocuments/u/G/TBTN25/KEN1833.DOCX")</f>
        <v>https://docs.wto.org/imrd/directdoc.asp?DDFDocuments/u/G/TBTN25/KEN1833.DOCX</v>
      </c>
      <c r="R128" s="6" t="str">
        <f>HYPERLINK("https://docs.wto.org/imrd/directdoc.asp?DDFDocuments/v/G/TBTN25/KEN1833.DOCX", "https://docs.wto.org/imrd/directdoc.asp?DDFDocuments/v/G/TBTN25/KEN1833.DOCX")</f>
        <v>https://docs.wto.org/imrd/directdoc.asp?DDFDocuments/v/G/TBTN25/KEN1833.DOCX</v>
      </c>
    </row>
    <row r="129" spans="1:18" ht="120" x14ac:dyDescent="0.25">
      <c r="A129" s="8" t="s">
        <v>645</v>
      </c>
      <c r="B129" s="6" t="s">
        <v>86</v>
      </c>
      <c r="C129" s="7">
        <v>45848</v>
      </c>
      <c r="D129" s="9" t="str">
        <f>HYPERLINK("https://www.epingalert.org/en/Search?viewData= G/TBT/N/USA/2224"," G/TBT/N/USA/2224")</f>
        <v xml:space="preserve"> G/TBT/N/USA/2224</v>
      </c>
      <c r="E129" s="8" t="s">
        <v>643</v>
      </c>
      <c r="F129" s="8" t="s">
        <v>644</v>
      </c>
      <c r="H129" s="8" t="s">
        <v>21</v>
      </c>
      <c r="I129" s="8" t="s">
        <v>646</v>
      </c>
      <c r="J129" s="8" t="s">
        <v>91</v>
      </c>
      <c r="K129" s="8" t="s">
        <v>21</v>
      </c>
      <c r="L129" s="6"/>
      <c r="M129" s="7">
        <v>45869</v>
      </c>
      <c r="N129" s="6" t="s">
        <v>25</v>
      </c>
      <c r="O129" s="8" t="s">
        <v>647</v>
      </c>
      <c r="P129" s="6" t="str">
        <f>HYPERLINK("https://docs.wto.org/imrd/directdoc.asp?DDFDocuments/t/G/TBTN25/USA2224.DOCX", "https://docs.wto.org/imrd/directdoc.asp?DDFDocuments/t/G/TBTN25/USA2224.DOCX")</f>
        <v>https://docs.wto.org/imrd/directdoc.asp?DDFDocuments/t/G/TBTN25/USA2224.DOCX</v>
      </c>
      <c r="Q129" s="6" t="str">
        <f>HYPERLINK("https://docs.wto.org/imrd/directdoc.asp?DDFDocuments/u/G/TBTN25/USA2224.DOCX", "https://docs.wto.org/imrd/directdoc.asp?DDFDocuments/u/G/TBTN25/USA2224.DOCX")</f>
        <v>https://docs.wto.org/imrd/directdoc.asp?DDFDocuments/u/G/TBTN25/USA2224.DOCX</v>
      </c>
      <c r="R129" s="6" t="str">
        <f>HYPERLINK("https://docs.wto.org/imrd/directdoc.asp?DDFDocuments/v/G/TBTN25/USA2224.DOCX", "https://docs.wto.org/imrd/directdoc.asp?DDFDocuments/v/G/TBTN25/USA2224.DOCX")</f>
        <v>https://docs.wto.org/imrd/directdoc.asp?DDFDocuments/v/G/TBTN25/USA2224.DOCX</v>
      </c>
    </row>
    <row r="130" spans="1:18" ht="75" x14ac:dyDescent="0.25">
      <c r="A130" s="8" t="s">
        <v>650</v>
      </c>
      <c r="B130" s="6" t="s">
        <v>146</v>
      </c>
      <c r="C130" s="7">
        <v>45847</v>
      </c>
      <c r="D130" s="9" t="str">
        <f>HYPERLINK("https://www.epingalert.org/en/Search?viewData= G/TBT/N/EU/1142"," G/TBT/N/EU/1142")</f>
        <v xml:space="preserve"> G/TBT/N/EU/1142</v>
      </c>
      <c r="E130" s="8" t="s">
        <v>648</v>
      </c>
      <c r="F130" s="8" t="s">
        <v>649</v>
      </c>
      <c r="H130" s="8" t="s">
        <v>651</v>
      </c>
      <c r="I130" s="8" t="s">
        <v>652</v>
      </c>
      <c r="J130" s="8" t="s">
        <v>47</v>
      </c>
      <c r="K130" s="8" t="s">
        <v>21</v>
      </c>
      <c r="L130" s="6"/>
      <c r="M130" s="7">
        <v>45907</v>
      </c>
      <c r="N130" s="6" t="s">
        <v>25</v>
      </c>
      <c r="O130" s="8" t="s">
        <v>653</v>
      </c>
      <c r="P130" s="6" t="str">
        <f>HYPERLINK("https://docs.wto.org/imrd/directdoc.asp?DDFDocuments/t/G/TBTN25/EU1142.DOCX", "https://docs.wto.org/imrd/directdoc.asp?DDFDocuments/t/G/TBTN25/EU1142.DOCX")</f>
        <v>https://docs.wto.org/imrd/directdoc.asp?DDFDocuments/t/G/TBTN25/EU1142.DOCX</v>
      </c>
      <c r="Q130" s="6" t="str">
        <f>HYPERLINK("https://docs.wto.org/imrd/directdoc.asp?DDFDocuments/u/G/TBTN25/EU1142.DOCX", "https://docs.wto.org/imrd/directdoc.asp?DDFDocuments/u/G/TBTN25/EU1142.DOCX")</f>
        <v>https://docs.wto.org/imrd/directdoc.asp?DDFDocuments/u/G/TBTN25/EU1142.DOCX</v>
      </c>
      <c r="R130" s="6" t="str">
        <f>HYPERLINK("https://docs.wto.org/imrd/directdoc.asp?DDFDocuments/v/G/TBTN25/EU1142.DOCX", "https://docs.wto.org/imrd/directdoc.asp?DDFDocuments/v/G/TBTN25/EU1142.DOCX")</f>
        <v>https://docs.wto.org/imrd/directdoc.asp?DDFDocuments/v/G/TBTN25/EU1142.DOCX</v>
      </c>
    </row>
    <row r="131" spans="1:18" ht="135" x14ac:dyDescent="0.25">
      <c r="A131" s="8" t="s">
        <v>656</v>
      </c>
      <c r="B131" s="6" t="s">
        <v>146</v>
      </c>
      <c r="C131" s="7">
        <v>45847</v>
      </c>
      <c r="D131" s="9" t="str">
        <f>HYPERLINK("https://www.epingalert.org/en/Search?viewData= G/TBT/N/EU/1143"," G/TBT/N/EU/1143")</f>
        <v xml:space="preserve"> G/TBT/N/EU/1143</v>
      </c>
      <c r="E131" s="8" t="s">
        <v>654</v>
      </c>
      <c r="F131" s="8" t="s">
        <v>655</v>
      </c>
      <c r="H131" s="8" t="s">
        <v>21</v>
      </c>
      <c r="I131" s="8" t="s">
        <v>657</v>
      </c>
      <c r="J131" s="8" t="s">
        <v>658</v>
      </c>
      <c r="K131" s="8" t="s">
        <v>21</v>
      </c>
      <c r="L131" s="6"/>
      <c r="M131" s="7">
        <v>45907</v>
      </c>
      <c r="N131" s="6" t="s">
        <v>25</v>
      </c>
      <c r="O131" s="8" t="s">
        <v>659</v>
      </c>
      <c r="P131" s="6" t="str">
        <f>HYPERLINK("https://docs.wto.org/imrd/directdoc.asp?DDFDocuments/t/G/TBTN25/EU1143.DOCX", "https://docs.wto.org/imrd/directdoc.asp?DDFDocuments/t/G/TBTN25/EU1143.DOCX")</f>
        <v>https://docs.wto.org/imrd/directdoc.asp?DDFDocuments/t/G/TBTN25/EU1143.DOCX</v>
      </c>
      <c r="Q131" s="6" t="str">
        <f>HYPERLINK("https://docs.wto.org/imrd/directdoc.asp?DDFDocuments/u/G/TBTN25/EU1143.DOCX", "https://docs.wto.org/imrd/directdoc.asp?DDFDocuments/u/G/TBTN25/EU1143.DOCX")</f>
        <v>https://docs.wto.org/imrd/directdoc.asp?DDFDocuments/u/G/TBTN25/EU1143.DOCX</v>
      </c>
      <c r="R131" s="6" t="str">
        <f>HYPERLINK("https://docs.wto.org/imrd/directdoc.asp?DDFDocuments/v/G/TBTN25/EU1143.DOCX", "https://docs.wto.org/imrd/directdoc.asp?DDFDocuments/v/G/TBTN25/EU1143.DOCX")</f>
        <v>https://docs.wto.org/imrd/directdoc.asp?DDFDocuments/v/G/TBTN25/EU1143.DOCX</v>
      </c>
    </row>
    <row r="132" spans="1:18" ht="60" x14ac:dyDescent="0.25">
      <c r="A132" s="8" t="s">
        <v>662</v>
      </c>
      <c r="B132" s="6" t="s">
        <v>75</v>
      </c>
      <c r="C132" s="7">
        <v>45847</v>
      </c>
      <c r="D132" s="9" t="str">
        <f>HYPERLINK("https://www.epingalert.org/en/Search?viewData= G/TBT/N/JOR/66"," G/TBT/N/JOR/66")</f>
        <v xml:space="preserve"> G/TBT/N/JOR/66</v>
      </c>
      <c r="E132" s="8" t="s">
        <v>660</v>
      </c>
      <c r="F132" s="8" t="s">
        <v>661</v>
      </c>
      <c r="H132" s="8" t="s">
        <v>663</v>
      </c>
      <c r="I132" s="8" t="s">
        <v>171</v>
      </c>
      <c r="J132" s="8" t="s">
        <v>664</v>
      </c>
      <c r="K132" s="8" t="s">
        <v>33</v>
      </c>
      <c r="L132" s="6"/>
      <c r="M132" s="7">
        <v>45907</v>
      </c>
      <c r="N132" s="6" t="s">
        <v>25</v>
      </c>
      <c r="O132" s="8" t="s">
        <v>665</v>
      </c>
      <c r="P132" s="6" t="str">
        <f>HYPERLINK("https://docs.wto.org/imrd/directdoc.asp?DDFDocuments/t/G/TBTN25/JOR66.DOCX", "https://docs.wto.org/imrd/directdoc.asp?DDFDocuments/t/G/TBTN25/JOR66.DOCX")</f>
        <v>https://docs.wto.org/imrd/directdoc.asp?DDFDocuments/t/G/TBTN25/JOR66.DOCX</v>
      </c>
      <c r="Q132" s="6" t="str">
        <f>HYPERLINK("https://docs.wto.org/imrd/directdoc.asp?DDFDocuments/u/G/TBTN25/JOR66.DOCX", "https://docs.wto.org/imrd/directdoc.asp?DDFDocuments/u/G/TBTN25/JOR66.DOCX")</f>
        <v>https://docs.wto.org/imrd/directdoc.asp?DDFDocuments/u/G/TBTN25/JOR66.DOCX</v>
      </c>
      <c r="R132" s="6" t="str">
        <f>HYPERLINK("https://docs.wto.org/imrd/directdoc.asp?DDFDocuments/v/G/TBTN25/JOR66.DOCX", "https://docs.wto.org/imrd/directdoc.asp?DDFDocuments/v/G/TBTN25/JOR66.DOCX")</f>
        <v>https://docs.wto.org/imrd/directdoc.asp?DDFDocuments/v/G/TBTN25/JOR66.DOCX</v>
      </c>
    </row>
    <row r="133" spans="1:18" ht="75" x14ac:dyDescent="0.25">
      <c r="A133" s="8" t="s">
        <v>668</v>
      </c>
      <c r="B133" s="6" t="s">
        <v>75</v>
      </c>
      <c r="C133" s="7">
        <v>45847</v>
      </c>
      <c r="D133" s="9" t="str">
        <f>HYPERLINK("https://www.epingalert.org/en/Search?viewData= G/TBT/N/JOR/67"," G/TBT/N/JOR/67")</f>
        <v xml:space="preserve"> G/TBT/N/JOR/67</v>
      </c>
      <c r="E133" s="8" t="s">
        <v>666</v>
      </c>
      <c r="F133" s="8" t="s">
        <v>667</v>
      </c>
      <c r="H133" s="8" t="s">
        <v>669</v>
      </c>
      <c r="I133" s="8" t="s">
        <v>670</v>
      </c>
      <c r="J133" s="8" t="s">
        <v>664</v>
      </c>
      <c r="K133" s="8" t="s">
        <v>33</v>
      </c>
      <c r="L133" s="6"/>
      <c r="M133" s="7">
        <v>45907</v>
      </c>
      <c r="N133" s="6" t="s">
        <v>25</v>
      </c>
      <c r="O133" s="8" t="s">
        <v>671</v>
      </c>
      <c r="P133" s="6" t="str">
        <f>HYPERLINK("https://docs.wto.org/imrd/directdoc.asp?DDFDocuments/t/G/TBTN25/JOR67.DOCX", "https://docs.wto.org/imrd/directdoc.asp?DDFDocuments/t/G/TBTN25/JOR67.DOCX")</f>
        <v>https://docs.wto.org/imrd/directdoc.asp?DDFDocuments/t/G/TBTN25/JOR67.DOCX</v>
      </c>
      <c r="Q133" s="6" t="str">
        <f>HYPERLINK("https://docs.wto.org/imrd/directdoc.asp?DDFDocuments/u/G/TBTN25/JOR67.DOCX", "https://docs.wto.org/imrd/directdoc.asp?DDFDocuments/u/G/TBTN25/JOR67.DOCX")</f>
        <v>https://docs.wto.org/imrd/directdoc.asp?DDFDocuments/u/G/TBTN25/JOR67.DOCX</v>
      </c>
      <c r="R133" s="6" t="str">
        <f>HYPERLINK("https://docs.wto.org/imrd/directdoc.asp?DDFDocuments/v/G/TBTN25/JOR67.DOCX", "https://docs.wto.org/imrd/directdoc.asp?DDFDocuments/v/G/TBTN25/JOR67.DOCX")</f>
        <v>https://docs.wto.org/imrd/directdoc.asp?DDFDocuments/v/G/TBTN25/JOR67.DOCX</v>
      </c>
    </row>
    <row r="134" spans="1:18" ht="60" x14ac:dyDescent="0.25">
      <c r="A134" s="8" t="s">
        <v>668</v>
      </c>
      <c r="B134" s="6" t="s">
        <v>75</v>
      </c>
      <c r="C134" s="7">
        <v>45847</v>
      </c>
      <c r="D134" s="9" t="str">
        <f>HYPERLINK("https://www.epingalert.org/en/Search?viewData= G/TBT/N/JOR/68"," G/TBT/N/JOR/68")</f>
        <v xml:space="preserve"> G/TBT/N/JOR/68</v>
      </c>
      <c r="E134" s="8" t="s">
        <v>672</v>
      </c>
      <c r="F134" s="8" t="s">
        <v>673</v>
      </c>
      <c r="H134" s="8" t="s">
        <v>674</v>
      </c>
      <c r="I134" s="8" t="s">
        <v>670</v>
      </c>
      <c r="J134" s="8" t="s">
        <v>664</v>
      </c>
      <c r="K134" s="8" t="s">
        <v>33</v>
      </c>
      <c r="L134" s="6"/>
      <c r="M134" s="7">
        <v>45907</v>
      </c>
      <c r="N134" s="6" t="s">
        <v>25</v>
      </c>
      <c r="O134" s="8" t="s">
        <v>675</v>
      </c>
      <c r="P134" s="6" t="str">
        <f>HYPERLINK("https://docs.wto.org/imrd/directdoc.asp?DDFDocuments/t/G/TBTN25/JOR68.DOCX", "https://docs.wto.org/imrd/directdoc.asp?DDFDocuments/t/G/TBTN25/JOR68.DOCX")</f>
        <v>https://docs.wto.org/imrd/directdoc.asp?DDFDocuments/t/G/TBTN25/JOR68.DOCX</v>
      </c>
      <c r="Q134" s="6" t="str">
        <f>HYPERLINK("https://docs.wto.org/imrd/directdoc.asp?DDFDocuments/u/G/TBTN25/JOR68.DOCX", "https://docs.wto.org/imrd/directdoc.asp?DDFDocuments/u/G/TBTN25/JOR68.DOCX")</f>
        <v>https://docs.wto.org/imrd/directdoc.asp?DDFDocuments/u/G/TBTN25/JOR68.DOCX</v>
      </c>
      <c r="R134" s="6" t="str">
        <f>HYPERLINK("https://docs.wto.org/imrd/directdoc.asp?DDFDocuments/v/G/TBTN25/JOR68.DOCX", "https://docs.wto.org/imrd/directdoc.asp?DDFDocuments/v/G/TBTN25/JOR68.DOCX")</f>
        <v>https://docs.wto.org/imrd/directdoc.asp?DDFDocuments/v/G/TBTN25/JOR68.DOCX</v>
      </c>
    </row>
    <row r="135" spans="1:18" ht="45" x14ac:dyDescent="0.25">
      <c r="A135" s="8" t="s">
        <v>679</v>
      </c>
      <c r="B135" s="6" t="s">
        <v>676</v>
      </c>
      <c r="C135" s="7">
        <v>45846</v>
      </c>
      <c r="D135" s="9" t="str">
        <f>HYPERLINK("https://www.epingalert.org/en/Search?viewData= G/TBT/N/ARE/664, G/TBT/N/BHR/743, G/TBT/N/KWT/728, G/TBT/N/OMN/566, G/TBT/N/QAT/719, G/TBT/N/SAU/1398, G/TBT/N/YEM/322"," G/TBT/N/ARE/664, G/TBT/N/BHR/743, G/TBT/N/KWT/728, G/TBT/N/OMN/566, G/TBT/N/QAT/719, G/TBT/N/SAU/1398, G/TBT/N/YEM/322")</f>
        <v xml:space="preserve"> G/TBT/N/ARE/664, G/TBT/N/BHR/743, G/TBT/N/KWT/728, G/TBT/N/OMN/566, G/TBT/N/QAT/719, G/TBT/N/SAU/1398, G/TBT/N/YEM/322</v>
      </c>
      <c r="E135" s="8" t="s">
        <v>677</v>
      </c>
      <c r="F135" s="8" t="s">
        <v>678</v>
      </c>
      <c r="H135" s="8" t="s">
        <v>21</v>
      </c>
      <c r="I135" s="8" t="s">
        <v>680</v>
      </c>
      <c r="J135" s="8" t="s">
        <v>576</v>
      </c>
      <c r="K135" s="8" t="s">
        <v>24</v>
      </c>
      <c r="L135" s="6"/>
      <c r="M135" s="7">
        <v>45906</v>
      </c>
      <c r="N135" s="6" t="s">
        <v>25</v>
      </c>
      <c r="O135" s="8" t="s">
        <v>681</v>
      </c>
      <c r="P135" s="6" t="str">
        <f>HYPERLINK("https://docs.wto.org/imrd/directdoc.asp?DDFDocuments/t/G/TBTN25/ARE664.DOCX", "https://docs.wto.org/imrd/directdoc.asp?DDFDocuments/t/G/TBTN25/ARE664.DOCX")</f>
        <v>https://docs.wto.org/imrd/directdoc.asp?DDFDocuments/t/G/TBTN25/ARE664.DOCX</v>
      </c>
      <c r="Q135" s="6" t="str">
        <f>HYPERLINK("https://docs.wto.org/imrd/directdoc.asp?DDFDocuments/u/G/TBTN25/ARE664.DOCX", "https://docs.wto.org/imrd/directdoc.asp?DDFDocuments/u/G/TBTN25/ARE664.DOCX")</f>
        <v>https://docs.wto.org/imrd/directdoc.asp?DDFDocuments/u/G/TBTN25/ARE664.DOCX</v>
      </c>
      <c r="R135" s="6" t="str">
        <f>HYPERLINK("https://docs.wto.org/imrd/directdoc.asp?DDFDocuments/v/G/TBTN25/ARE664.DOCX", "https://docs.wto.org/imrd/directdoc.asp?DDFDocuments/v/G/TBTN25/ARE664.DOCX")</f>
        <v>https://docs.wto.org/imrd/directdoc.asp?DDFDocuments/v/G/TBTN25/ARE664.DOCX</v>
      </c>
    </row>
    <row r="136" spans="1:18" ht="210" x14ac:dyDescent="0.25">
      <c r="A136" s="8" t="s">
        <v>684</v>
      </c>
      <c r="B136" s="6" t="s">
        <v>86</v>
      </c>
      <c r="C136" s="7">
        <v>45846</v>
      </c>
      <c r="D136" s="9" t="str">
        <f>HYPERLINK("https://www.epingalert.org/en/Search?viewData= G/TBT/N/USA/2223"," G/TBT/N/USA/2223")</f>
        <v xml:space="preserve"> G/TBT/N/USA/2223</v>
      </c>
      <c r="E136" s="8" t="s">
        <v>682</v>
      </c>
      <c r="F136" s="8" t="s">
        <v>683</v>
      </c>
      <c r="H136" s="8" t="s">
        <v>21</v>
      </c>
      <c r="I136" s="8" t="s">
        <v>685</v>
      </c>
      <c r="J136" s="8" t="s">
        <v>523</v>
      </c>
      <c r="K136" s="8" t="s">
        <v>21</v>
      </c>
      <c r="L136" s="6"/>
      <c r="M136" s="7">
        <v>45853</v>
      </c>
      <c r="N136" s="6" t="s">
        <v>25</v>
      </c>
      <c r="O136" s="8" t="s">
        <v>686</v>
      </c>
      <c r="P136" s="6" t="str">
        <f>HYPERLINK("https://docs.wto.org/imrd/directdoc.asp?DDFDocuments/t/G/TBTN25/USA2223.DOCX", "https://docs.wto.org/imrd/directdoc.asp?DDFDocuments/t/G/TBTN25/USA2223.DOCX")</f>
        <v>https://docs.wto.org/imrd/directdoc.asp?DDFDocuments/t/G/TBTN25/USA2223.DOCX</v>
      </c>
      <c r="Q136" s="6" t="str">
        <f>HYPERLINK("https://docs.wto.org/imrd/directdoc.asp?DDFDocuments/u/G/TBTN25/USA2223.DOCX", "https://docs.wto.org/imrd/directdoc.asp?DDFDocuments/u/G/TBTN25/USA2223.DOCX")</f>
        <v>https://docs.wto.org/imrd/directdoc.asp?DDFDocuments/u/G/TBTN25/USA2223.DOCX</v>
      </c>
      <c r="R136" s="6" t="str">
        <f>HYPERLINK("https://docs.wto.org/imrd/directdoc.asp?DDFDocuments/v/G/TBTN25/USA2223.DOCX", "https://docs.wto.org/imrd/directdoc.asp?DDFDocuments/v/G/TBTN25/USA2223.DOCX")</f>
        <v>https://docs.wto.org/imrd/directdoc.asp?DDFDocuments/v/G/TBTN25/USA2223.DOCX</v>
      </c>
    </row>
    <row r="137" spans="1:18" ht="60" x14ac:dyDescent="0.25">
      <c r="A137" s="8" t="s">
        <v>679</v>
      </c>
      <c r="B137" s="6" t="s">
        <v>687</v>
      </c>
      <c r="C137" s="7">
        <v>45846</v>
      </c>
      <c r="D137" s="9" t="str">
        <f>HYPERLINK("https://www.epingalert.org/en/Search?viewData= G/TBT/N/ARE/663, G/TBT/N/BHR/742, G/TBT/N/KWT/727, G/TBT/N/OMN/565, G/TBT/N/QAT/718, G/TBT/N/SAU/1397, G/TBT/N/YEM/321"," G/TBT/N/ARE/663, G/TBT/N/BHR/742, G/TBT/N/KWT/727, G/TBT/N/OMN/565, G/TBT/N/QAT/718, G/TBT/N/SAU/1397, G/TBT/N/YEM/321")</f>
        <v xml:space="preserve"> G/TBT/N/ARE/663, G/TBT/N/BHR/742, G/TBT/N/KWT/727, G/TBT/N/OMN/565, G/TBT/N/QAT/718, G/TBT/N/SAU/1397, G/TBT/N/YEM/321</v>
      </c>
      <c r="E137" s="8" t="s">
        <v>688</v>
      </c>
      <c r="F137" s="8" t="s">
        <v>689</v>
      </c>
      <c r="H137" s="8" t="s">
        <v>21</v>
      </c>
      <c r="I137" s="8" t="s">
        <v>680</v>
      </c>
      <c r="J137" s="8" t="s">
        <v>576</v>
      </c>
      <c r="K137" s="8" t="s">
        <v>33</v>
      </c>
      <c r="L137" s="6"/>
      <c r="M137" s="7">
        <v>45906</v>
      </c>
      <c r="N137" s="6" t="s">
        <v>25</v>
      </c>
      <c r="O137" s="8" t="s">
        <v>690</v>
      </c>
      <c r="P137" s="6" t="str">
        <f>HYPERLINK("https://docs.wto.org/imrd/directdoc.asp?DDFDocuments/t/G/TBTN25/ARE663.DOCX", "https://docs.wto.org/imrd/directdoc.asp?DDFDocuments/t/G/TBTN25/ARE663.DOCX")</f>
        <v>https://docs.wto.org/imrd/directdoc.asp?DDFDocuments/t/G/TBTN25/ARE663.DOCX</v>
      </c>
      <c r="Q137" s="6" t="str">
        <f>HYPERLINK("https://docs.wto.org/imrd/directdoc.asp?DDFDocuments/u/G/TBTN25/ARE663.DOCX", "https://docs.wto.org/imrd/directdoc.asp?DDFDocuments/u/G/TBTN25/ARE663.DOCX")</f>
        <v>https://docs.wto.org/imrd/directdoc.asp?DDFDocuments/u/G/TBTN25/ARE663.DOCX</v>
      </c>
      <c r="R137" s="6" t="str">
        <f>HYPERLINK("https://docs.wto.org/imrd/directdoc.asp?DDFDocuments/v/G/TBTN25/ARE663.DOCX", "https://docs.wto.org/imrd/directdoc.asp?DDFDocuments/v/G/TBTN25/ARE663.DOCX")</f>
        <v>https://docs.wto.org/imrd/directdoc.asp?DDFDocuments/v/G/TBTN25/ARE663.DOCX</v>
      </c>
    </row>
    <row r="138" spans="1:18" ht="60" x14ac:dyDescent="0.25">
      <c r="A138" s="8" t="s">
        <v>679</v>
      </c>
      <c r="B138" s="6" t="s">
        <v>691</v>
      </c>
      <c r="C138" s="7">
        <v>45846</v>
      </c>
      <c r="D138" s="9" t="str">
        <f>HYPERLINK("https://www.epingalert.org/en/Search?viewData= G/TBT/N/ARE/663, G/TBT/N/BHR/742, G/TBT/N/KWT/727, G/TBT/N/OMN/565, G/TBT/N/QAT/718, G/TBT/N/SAU/1397, G/TBT/N/YEM/321"," G/TBT/N/ARE/663, G/TBT/N/BHR/742, G/TBT/N/KWT/727, G/TBT/N/OMN/565, G/TBT/N/QAT/718, G/TBT/N/SAU/1397, G/TBT/N/YEM/321")</f>
        <v xml:space="preserve"> G/TBT/N/ARE/663, G/TBT/N/BHR/742, G/TBT/N/KWT/727, G/TBT/N/OMN/565, G/TBT/N/QAT/718, G/TBT/N/SAU/1397, G/TBT/N/YEM/321</v>
      </c>
      <c r="E138" s="8" t="s">
        <v>688</v>
      </c>
      <c r="F138" s="8" t="s">
        <v>689</v>
      </c>
      <c r="H138" s="8" t="s">
        <v>21</v>
      </c>
      <c r="I138" s="8" t="s">
        <v>680</v>
      </c>
      <c r="J138" s="8" t="s">
        <v>576</v>
      </c>
      <c r="K138" s="8" t="s">
        <v>33</v>
      </c>
      <c r="L138" s="6"/>
      <c r="M138" s="7">
        <v>45906</v>
      </c>
      <c r="N138" s="6" t="s">
        <v>25</v>
      </c>
      <c r="O138" s="8" t="s">
        <v>690</v>
      </c>
      <c r="P138" s="6" t="str">
        <f>HYPERLINK("https://docs.wto.org/imrd/directdoc.asp?DDFDocuments/t/G/TBTN25/ARE663.DOCX", "https://docs.wto.org/imrd/directdoc.asp?DDFDocuments/t/G/TBTN25/ARE663.DOCX")</f>
        <v>https://docs.wto.org/imrd/directdoc.asp?DDFDocuments/t/G/TBTN25/ARE663.DOCX</v>
      </c>
      <c r="Q138" s="6" t="str">
        <f>HYPERLINK("https://docs.wto.org/imrd/directdoc.asp?DDFDocuments/u/G/TBTN25/ARE663.DOCX", "https://docs.wto.org/imrd/directdoc.asp?DDFDocuments/u/G/TBTN25/ARE663.DOCX")</f>
        <v>https://docs.wto.org/imrd/directdoc.asp?DDFDocuments/u/G/TBTN25/ARE663.DOCX</v>
      </c>
      <c r="R138" s="6" t="str">
        <f>HYPERLINK("https://docs.wto.org/imrd/directdoc.asp?DDFDocuments/v/G/TBTN25/ARE663.DOCX", "https://docs.wto.org/imrd/directdoc.asp?DDFDocuments/v/G/TBTN25/ARE663.DOCX")</f>
        <v>https://docs.wto.org/imrd/directdoc.asp?DDFDocuments/v/G/TBTN25/ARE663.DOCX</v>
      </c>
    </row>
    <row r="139" spans="1:18" ht="45" x14ac:dyDescent="0.25">
      <c r="A139" s="8" t="s">
        <v>695</v>
      </c>
      <c r="B139" s="6" t="s">
        <v>692</v>
      </c>
      <c r="C139" s="7">
        <v>45846</v>
      </c>
      <c r="D139" s="9" t="str">
        <f>HYPERLINK("https://www.epingalert.org/en/Search?viewData= G/TBT/N/PRY/145"," G/TBT/N/PRY/145")</f>
        <v xml:space="preserve"> G/TBT/N/PRY/145</v>
      </c>
      <c r="E139" s="8" t="s">
        <v>693</v>
      </c>
      <c r="F139" s="8" t="s">
        <v>694</v>
      </c>
      <c r="H139" s="8" t="s">
        <v>696</v>
      </c>
      <c r="I139" s="8" t="s">
        <v>697</v>
      </c>
      <c r="J139" s="8" t="s">
        <v>47</v>
      </c>
      <c r="K139" s="8" t="s">
        <v>33</v>
      </c>
      <c r="L139" s="6"/>
      <c r="M139" s="7">
        <v>45906</v>
      </c>
      <c r="N139" s="6" t="s">
        <v>25</v>
      </c>
      <c r="O139" s="8" t="s">
        <v>698</v>
      </c>
      <c r="P139" s="6" t="str">
        <f>HYPERLINK("https://docs.wto.org/imrd/directdoc.asp?DDFDocuments/t/G/TBTN25/PRY145.DOCX", "https://docs.wto.org/imrd/directdoc.asp?DDFDocuments/t/G/TBTN25/PRY145.DOCX")</f>
        <v>https://docs.wto.org/imrd/directdoc.asp?DDFDocuments/t/G/TBTN25/PRY145.DOCX</v>
      </c>
      <c r="Q139" s="6" t="str">
        <f>HYPERLINK("https://docs.wto.org/imrd/directdoc.asp?DDFDocuments/u/G/TBTN25/PRY145.DOCX", "https://docs.wto.org/imrd/directdoc.asp?DDFDocuments/u/G/TBTN25/PRY145.DOCX")</f>
        <v>https://docs.wto.org/imrd/directdoc.asp?DDFDocuments/u/G/TBTN25/PRY145.DOCX</v>
      </c>
      <c r="R139" s="6" t="str">
        <f>HYPERLINK("https://docs.wto.org/imrd/directdoc.asp?DDFDocuments/v/G/TBTN25/PRY145.DOCX", "https://docs.wto.org/imrd/directdoc.asp?DDFDocuments/v/G/TBTN25/PRY145.DOCX")</f>
        <v>https://docs.wto.org/imrd/directdoc.asp?DDFDocuments/v/G/TBTN25/PRY145.DOCX</v>
      </c>
    </row>
    <row r="140" spans="1:18" ht="45" x14ac:dyDescent="0.25">
      <c r="A140" s="8" t="s">
        <v>679</v>
      </c>
      <c r="B140" s="6" t="s">
        <v>699</v>
      </c>
      <c r="C140" s="7">
        <v>45846</v>
      </c>
      <c r="D140" s="9" t="str">
        <f>HYPERLINK("https://www.epingalert.org/en/Search?viewData= G/TBT/N/ARE/664, G/TBT/N/BHR/743, G/TBT/N/KWT/728, G/TBT/N/OMN/566, G/TBT/N/QAT/719, G/TBT/N/SAU/1398, G/TBT/N/YEM/322"," G/TBT/N/ARE/664, G/TBT/N/BHR/743, G/TBT/N/KWT/728, G/TBT/N/OMN/566, G/TBT/N/QAT/719, G/TBT/N/SAU/1398, G/TBT/N/YEM/322")</f>
        <v xml:space="preserve"> G/TBT/N/ARE/664, G/TBT/N/BHR/743, G/TBT/N/KWT/728, G/TBT/N/OMN/566, G/TBT/N/QAT/719, G/TBT/N/SAU/1398, G/TBT/N/YEM/322</v>
      </c>
      <c r="E140" s="8" t="s">
        <v>677</v>
      </c>
      <c r="F140" s="8" t="s">
        <v>678</v>
      </c>
      <c r="H140" s="8" t="s">
        <v>21</v>
      </c>
      <c r="I140" s="8" t="s">
        <v>680</v>
      </c>
      <c r="J140" s="8" t="s">
        <v>576</v>
      </c>
      <c r="K140" s="8" t="s">
        <v>24</v>
      </c>
      <c r="L140" s="6"/>
      <c r="M140" s="7">
        <v>45906</v>
      </c>
      <c r="N140" s="6" t="s">
        <v>25</v>
      </c>
      <c r="O140" s="8" t="s">
        <v>681</v>
      </c>
      <c r="P140" s="6" t="str">
        <f>HYPERLINK("https://docs.wto.org/imrd/directdoc.asp?DDFDocuments/t/G/TBTN25/ARE664.DOCX", "https://docs.wto.org/imrd/directdoc.asp?DDFDocuments/t/G/TBTN25/ARE664.DOCX")</f>
        <v>https://docs.wto.org/imrd/directdoc.asp?DDFDocuments/t/G/TBTN25/ARE664.DOCX</v>
      </c>
      <c r="Q140" s="6" t="str">
        <f>HYPERLINK("https://docs.wto.org/imrd/directdoc.asp?DDFDocuments/u/G/TBTN25/ARE664.DOCX", "https://docs.wto.org/imrd/directdoc.asp?DDFDocuments/u/G/TBTN25/ARE664.DOCX")</f>
        <v>https://docs.wto.org/imrd/directdoc.asp?DDFDocuments/u/G/TBTN25/ARE664.DOCX</v>
      </c>
      <c r="R140" s="6" t="str">
        <f>HYPERLINK("https://docs.wto.org/imrd/directdoc.asp?DDFDocuments/v/G/TBTN25/ARE664.DOCX", "https://docs.wto.org/imrd/directdoc.asp?DDFDocuments/v/G/TBTN25/ARE664.DOCX")</f>
        <v>https://docs.wto.org/imrd/directdoc.asp?DDFDocuments/v/G/TBTN25/ARE664.DOCX</v>
      </c>
    </row>
    <row r="141" spans="1:18" ht="105" x14ac:dyDescent="0.25">
      <c r="A141" s="8" t="s">
        <v>702</v>
      </c>
      <c r="B141" s="6" t="s">
        <v>307</v>
      </c>
      <c r="C141" s="7">
        <v>45846</v>
      </c>
      <c r="D141" s="9" t="str">
        <f>HYPERLINK("https://www.epingalert.org/en/Search?viewData= G/TBT/N/VNM/352"," G/TBT/N/VNM/352")</f>
        <v xml:space="preserve"> G/TBT/N/VNM/352</v>
      </c>
      <c r="E141" s="8" t="s">
        <v>700</v>
      </c>
      <c r="F141" s="8" t="s">
        <v>701</v>
      </c>
      <c r="H141" s="8" t="s">
        <v>21</v>
      </c>
      <c r="I141" s="8" t="s">
        <v>703</v>
      </c>
      <c r="J141" s="8" t="s">
        <v>506</v>
      </c>
      <c r="K141" s="8" t="s">
        <v>21</v>
      </c>
      <c r="L141" s="6"/>
      <c r="M141" s="7">
        <v>45906</v>
      </c>
      <c r="N141" s="6" t="s">
        <v>25</v>
      </c>
      <c r="O141" s="8" t="s">
        <v>704</v>
      </c>
      <c r="P141" s="6" t="str">
        <f>HYPERLINK("https://docs.wto.org/imrd/directdoc.asp?DDFDocuments/t/G/TBTN25/VNM352.DOCX", "https://docs.wto.org/imrd/directdoc.asp?DDFDocuments/t/G/TBTN25/VNM352.DOCX")</f>
        <v>https://docs.wto.org/imrd/directdoc.asp?DDFDocuments/t/G/TBTN25/VNM352.DOCX</v>
      </c>
      <c r="Q141" s="6" t="str">
        <f>HYPERLINK("https://docs.wto.org/imrd/directdoc.asp?DDFDocuments/u/G/TBTN25/VNM352.DOCX", "https://docs.wto.org/imrd/directdoc.asp?DDFDocuments/u/G/TBTN25/VNM352.DOCX")</f>
        <v>https://docs.wto.org/imrd/directdoc.asp?DDFDocuments/u/G/TBTN25/VNM352.DOCX</v>
      </c>
      <c r="R141" s="6" t="str">
        <f>HYPERLINK("https://docs.wto.org/imrd/directdoc.asp?DDFDocuments/v/G/TBTN25/VNM352.DOCX", "https://docs.wto.org/imrd/directdoc.asp?DDFDocuments/v/G/TBTN25/VNM352.DOCX")</f>
        <v>https://docs.wto.org/imrd/directdoc.asp?DDFDocuments/v/G/TBTN25/VNM352.DOCX</v>
      </c>
    </row>
    <row r="142" spans="1:18" ht="45" x14ac:dyDescent="0.25">
      <c r="A142" s="8" t="s">
        <v>679</v>
      </c>
      <c r="B142" s="6" t="s">
        <v>705</v>
      </c>
      <c r="C142" s="7">
        <v>45846</v>
      </c>
      <c r="D142" s="9" t="str">
        <f>HYPERLINK("https://www.epingalert.org/en/Search?viewData= G/TBT/N/ARE/664, G/TBT/N/BHR/743, G/TBT/N/KWT/728, G/TBT/N/OMN/566, G/TBT/N/QAT/719, G/TBT/N/SAU/1398, G/TBT/N/YEM/322"," G/TBT/N/ARE/664, G/TBT/N/BHR/743, G/TBT/N/KWT/728, G/TBT/N/OMN/566, G/TBT/N/QAT/719, G/TBT/N/SAU/1398, G/TBT/N/YEM/322")</f>
        <v xml:space="preserve"> G/TBT/N/ARE/664, G/TBT/N/BHR/743, G/TBT/N/KWT/728, G/TBT/N/OMN/566, G/TBT/N/QAT/719, G/TBT/N/SAU/1398, G/TBT/N/YEM/322</v>
      </c>
      <c r="E142" s="8" t="s">
        <v>677</v>
      </c>
      <c r="F142" s="8" t="s">
        <v>678</v>
      </c>
      <c r="H142" s="8" t="s">
        <v>21</v>
      </c>
      <c r="I142" s="8" t="s">
        <v>680</v>
      </c>
      <c r="J142" s="8" t="s">
        <v>576</v>
      </c>
      <c r="K142" s="8" t="s">
        <v>24</v>
      </c>
      <c r="L142" s="6"/>
      <c r="M142" s="7">
        <v>45906</v>
      </c>
      <c r="N142" s="6" t="s">
        <v>25</v>
      </c>
      <c r="O142" s="8" t="s">
        <v>681</v>
      </c>
      <c r="P142" s="6" t="str">
        <f>HYPERLINK("https://docs.wto.org/imrd/directdoc.asp?DDFDocuments/t/G/TBTN25/ARE664.DOCX", "https://docs.wto.org/imrd/directdoc.asp?DDFDocuments/t/G/TBTN25/ARE664.DOCX")</f>
        <v>https://docs.wto.org/imrd/directdoc.asp?DDFDocuments/t/G/TBTN25/ARE664.DOCX</v>
      </c>
      <c r="Q142" s="6" t="str">
        <f>HYPERLINK("https://docs.wto.org/imrd/directdoc.asp?DDFDocuments/u/G/TBTN25/ARE664.DOCX", "https://docs.wto.org/imrd/directdoc.asp?DDFDocuments/u/G/TBTN25/ARE664.DOCX")</f>
        <v>https://docs.wto.org/imrd/directdoc.asp?DDFDocuments/u/G/TBTN25/ARE664.DOCX</v>
      </c>
      <c r="R142" s="6" t="str">
        <f>HYPERLINK("https://docs.wto.org/imrd/directdoc.asp?DDFDocuments/v/G/TBTN25/ARE664.DOCX", "https://docs.wto.org/imrd/directdoc.asp?DDFDocuments/v/G/TBTN25/ARE664.DOCX")</f>
        <v>https://docs.wto.org/imrd/directdoc.asp?DDFDocuments/v/G/TBTN25/ARE664.DOCX</v>
      </c>
    </row>
    <row r="143" spans="1:18" ht="60" x14ac:dyDescent="0.25">
      <c r="A143" s="8" t="s">
        <v>679</v>
      </c>
      <c r="B143" s="6" t="s">
        <v>699</v>
      </c>
      <c r="C143" s="7">
        <v>45846</v>
      </c>
      <c r="D143" s="9" t="str">
        <f>HYPERLINK("https://www.epingalert.org/en/Search?viewData= G/TBT/N/ARE/663, G/TBT/N/BHR/742, G/TBT/N/KWT/727, G/TBT/N/OMN/565, G/TBT/N/QAT/718, G/TBT/N/SAU/1397, G/TBT/N/YEM/321"," G/TBT/N/ARE/663, G/TBT/N/BHR/742, G/TBT/N/KWT/727, G/TBT/N/OMN/565, G/TBT/N/QAT/718, G/TBT/N/SAU/1397, G/TBT/N/YEM/321")</f>
        <v xml:space="preserve"> G/TBT/N/ARE/663, G/TBT/N/BHR/742, G/TBT/N/KWT/727, G/TBT/N/OMN/565, G/TBT/N/QAT/718, G/TBT/N/SAU/1397, G/TBT/N/YEM/321</v>
      </c>
      <c r="E143" s="8" t="s">
        <v>688</v>
      </c>
      <c r="F143" s="8" t="s">
        <v>689</v>
      </c>
      <c r="H143" s="8" t="s">
        <v>21</v>
      </c>
      <c r="I143" s="8" t="s">
        <v>680</v>
      </c>
      <c r="J143" s="8" t="s">
        <v>576</v>
      </c>
      <c r="K143" s="8" t="s">
        <v>33</v>
      </c>
      <c r="L143" s="6"/>
      <c r="M143" s="7">
        <v>45906</v>
      </c>
      <c r="N143" s="6" t="s">
        <v>25</v>
      </c>
      <c r="O143" s="8" t="s">
        <v>690</v>
      </c>
      <c r="P143" s="6" t="str">
        <f>HYPERLINK("https://docs.wto.org/imrd/directdoc.asp?DDFDocuments/t/G/TBTN25/ARE663.DOCX", "https://docs.wto.org/imrd/directdoc.asp?DDFDocuments/t/G/TBTN25/ARE663.DOCX")</f>
        <v>https://docs.wto.org/imrd/directdoc.asp?DDFDocuments/t/G/TBTN25/ARE663.DOCX</v>
      </c>
      <c r="Q143" s="6" t="str">
        <f>HYPERLINK("https://docs.wto.org/imrd/directdoc.asp?DDFDocuments/u/G/TBTN25/ARE663.DOCX", "https://docs.wto.org/imrd/directdoc.asp?DDFDocuments/u/G/TBTN25/ARE663.DOCX")</f>
        <v>https://docs.wto.org/imrd/directdoc.asp?DDFDocuments/u/G/TBTN25/ARE663.DOCX</v>
      </c>
      <c r="R143" s="6" t="str">
        <f>HYPERLINK("https://docs.wto.org/imrd/directdoc.asp?DDFDocuments/v/G/TBTN25/ARE663.DOCX", "https://docs.wto.org/imrd/directdoc.asp?DDFDocuments/v/G/TBTN25/ARE663.DOCX")</f>
        <v>https://docs.wto.org/imrd/directdoc.asp?DDFDocuments/v/G/TBTN25/ARE663.DOCX</v>
      </c>
    </row>
    <row r="144" spans="1:18" ht="45" x14ac:dyDescent="0.25">
      <c r="A144" s="8" t="s">
        <v>679</v>
      </c>
      <c r="B144" s="6" t="s">
        <v>687</v>
      </c>
      <c r="C144" s="7">
        <v>45846</v>
      </c>
      <c r="D144" s="9" t="str">
        <f>HYPERLINK("https://www.epingalert.org/en/Search?viewData= G/TBT/N/ARE/664, G/TBT/N/BHR/743, G/TBT/N/KWT/728, G/TBT/N/OMN/566, G/TBT/N/QAT/719, G/TBT/N/SAU/1398, G/TBT/N/YEM/322"," G/TBT/N/ARE/664, G/TBT/N/BHR/743, G/TBT/N/KWT/728, G/TBT/N/OMN/566, G/TBT/N/QAT/719, G/TBT/N/SAU/1398, G/TBT/N/YEM/322")</f>
        <v xml:space="preserve"> G/TBT/N/ARE/664, G/TBT/N/BHR/743, G/TBT/N/KWT/728, G/TBT/N/OMN/566, G/TBT/N/QAT/719, G/TBT/N/SAU/1398, G/TBT/N/YEM/322</v>
      </c>
      <c r="E144" s="8" t="s">
        <v>677</v>
      </c>
      <c r="F144" s="8" t="s">
        <v>678</v>
      </c>
      <c r="H144" s="8" t="s">
        <v>21</v>
      </c>
      <c r="I144" s="8" t="s">
        <v>680</v>
      </c>
      <c r="J144" s="8" t="s">
        <v>576</v>
      </c>
      <c r="K144" s="8" t="s">
        <v>24</v>
      </c>
      <c r="L144" s="6"/>
      <c r="M144" s="7">
        <v>45906</v>
      </c>
      <c r="N144" s="6" t="s">
        <v>25</v>
      </c>
      <c r="O144" s="8" t="s">
        <v>681</v>
      </c>
      <c r="P144" s="6" t="str">
        <f>HYPERLINK("https://docs.wto.org/imrd/directdoc.asp?DDFDocuments/t/G/TBTN25/ARE664.DOCX", "https://docs.wto.org/imrd/directdoc.asp?DDFDocuments/t/G/TBTN25/ARE664.DOCX")</f>
        <v>https://docs.wto.org/imrd/directdoc.asp?DDFDocuments/t/G/TBTN25/ARE664.DOCX</v>
      </c>
      <c r="Q144" s="6" t="str">
        <f>HYPERLINK("https://docs.wto.org/imrd/directdoc.asp?DDFDocuments/u/G/TBTN25/ARE664.DOCX", "https://docs.wto.org/imrd/directdoc.asp?DDFDocuments/u/G/TBTN25/ARE664.DOCX")</f>
        <v>https://docs.wto.org/imrd/directdoc.asp?DDFDocuments/u/G/TBTN25/ARE664.DOCX</v>
      </c>
      <c r="R144" s="6" t="str">
        <f>HYPERLINK("https://docs.wto.org/imrd/directdoc.asp?DDFDocuments/v/G/TBTN25/ARE664.DOCX", "https://docs.wto.org/imrd/directdoc.asp?DDFDocuments/v/G/TBTN25/ARE664.DOCX")</f>
        <v>https://docs.wto.org/imrd/directdoc.asp?DDFDocuments/v/G/TBTN25/ARE664.DOCX</v>
      </c>
    </row>
    <row r="145" spans="1:18" ht="45" x14ac:dyDescent="0.25">
      <c r="A145" s="8" t="s">
        <v>679</v>
      </c>
      <c r="B145" s="6" t="s">
        <v>691</v>
      </c>
      <c r="C145" s="7">
        <v>45846</v>
      </c>
      <c r="D145" s="9" t="str">
        <f>HYPERLINK("https://www.epingalert.org/en/Search?viewData= G/TBT/N/ARE/664, G/TBT/N/BHR/743, G/TBT/N/KWT/728, G/TBT/N/OMN/566, G/TBT/N/QAT/719, G/TBT/N/SAU/1398, G/TBT/N/YEM/322"," G/TBT/N/ARE/664, G/TBT/N/BHR/743, G/TBT/N/KWT/728, G/TBT/N/OMN/566, G/TBT/N/QAT/719, G/TBT/N/SAU/1398, G/TBT/N/YEM/322")</f>
        <v xml:space="preserve"> G/TBT/N/ARE/664, G/TBT/N/BHR/743, G/TBT/N/KWT/728, G/TBT/N/OMN/566, G/TBT/N/QAT/719, G/TBT/N/SAU/1398, G/TBT/N/YEM/322</v>
      </c>
      <c r="E145" s="8" t="s">
        <v>677</v>
      </c>
      <c r="F145" s="8" t="s">
        <v>678</v>
      </c>
      <c r="H145" s="8" t="s">
        <v>21</v>
      </c>
      <c r="I145" s="8" t="s">
        <v>680</v>
      </c>
      <c r="J145" s="8" t="s">
        <v>576</v>
      </c>
      <c r="K145" s="8" t="s">
        <v>24</v>
      </c>
      <c r="L145" s="6"/>
      <c r="M145" s="7">
        <v>45906</v>
      </c>
      <c r="N145" s="6" t="s">
        <v>25</v>
      </c>
      <c r="O145" s="8" t="s">
        <v>681</v>
      </c>
      <c r="P145" s="6" t="str">
        <f>HYPERLINK("https://docs.wto.org/imrd/directdoc.asp?DDFDocuments/t/G/TBTN25/ARE664.DOCX", "https://docs.wto.org/imrd/directdoc.asp?DDFDocuments/t/G/TBTN25/ARE664.DOCX")</f>
        <v>https://docs.wto.org/imrd/directdoc.asp?DDFDocuments/t/G/TBTN25/ARE664.DOCX</v>
      </c>
      <c r="Q145" s="6" t="str">
        <f>HYPERLINK("https://docs.wto.org/imrd/directdoc.asp?DDFDocuments/u/G/TBTN25/ARE664.DOCX", "https://docs.wto.org/imrd/directdoc.asp?DDFDocuments/u/G/TBTN25/ARE664.DOCX")</f>
        <v>https://docs.wto.org/imrd/directdoc.asp?DDFDocuments/u/G/TBTN25/ARE664.DOCX</v>
      </c>
      <c r="R145" s="6" t="str">
        <f>HYPERLINK("https://docs.wto.org/imrd/directdoc.asp?DDFDocuments/v/G/TBTN25/ARE664.DOCX", "https://docs.wto.org/imrd/directdoc.asp?DDFDocuments/v/G/TBTN25/ARE664.DOCX")</f>
        <v>https://docs.wto.org/imrd/directdoc.asp?DDFDocuments/v/G/TBTN25/ARE664.DOCX</v>
      </c>
    </row>
    <row r="146" spans="1:18" ht="120" x14ac:dyDescent="0.25">
      <c r="A146" s="8" t="s">
        <v>708</v>
      </c>
      <c r="B146" s="6" t="s">
        <v>307</v>
      </c>
      <c r="C146" s="7">
        <v>45846</v>
      </c>
      <c r="D146" s="9" t="str">
        <f>HYPERLINK("https://www.epingalert.org/en/Search?viewData= G/TBT/N/VNM/351"," G/TBT/N/VNM/351")</f>
        <v xml:space="preserve"> G/TBT/N/VNM/351</v>
      </c>
      <c r="E146" s="8" t="s">
        <v>706</v>
      </c>
      <c r="F146" s="8" t="s">
        <v>707</v>
      </c>
      <c r="H146" s="8" t="s">
        <v>21</v>
      </c>
      <c r="I146" s="8" t="s">
        <v>209</v>
      </c>
      <c r="J146" s="8" t="s">
        <v>709</v>
      </c>
      <c r="K146" s="8" t="s">
        <v>21</v>
      </c>
      <c r="L146" s="6"/>
      <c r="M146" s="7">
        <v>45906</v>
      </c>
      <c r="N146" s="6" t="s">
        <v>25</v>
      </c>
      <c r="O146" s="8" t="s">
        <v>710</v>
      </c>
      <c r="P146" s="6" t="str">
        <f>HYPERLINK("https://docs.wto.org/imrd/directdoc.asp?DDFDocuments/t/G/TBTN25/VNM351.DOCX", "https://docs.wto.org/imrd/directdoc.asp?DDFDocuments/t/G/TBTN25/VNM351.DOCX")</f>
        <v>https://docs.wto.org/imrd/directdoc.asp?DDFDocuments/t/G/TBTN25/VNM351.DOCX</v>
      </c>
      <c r="Q146" s="6" t="str">
        <f>HYPERLINK("https://docs.wto.org/imrd/directdoc.asp?DDFDocuments/u/G/TBTN25/VNM351.DOCX", "https://docs.wto.org/imrd/directdoc.asp?DDFDocuments/u/G/TBTN25/VNM351.DOCX")</f>
        <v>https://docs.wto.org/imrd/directdoc.asp?DDFDocuments/u/G/TBTN25/VNM351.DOCX</v>
      </c>
      <c r="R146" s="6" t="str">
        <f>HYPERLINK("https://docs.wto.org/imrd/directdoc.asp?DDFDocuments/v/G/TBTN25/VNM351.DOCX", "https://docs.wto.org/imrd/directdoc.asp?DDFDocuments/v/G/TBTN25/VNM351.DOCX")</f>
        <v>https://docs.wto.org/imrd/directdoc.asp?DDFDocuments/v/G/TBTN25/VNM351.DOCX</v>
      </c>
    </row>
    <row r="147" spans="1:18" ht="60" x14ac:dyDescent="0.25">
      <c r="A147" s="8" t="s">
        <v>679</v>
      </c>
      <c r="B147" s="6" t="s">
        <v>711</v>
      </c>
      <c r="C147" s="7">
        <v>45846</v>
      </c>
      <c r="D147" s="9" t="str">
        <f>HYPERLINK("https://www.epingalert.org/en/Search?viewData= G/TBT/N/ARE/663, G/TBT/N/BHR/742, G/TBT/N/KWT/727, G/TBT/N/OMN/565, G/TBT/N/QAT/718, G/TBT/N/SAU/1397, G/TBT/N/YEM/321"," G/TBT/N/ARE/663, G/TBT/N/BHR/742, G/TBT/N/KWT/727, G/TBT/N/OMN/565, G/TBT/N/QAT/718, G/TBT/N/SAU/1397, G/TBT/N/YEM/321")</f>
        <v xml:space="preserve"> G/TBT/N/ARE/663, G/TBT/N/BHR/742, G/TBT/N/KWT/727, G/TBT/N/OMN/565, G/TBT/N/QAT/718, G/TBT/N/SAU/1397, G/TBT/N/YEM/321</v>
      </c>
      <c r="E147" s="8" t="s">
        <v>688</v>
      </c>
      <c r="F147" s="8" t="s">
        <v>689</v>
      </c>
      <c r="H147" s="8" t="s">
        <v>21</v>
      </c>
      <c r="I147" s="8" t="s">
        <v>680</v>
      </c>
      <c r="J147" s="8" t="s">
        <v>576</v>
      </c>
      <c r="K147" s="8" t="s">
        <v>33</v>
      </c>
      <c r="L147" s="6"/>
      <c r="M147" s="7">
        <v>45906</v>
      </c>
      <c r="N147" s="6" t="s">
        <v>25</v>
      </c>
      <c r="O147" s="8" t="s">
        <v>690</v>
      </c>
      <c r="P147" s="6" t="str">
        <f>HYPERLINK("https://docs.wto.org/imrd/directdoc.asp?DDFDocuments/t/G/TBTN25/ARE663.DOCX", "https://docs.wto.org/imrd/directdoc.asp?DDFDocuments/t/G/TBTN25/ARE663.DOCX")</f>
        <v>https://docs.wto.org/imrd/directdoc.asp?DDFDocuments/t/G/TBTN25/ARE663.DOCX</v>
      </c>
      <c r="Q147" s="6" t="str">
        <f>HYPERLINK("https://docs.wto.org/imrd/directdoc.asp?DDFDocuments/u/G/TBTN25/ARE663.DOCX", "https://docs.wto.org/imrd/directdoc.asp?DDFDocuments/u/G/TBTN25/ARE663.DOCX")</f>
        <v>https://docs.wto.org/imrd/directdoc.asp?DDFDocuments/u/G/TBTN25/ARE663.DOCX</v>
      </c>
      <c r="R147" s="6" t="str">
        <f>HYPERLINK("https://docs.wto.org/imrd/directdoc.asp?DDFDocuments/v/G/TBTN25/ARE663.DOCX", "https://docs.wto.org/imrd/directdoc.asp?DDFDocuments/v/G/TBTN25/ARE663.DOCX")</f>
        <v>https://docs.wto.org/imrd/directdoc.asp?DDFDocuments/v/G/TBTN25/ARE663.DOCX</v>
      </c>
    </row>
    <row r="148" spans="1:18" ht="60" x14ac:dyDescent="0.25">
      <c r="A148" s="8" t="s">
        <v>679</v>
      </c>
      <c r="B148" s="6" t="s">
        <v>712</v>
      </c>
      <c r="C148" s="7">
        <v>45846</v>
      </c>
      <c r="D148" s="9" t="str">
        <f>HYPERLINK("https://www.epingalert.org/en/Search?viewData= G/TBT/N/ARE/663, G/TBT/N/BHR/742, G/TBT/N/KWT/727, G/TBT/N/OMN/565, G/TBT/N/QAT/718, G/TBT/N/SAU/1397, G/TBT/N/YEM/321"," G/TBT/N/ARE/663, G/TBT/N/BHR/742, G/TBT/N/KWT/727, G/TBT/N/OMN/565, G/TBT/N/QAT/718, G/TBT/N/SAU/1397, G/TBT/N/YEM/321")</f>
        <v xml:space="preserve"> G/TBT/N/ARE/663, G/TBT/N/BHR/742, G/TBT/N/KWT/727, G/TBT/N/OMN/565, G/TBT/N/QAT/718, G/TBT/N/SAU/1397, G/TBT/N/YEM/321</v>
      </c>
      <c r="E148" s="8" t="s">
        <v>688</v>
      </c>
      <c r="F148" s="8" t="s">
        <v>689</v>
      </c>
      <c r="H148" s="8" t="s">
        <v>21</v>
      </c>
      <c r="I148" s="8" t="s">
        <v>680</v>
      </c>
      <c r="J148" s="8" t="s">
        <v>576</v>
      </c>
      <c r="K148" s="8" t="s">
        <v>33</v>
      </c>
      <c r="L148" s="6"/>
      <c r="M148" s="7">
        <v>45906</v>
      </c>
      <c r="N148" s="6" t="s">
        <v>25</v>
      </c>
      <c r="O148" s="8" t="s">
        <v>690</v>
      </c>
      <c r="P148" s="6" t="str">
        <f>HYPERLINK("https://docs.wto.org/imrd/directdoc.asp?DDFDocuments/t/G/TBTN25/ARE663.DOCX", "https://docs.wto.org/imrd/directdoc.asp?DDFDocuments/t/G/TBTN25/ARE663.DOCX")</f>
        <v>https://docs.wto.org/imrd/directdoc.asp?DDFDocuments/t/G/TBTN25/ARE663.DOCX</v>
      </c>
      <c r="Q148" s="6" t="str">
        <f>HYPERLINK("https://docs.wto.org/imrd/directdoc.asp?DDFDocuments/u/G/TBTN25/ARE663.DOCX", "https://docs.wto.org/imrd/directdoc.asp?DDFDocuments/u/G/TBTN25/ARE663.DOCX")</f>
        <v>https://docs.wto.org/imrd/directdoc.asp?DDFDocuments/u/G/TBTN25/ARE663.DOCX</v>
      </c>
      <c r="R148" s="6" t="str">
        <f>HYPERLINK("https://docs.wto.org/imrd/directdoc.asp?DDFDocuments/v/G/TBTN25/ARE663.DOCX", "https://docs.wto.org/imrd/directdoc.asp?DDFDocuments/v/G/TBTN25/ARE663.DOCX")</f>
        <v>https://docs.wto.org/imrd/directdoc.asp?DDFDocuments/v/G/TBTN25/ARE663.DOCX</v>
      </c>
    </row>
    <row r="149" spans="1:18" ht="60" x14ac:dyDescent="0.25">
      <c r="A149" s="8" t="s">
        <v>715</v>
      </c>
      <c r="B149" s="6" t="s">
        <v>518</v>
      </c>
      <c r="C149" s="7">
        <v>45846</v>
      </c>
      <c r="D149" s="9" t="str">
        <f>HYPERLINK("https://www.epingalert.org/en/Search?viewData= G/TBT/N/JPN/871"," G/TBT/N/JPN/871")</f>
        <v xml:space="preserve"> G/TBT/N/JPN/871</v>
      </c>
      <c r="E149" s="8" t="s">
        <v>713</v>
      </c>
      <c r="F149" s="8" t="s">
        <v>714</v>
      </c>
      <c r="H149" s="8" t="s">
        <v>21</v>
      </c>
      <c r="I149" s="8" t="s">
        <v>716</v>
      </c>
      <c r="J149" s="8" t="s">
        <v>717</v>
      </c>
      <c r="K149" s="8" t="s">
        <v>718</v>
      </c>
      <c r="L149" s="6"/>
      <c r="M149" s="7" t="s">
        <v>21</v>
      </c>
      <c r="N149" s="6" t="s">
        <v>25</v>
      </c>
      <c r="O149" s="8" t="s">
        <v>719</v>
      </c>
      <c r="P149" s="6" t="str">
        <f>HYPERLINK("https://docs.wto.org/imrd/directdoc.asp?DDFDocuments/t/G/TBTN25/JPN871.DOCX", "https://docs.wto.org/imrd/directdoc.asp?DDFDocuments/t/G/TBTN25/JPN871.DOCX")</f>
        <v>https://docs.wto.org/imrd/directdoc.asp?DDFDocuments/t/G/TBTN25/JPN871.DOCX</v>
      </c>
      <c r="Q149" s="6" t="str">
        <f>HYPERLINK("https://docs.wto.org/imrd/directdoc.asp?DDFDocuments/u/G/TBTN25/JPN871.DOCX", "https://docs.wto.org/imrd/directdoc.asp?DDFDocuments/u/G/TBTN25/JPN871.DOCX")</f>
        <v>https://docs.wto.org/imrd/directdoc.asp?DDFDocuments/u/G/TBTN25/JPN871.DOCX</v>
      </c>
      <c r="R149" s="6" t="str">
        <f>HYPERLINK("https://docs.wto.org/imrd/directdoc.asp?DDFDocuments/v/G/TBTN25/JPN871.DOCX", "https://docs.wto.org/imrd/directdoc.asp?DDFDocuments/v/G/TBTN25/JPN871.DOCX")</f>
        <v>https://docs.wto.org/imrd/directdoc.asp?DDFDocuments/v/G/TBTN25/JPN871.DOCX</v>
      </c>
    </row>
    <row r="150" spans="1:18" ht="60" x14ac:dyDescent="0.25">
      <c r="A150" s="8" t="s">
        <v>679</v>
      </c>
      <c r="B150" s="6" t="s">
        <v>705</v>
      </c>
      <c r="C150" s="7">
        <v>45846</v>
      </c>
      <c r="D150" s="9" t="str">
        <f>HYPERLINK("https://www.epingalert.org/en/Search?viewData= G/TBT/N/ARE/663, G/TBT/N/BHR/742, G/TBT/N/KWT/727, G/TBT/N/OMN/565, G/TBT/N/QAT/718, G/TBT/N/SAU/1397, G/TBT/N/YEM/321"," G/TBT/N/ARE/663, G/TBT/N/BHR/742, G/TBT/N/KWT/727, G/TBT/N/OMN/565, G/TBT/N/QAT/718, G/TBT/N/SAU/1397, G/TBT/N/YEM/321")</f>
        <v xml:space="preserve"> G/TBT/N/ARE/663, G/TBT/N/BHR/742, G/TBT/N/KWT/727, G/TBT/N/OMN/565, G/TBT/N/QAT/718, G/TBT/N/SAU/1397, G/TBT/N/YEM/321</v>
      </c>
      <c r="E150" s="8" t="s">
        <v>688</v>
      </c>
      <c r="F150" s="8" t="s">
        <v>689</v>
      </c>
      <c r="H150" s="8" t="s">
        <v>21</v>
      </c>
      <c r="I150" s="8" t="s">
        <v>680</v>
      </c>
      <c r="J150" s="8" t="s">
        <v>576</v>
      </c>
      <c r="K150" s="8" t="s">
        <v>33</v>
      </c>
      <c r="L150" s="6"/>
      <c r="M150" s="7">
        <v>45906</v>
      </c>
      <c r="N150" s="6" t="s">
        <v>25</v>
      </c>
      <c r="O150" s="8" t="s">
        <v>690</v>
      </c>
      <c r="P150" s="6" t="str">
        <f>HYPERLINK("https://docs.wto.org/imrd/directdoc.asp?DDFDocuments/t/G/TBTN25/ARE663.DOCX", "https://docs.wto.org/imrd/directdoc.asp?DDFDocuments/t/G/TBTN25/ARE663.DOCX")</f>
        <v>https://docs.wto.org/imrd/directdoc.asp?DDFDocuments/t/G/TBTN25/ARE663.DOCX</v>
      </c>
      <c r="Q150" s="6" t="str">
        <f>HYPERLINK("https://docs.wto.org/imrd/directdoc.asp?DDFDocuments/u/G/TBTN25/ARE663.DOCX", "https://docs.wto.org/imrd/directdoc.asp?DDFDocuments/u/G/TBTN25/ARE663.DOCX")</f>
        <v>https://docs.wto.org/imrd/directdoc.asp?DDFDocuments/u/G/TBTN25/ARE663.DOCX</v>
      </c>
      <c r="R150" s="6" t="str">
        <f>HYPERLINK("https://docs.wto.org/imrd/directdoc.asp?DDFDocuments/v/G/TBTN25/ARE663.DOCX", "https://docs.wto.org/imrd/directdoc.asp?DDFDocuments/v/G/TBTN25/ARE663.DOCX")</f>
        <v>https://docs.wto.org/imrd/directdoc.asp?DDFDocuments/v/G/TBTN25/ARE663.DOCX</v>
      </c>
    </row>
    <row r="151" spans="1:18" ht="60" x14ac:dyDescent="0.25">
      <c r="A151" s="8" t="s">
        <v>679</v>
      </c>
      <c r="B151" s="6" t="s">
        <v>676</v>
      </c>
      <c r="C151" s="7">
        <v>45846</v>
      </c>
      <c r="D151" s="9" t="str">
        <f>HYPERLINK("https://www.epingalert.org/en/Search?viewData= G/TBT/N/ARE/663, G/TBT/N/BHR/742, G/TBT/N/KWT/727, G/TBT/N/OMN/565, G/TBT/N/QAT/718, G/TBT/N/SAU/1397, G/TBT/N/YEM/321"," G/TBT/N/ARE/663, G/TBT/N/BHR/742, G/TBT/N/KWT/727, G/TBT/N/OMN/565, G/TBT/N/QAT/718, G/TBT/N/SAU/1397, G/TBT/N/YEM/321")</f>
        <v xml:space="preserve"> G/TBT/N/ARE/663, G/TBT/N/BHR/742, G/TBT/N/KWT/727, G/TBT/N/OMN/565, G/TBT/N/QAT/718, G/TBT/N/SAU/1397, G/TBT/N/YEM/321</v>
      </c>
      <c r="E151" s="8" t="s">
        <v>688</v>
      </c>
      <c r="F151" s="8" t="s">
        <v>689</v>
      </c>
      <c r="H151" s="8" t="s">
        <v>21</v>
      </c>
      <c r="I151" s="8" t="s">
        <v>680</v>
      </c>
      <c r="J151" s="8" t="s">
        <v>576</v>
      </c>
      <c r="K151" s="8" t="s">
        <v>33</v>
      </c>
      <c r="L151" s="6"/>
      <c r="M151" s="7">
        <v>45906</v>
      </c>
      <c r="N151" s="6" t="s">
        <v>25</v>
      </c>
      <c r="O151" s="8" t="s">
        <v>690</v>
      </c>
      <c r="P151" s="6" t="str">
        <f>HYPERLINK("https://docs.wto.org/imrd/directdoc.asp?DDFDocuments/t/G/TBTN25/ARE663.DOCX", "https://docs.wto.org/imrd/directdoc.asp?DDFDocuments/t/G/TBTN25/ARE663.DOCX")</f>
        <v>https://docs.wto.org/imrd/directdoc.asp?DDFDocuments/t/G/TBTN25/ARE663.DOCX</v>
      </c>
      <c r="Q151" s="6" t="str">
        <f>HYPERLINK("https://docs.wto.org/imrd/directdoc.asp?DDFDocuments/u/G/TBTN25/ARE663.DOCX", "https://docs.wto.org/imrd/directdoc.asp?DDFDocuments/u/G/TBTN25/ARE663.DOCX")</f>
        <v>https://docs.wto.org/imrd/directdoc.asp?DDFDocuments/u/G/TBTN25/ARE663.DOCX</v>
      </c>
      <c r="R151" s="6" t="str">
        <f>HYPERLINK("https://docs.wto.org/imrd/directdoc.asp?DDFDocuments/v/G/TBTN25/ARE663.DOCX", "https://docs.wto.org/imrd/directdoc.asp?DDFDocuments/v/G/TBTN25/ARE663.DOCX")</f>
        <v>https://docs.wto.org/imrd/directdoc.asp?DDFDocuments/v/G/TBTN25/ARE663.DOCX</v>
      </c>
    </row>
    <row r="152" spans="1:18" ht="45" x14ac:dyDescent="0.25">
      <c r="A152" s="8" t="s">
        <v>679</v>
      </c>
      <c r="B152" s="6" t="s">
        <v>712</v>
      </c>
      <c r="C152" s="7">
        <v>45846</v>
      </c>
      <c r="D152" s="9" t="str">
        <f>HYPERLINK("https://www.epingalert.org/en/Search?viewData= G/TBT/N/ARE/664, G/TBT/N/BHR/743, G/TBT/N/KWT/728, G/TBT/N/OMN/566, G/TBT/N/QAT/719, G/TBT/N/SAU/1398, G/TBT/N/YEM/322"," G/TBT/N/ARE/664, G/TBT/N/BHR/743, G/TBT/N/KWT/728, G/TBT/N/OMN/566, G/TBT/N/QAT/719, G/TBT/N/SAU/1398, G/TBT/N/YEM/322")</f>
        <v xml:space="preserve"> G/TBT/N/ARE/664, G/TBT/N/BHR/743, G/TBT/N/KWT/728, G/TBT/N/OMN/566, G/TBT/N/QAT/719, G/TBT/N/SAU/1398, G/TBT/N/YEM/322</v>
      </c>
      <c r="E152" s="8" t="s">
        <v>677</v>
      </c>
      <c r="F152" s="8" t="s">
        <v>678</v>
      </c>
      <c r="H152" s="8" t="s">
        <v>21</v>
      </c>
      <c r="I152" s="8" t="s">
        <v>680</v>
      </c>
      <c r="J152" s="8" t="s">
        <v>576</v>
      </c>
      <c r="K152" s="8" t="s">
        <v>24</v>
      </c>
      <c r="L152" s="6"/>
      <c r="M152" s="7">
        <v>45906</v>
      </c>
      <c r="N152" s="6" t="s">
        <v>25</v>
      </c>
      <c r="O152" s="8" t="s">
        <v>681</v>
      </c>
      <c r="P152" s="6" t="str">
        <f>HYPERLINK("https://docs.wto.org/imrd/directdoc.asp?DDFDocuments/t/G/TBTN25/ARE664.DOCX", "https://docs.wto.org/imrd/directdoc.asp?DDFDocuments/t/G/TBTN25/ARE664.DOCX")</f>
        <v>https://docs.wto.org/imrd/directdoc.asp?DDFDocuments/t/G/TBTN25/ARE664.DOCX</v>
      </c>
      <c r="Q152" s="6" t="str">
        <f>HYPERLINK("https://docs.wto.org/imrd/directdoc.asp?DDFDocuments/u/G/TBTN25/ARE664.DOCX", "https://docs.wto.org/imrd/directdoc.asp?DDFDocuments/u/G/TBTN25/ARE664.DOCX")</f>
        <v>https://docs.wto.org/imrd/directdoc.asp?DDFDocuments/u/G/TBTN25/ARE664.DOCX</v>
      </c>
      <c r="R152" s="6" t="str">
        <f>HYPERLINK("https://docs.wto.org/imrd/directdoc.asp?DDFDocuments/v/G/TBTN25/ARE664.DOCX", "https://docs.wto.org/imrd/directdoc.asp?DDFDocuments/v/G/TBTN25/ARE664.DOCX")</f>
        <v>https://docs.wto.org/imrd/directdoc.asp?DDFDocuments/v/G/TBTN25/ARE664.DOCX</v>
      </c>
    </row>
    <row r="153" spans="1:18" ht="45" x14ac:dyDescent="0.25">
      <c r="A153" s="8" t="s">
        <v>679</v>
      </c>
      <c r="B153" s="6" t="s">
        <v>711</v>
      </c>
      <c r="C153" s="7">
        <v>45846</v>
      </c>
      <c r="D153" s="9" t="str">
        <f>HYPERLINK("https://www.epingalert.org/en/Search?viewData= G/TBT/N/ARE/664, G/TBT/N/BHR/743, G/TBT/N/KWT/728, G/TBT/N/OMN/566, G/TBT/N/QAT/719, G/TBT/N/SAU/1398, G/TBT/N/YEM/322"," G/TBT/N/ARE/664, G/TBT/N/BHR/743, G/TBT/N/KWT/728, G/TBT/N/OMN/566, G/TBT/N/QAT/719, G/TBT/N/SAU/1398, G/TBT/N/YEM/322")</f>
        <v xml:space="preserve"> G/TBT/N/ARE/664, G/TBT/N/BHR/743, G/TBT/N/KWT/728, G/TBT/N/OMN/566, G/TBT/N/QAT/719, G/TBT/N/SAU/1398, G/TBT/N/YEM/322</v>
      </c>
      <c r="E153" s="8" t="s">
        <v>677</v>
      </c>
      <c r="F153" s="8" t="s">
        <v>678</v>
      </c>
      <c r="H153" s="8" t="s">
        <v>21</v>
      </c>
      <c r="I153" s="8" t="s">
        <v>680</v>
      </c>
      <c r="J153" s="8" t="s">
        <v>576</v>
      </c>
      <c r="K153" s="8" t="s">
        <v>24</v>
      </c>
      <c r="L153" s="6"/>
      <c r="M153" s="7">
        <v>45906</v>
      </c>
      <c r="N153" s="6" t="s">
        <v>25</v>
      </c>
      <c r="O153" s="8" t="s">
        <v>681</v>
      </c>
      <c r="P153" s="6" t="str">
        <f>HYPERLINK("https://docs.wto.org/imrd/directdoc.asp?DDFDocuments/t/G/TBTN25/ARE664.DOCX", "https://docs.wto.org/imrd/directdoc.asp?DDFDocuments/t/G/TBTN25/ARE664.DOCX")</f>
        <v>https://docs.wto.org/imrd/directdoc.asp?DDFDocuments/t/G/TBTN25/ARE664.DOCX</v>
      </c>
      <c r="Q153" s="6" t="str">
        <f>HYPERLINK("https://docs.wto.org/imrd/directdoc.asp?DDFDocuments/u/G/TBTN25/ARE664.DOCX", "https://docs.wto.org/imrd/directdoc.asp?DDFDocuments/u/G/TBTN25/ARE664.DOCX")</f>
        <v>https://docs.wto.org/imrd/directdoc.asp?DDFDocuments/u/G/TBTN25/ARE664.DOCX</v>
      </c>
      <c r="R153" s="6" t="str">
        <f>HYPERLINK("https://docs.wto.org/imrd/directdoc.asp?DDFDocuments/v/G/TBTN25/ARE664.DOCX", "https://docs.wto.org/imrd/directdoc.asp?DDFDocuments/v/G/TBTN25/ARE664.DOCX")</f>
        <v>https://docs.wto.org/imrd/directdoc.asp?DDFDocuments/v/G/TBTN25/ARE664.DOCX</v>
      </c>
    </row>
    <row r="154" spans="1:18" ht="45" x14ac:dyDescent="0.25">
      <c r="A154" s="8" t="s">
        <v>722</v>
      </c>
      <c r="B154" s="6" t="s">
        <v>720</v>
      </c>
      <c r="C154" s="7">
        <v>45845</v>
      </c>
      <c r="D154" s="9" t="str">
        <f>HYPERLINK("https://www.epingalert.org/en/Search?viewData= G/TBT/N/DNK/140"," G/TBT/N/DNK/140")</f>
        <v xml:space="preserve"> G/TBT/N/DNK/140</v>
      </c>
      <c r="E154" s="8" t="s">
        <v>721</v>
      </c>
      <c r="F154" s="8" t="s">
        <v>722</v>
      </c>
      <c r="H154" s="8" t="s">
        <v>21</v>
      </c>
      <c r="I154" s="8" t="s">
        <v>723</v>
      </c>
      <c r="J154" s="8" t="s">
        <v>68</v>
      </c>
      <c r="K154" s="8" t="s">
        <v>21</v>
      </c>
      <c r="L154" s="6"/>
      <c r="M154" s="7">
        <v>45905</v>
      </c>
      <c r="N154" s="6" t="s">
        <v>25</v>
      </c>
      <c r="O154" s="8" t="s">
        <v>724</v>
      </c>
      <c r="P154" s="6" t="str">
        <f>HYPERLINK("https://docs.wto.org/imrd/directdoc.asp?DDFDocuments/t/G/TBTN25/DNK140.DOCX", "https://docs.wto.org/imrd/directdoc.asp?DDFDocuments/t/G/TBTN25/DNK140.DOCX")</f>
        <v>https://docs.wto.org/imrd/directdoc.asp?DDFDocuments/t/G/TBTN25/DNK140.DOCX</v>
      </c>
      <c r="Q154" s="6" t="str">
        <f>HYPERLINK("https://docs.wto.org/imrd/directdoc.asp?DDFDocuments/u/G/TBTN25/DNK140.DOCX", "https://docs.wto.org/imrd/directdoc.asp?DDFDocuments/u/G/TBTN25/DNK140.DOCX")</f>
        <v>https://docs.wto.org/imrd/directdoc.asp?DDFDocuments/u/G/TBTN25/DNK140.DOCX</v>
      </c>
      <c r="R154" s="6" t="str">
        <f>HYPERLINK("https://docs.wto.org/imrd/directdoc.asp?DDFDocuments/v/G/TBTN25/DNK140.DOCX", "https://docs.wto.org/imrd/directdoc.asp?DDFDocuments/v/G/TBTN25/DNK140.DOCX")</f>
        <v>https://docs.wto.org/imrd/directdoc.asp?DDFDocuments/v/G/TBTN25/DNK140.DOCX</v>
      </c>
    </row>
    <row r="155" spans="1:18" ht="90" x14ac:dyDescent="0.25">
      <c r="A155" s="8" t="s">
        <v>728</v>
      </c>
      <c r="B155" s="6" t="s">
        <v>725</v>
      </c>
      <c r="C155" s="7">
        <v>45845</v>
      </c>
      <c r="D155" s="9" t="str">
        <f>HYPERLINK("https://www.epingalert.org/en/Search?viewData= G/TBT/N/RUS/172"," G/TBT/N/RUS/172")</f>
        <v xml:space="preserve"> G/TBT/N/RUS/172</v>
      </c>
      <c r="E155" s="8" t="s">
        <v>726</v>
      </c>
      <c r="F155" s="8" t="s">
        <v>727</v>
      </c>
      <c r="H155" s="8" t="s">
        <v>21</v>
      </c>
      <c r="I155" s="8" t="s">
        <v>165</v>
      </c>
      <c r="J155" s="8" t="s">
        <v>68</v>
      </c>
      <c r="K155" s="8" t="s">
        <v>21</v>
      </c>
      <c r="L155" s="6"/>
      <c r="M155" s="7">
        <v>45879</v>
      </c>
      <c r="N155" s="6" t="s">
        <v>25</v>
      </c>
      <c r="O155" s="8" t="s">
        <v>729</v>
      </c>
      <c r="P155" s="6" t="str">
        <f>HYPERLINK("https://docs.wto.org/imrd/directdoc.asp?DDFDocuments/t/G/TBTN25/RUS172.DOCX", "https://docs.wto.org/imrd/directdoc.asp?DDFDocuments/t/G/TBTN25/RUS172.DOCX")</f>
        <v>https://docs.wto.org/imrd/directdoc.asp?DDFDocuments/t/G/TBTN25/RUS172.DOCX</v>
      </c>
      <c r="Q155" s="6" t="str">
        <f>HYPERLINK("https://docs.wto.org/imrd/directdoc.asp?DDFDocuments/u/G/TBTN25/RUS172.DOCX", "https://docs.wto.org/imrd/directdoc.asp?DDFDocuments/u/G/TBTN25/RUS172.DOCX")</f>
        <v>https://docs.wto.org/imrd/directdoc.asp?DDFDocuments/u/G/TBTN25/RUS172.DOCX</v>
      </c>
      <c r="R155" s="6" t="str">
        <f>HYPERLINK("https://docs.wto.org/imrd/directdoc.asp?DDFDocuments/v/G/TBTN25/RUS172.DOCX", "https://docs.wto.org/imrd/directdoc.asp?DDFDocuments/v/G/TBTN25/RUS172.DOCX")</f>
        <v>https://docs.wto.org/imrd/directdoc.asp?DDFDocuments/v/G/TBTN25/RUS172.DOCX</v>
      </c>
    </row>
    <row r="156" spans="1:18" ht="285" x14ac:dyDescent="0.25">
      <c r="A156" s="8" t="s">
        <v>732</v>
      </c>
      <c r="B156" s="6" t="s">
        <v>416</v>
      </c>
      <c r="C156" s="7">
        <v>45845</v>
      </c>
      <c r="D156" s="9" t="str">
        <f>HYPERLINK("https://www.epingalert.org/en/Search?viewData= G/TBT/N/RWA/1232"," G/TBT/N/RWA/1232")</f>
        <v xml:space="preserve"> G/TBT/N/RWA/1232</v>
      </c>
      <c r="E156" s="8" t="s">
        <v>730</v>
      </c>
      <c r="F156" s="8" t="s">
        <v>731</v>
      </c>
      <c r="H156" s="8" t="s">
        <v>21</v>
      </c>
      <c r="I156" s="8" t="s">
        <v>733</v>
      </c>
      <c r="J156" s="8" t="s">
        <v>286</v>
      </c>
      <c r="K156" s="8" t="s">
        <v>21</v>
      </c>
      <c r="L156" s="6"/>
      <c r="M156" s="7">
        <v>45905</v>
      </c>
      <c r="N156" s="6" t="s">
        <v>25</v>
      </c>
      <c r="O156" s="8" t="s">
        <v>734</v>
      </c>
      <c r="P156" s="6" t="str">
        <f>HYPERLINK("https://docs.wto.org/imrd/directdoc.asp?DDFDocuments/t/G/TBTN25/RWA1232.DOCX", "https://docs.wto.org/imrd/directdoc.asp?DDFDocuments/t/G/TBTN25/RWA1232.DOCX")</f>
        <v>https://docs.wto.org/imrd/directdoc.asp?DDFDocuments/t/G/TBTN25/RWA1232.DOCX</v>
      </c>
      <c r="Q156" s="6" t="str">
        <f>HYPERLINK("https://docs.wto.org/imrd/directdoc.asp?DDFDocuments/u/G/TBTN25/RWA1232.DOCX", "https://docs.wto.org/imrd/directdoc.asp?DDFDocuments/u/G/TBTN25/RWA1232.DOCX")</f>
        <v>https://docs.wto.org/imrd/directdoc.asp?DDFDocuments/u/G/TBTN25/RWA1232.DOCX</v>
      </c>
      <c r="R156" s="6" t="str">
        <f>HYPERLINK("https://docs.wto.org/imrd/directdoc.asp?DDFDocuments/v/G/TBTN25/RWA1232.DOCX", "https://docs.wto.org/imrd/directdoc.asp?DDFDocuments/v/G/TBTN25/RWA1232.DOCX")</f>
        <v>https://docs.wto.org/imrd/directdoc.asp?DDFDocuments/v/G/TBTN25/RWA1232.DOCX</v>
      </c>
    </row>
    <row r="157" spans="1:18" ht="105" x14ac:dyDescent="0.25">
      <c r="A157" s="8" t="s">
        <v>737</v>
      </c>
      <c r="B157" s="6" t="s">
        <v>676</v>
      </c>
      <c r="C157" s="7">
        <v>45845</v>
      </c>
      <c r="D157" s="9" t="str">
        <f>HYPERLINK("https://www.epingalert.org/en/Search?viewData= G/TBT/N/KWT/725"," G/TBT/N/KWT/725")</f>
        <v xml:space="preserve"> G/TBT/N/KWT/725</v>
      </c>
      <c r="E157" s="8" t="s">
        <v>735</v>
      </c>
      <c r="F157" s="8" t="s">
        <v>736</v>
      </c>
      <c r="H157" s="8" t="s">
        <v>21</v>
      </c>
      <c r="I157" s="8" t="s">
        <v>738</v>
      </c>
      <c r="J157" s="8" t="s">
        <v>739</v>
      </c>
      <c r="K157" s="8" t="s">
        <v>21</v>
      </c>
      <c r="L157" s="6"/>
      <c r="M157" s="7">
        <v>45905</v>
      </c>
      <c r="N157" s="6" t="s">
        <v>25</v>
      </c>
      <c r="O157" s="8" t="s">
        <v>740</v>
      </c>
      <c r="P157" s="6" t="str">
        <f>HYPERLINK("https://docs.wto.org/imrd/directdoc.asp?DDFDocuments/t/G/TBTN25/KWT725.DOCX", "https://docs.wto.org/imrd/directdoc.asp?DDFDocuments/t/G/TBTN25/KWT725.DOCX")</f>
        <v>https://docs.wto.org/imrd/directdoc.asp?DDFDocuments/t/G/TBTN25/KWT725.DOCX</v>
      </c>
      <c r="Q157" s="6" t="str">
        <f>HYPERLINK("https://docs.wto.org/imrd/directdoc.asp?DDFDocuments/u/G/TBTN25/KWT725.DOCX", "https://docs.wto.org/imrd/directdoc.asp?DDFDocuments/u/G/TBTN25/KWT725.DOCX")</f>
        <v>https://docs.wto.org/imrd/directdoc.asp?DDFDocuments/u/G/TBTN25/KWT725.DOCX</v>
      </c>
      <c r="R157" s="6" t="str">
        <f>HYPERLINK("https://docs.wto.org/imrd/directdoc.asp?DDFDocuments/v/G/TBTN25/KWT725.DOCX", "https://docs.wto.org/imrd/directdoc.asp?DDFDocuments/v/G/TBTN25/KWT725.DOCX")</f>
        <v>https://docs.wto.org/imrd/directdoc.asp?DDFDocuments/v/G/TBTN25/KWT725.DOCX</v>
      </c>
    </row>
    <row r="158" spans="1:18" ht="240" x14ac:dyDescent="0.25">
      <c r="A158" s="8" t="s">
        <v>732</v>
      </c>
      <c r="B158" s="6" t="s">
        <v>416</v>
      </c>
      <c r="C158" s="7">
        <v>45845</v>
      </c>
      <c r="D158" s="9" t="str">
        <f>HYPERLINK("https://www.epingalert.org/en/Search?viewData= G/TBT/N/RWA/1235"," G/TBT/N/RWA/1235")</f>
        <v xml:space="preserve"> G/TBT/N/RWA/1235</v>
      </c>
      <c r="E158" s="8" t="s">
        <v>741</v>
      </c>
      <c r="F158" s="8" t="s">
        <v>742</v>
      </c>
      <c r="H158" s="8" t="s">
        <v>21</v>
      </c>
      <c r="I158" s="8" t="s">
        <v>733</v>
      </c>
      <c r="J158" s="8" t="s">
        <v>286</v>
      </c>
      <c r="K158" s="8" t="s">
        <v>21</v>
      </c>
      <c r="L158" s="6"/>
      <c r="M158" s="7">
        <v>45905</v>
      </c>
      <c r="N158" s="6" t="s">
        <v>25</v>
      </c>
      <c r="O158" s="8" t="s">
        <v>743</v>
      </c>
      <c r="P158" s="6" t="str">
        <f>HYPERLINK("https://docs.wto.org/imrd/directdoc.asp?DDFDocuments/t/G/TBTN25/RWA1235.DOCX", "https://docs.wto.org/imrd/directdoc.asp?DDFDocuments/t/G/TBTN25/RWA1235.DOCX")</f>
        <v>https://docs.wto.org/imrd/directdoc.asp?DDFDocuments/t/G/TBTN25/RWA1235.DOCX</v>
      </c>
      <c r="Q158" s="6" t="str">
        <f>HYPERLINK("https://docs.wto.org/imrd/directdoc.asp?DDFDocuments/u/G/TBTN25/RWA1235.DOCX", "https://docs.wto.org/imrd/directdoc.asp?DDFDocuments/u/G/TBTN25/RWA1235.DOCX")</f>
        <v>https://docs.wto.org/imrd/directdoc.asp?DDFDocuments/u/G/TBTN25/RWA1235.DOCX</v>
      </c>
      <c r="R158" s="6" t="str">
        <f>HYPERLINK("https://docs.wto.org/imrd/directdoc.asp?DDFDocuments/v/G/TBTN25/RWA1235.DOCX", "https://docs.wto.org/imrd/directdoc.asp?DDFDocuments/v/G/TBTN25/RWA1235.DOCX")</f>
        <v>https://docs.wto.org/imrd/directdoc.asp?DDFDocuments/v/G/TBTN25/RWA1235.DOCX</v>
      </c>
    </row>
    <row r="159" spans="1:18" ht="330" x14ac:dyDescent="0.25">
      <c r="A159" s="8" t="s">
        <v>732</v>
      </c>
      <c r="B159" s="6" t="s">
        <v>416</v>
      </c>
      <c r="C159" s="7">
        <v>45845</v>
      </c>
      <c r="D159" s="9" t="str">
        <f>HYPERLINK("https://www.epingalert.org/en/Search?viewData= G/TBT/N/RWA/1233"," G/TBT/N/RWA/1233")</f>
        <v xml:space="preserve"> G/TBT/N/RWA/1233</v>
      </c>
      <c r="E159" s="8" t="s">
        <v>744</v>
      </c>
      <c r="F159" s="8" t="s">
        <v>745</v>
      </c>
      <c r="H159" s="8" t="s">
        <v>21</v>
      </c>
      <c r="I159" s="8" t="s">
        <v>733</v>
      </c>
      <c r="J159" s="8" t="s">
        <v>286</v>
      </c>
      <c r="K159" s="8" t="s">
        <v>21</v>
      </c>
      <c r="L159" s="6"/>
      <c r="M159" s="7">
        <v>45905</v>
      </c>
      <c r="N159" s="6" t="s">
        <v>25</v>
      </c>
      <c r="O159" s="8" t="s">
        <v>746</v>
      </c>
      <c r="P159" s="6" t="str">
        <f>HYPERLINK("https://docs.wto.org/imrd/directdoc.asp?DDFDocuments/t/G/TBTN25/RWA1233.DOCX", "https://docs.wto.org/imrd/directdoc.asp?DDFDocuments/t/G/TBTN25/RWA1233.DOCX")</f>
        <v>https://docs.wto.org/imrd/directdoc.asp?DDFDocuments/t/G/TBTN25/RWA1233.DOCX</v>
      </c>
      <c r="Q159" s="6" t="str">
        <f>HYPERLINK("https://docs.wto.org/imrd/directdoc.asp?DDFDocuments/u/G/TBTN25/RWA1233.DOCX", "https://docs.wto.org/imrd/directdoc.asp?DDFDocuments/u/G/TBTN25/RWA1233.DOCX")</f>
        <v>https://docs.wto.org/imrd/directdoc.asp?DDFDocuments/u/G/TBTN25/RWA1233.DOCX</v>
      </c>
      <c r="R159" s="6" t="str">
        <f>HYPERLINK("https://docs.wto.org/imrd/directdoc.asp?DDFDocuments/v/G/TBTN25/RWA1233.DOCX", "https://docs.wto.org/imrd/directdoc.asp?DDFDocuments/v/G/TBTN25/RWA1233.DOCX")</f>
        <v>https://docs.wto.org/imrd/directdoc.asp?DDFDocuments/v/G/TBTN25/RWA1233.DOCX</v>
      </c>
    </row>
    <row r="160" spans="1:18" ht="105" x14ac:dyDescent="0.25">
      <c r="A160" s="8" t="s">
        <v>749</v>
      </c>
      <c r="B160" s="6" t="s">
        <v>676</v>
      </c>
      <c r="C160" s="7">
        <v>45845</v>
      </c>
      <c r="D160" s="9" t="str">
        <f>HYPERLINK("https://www.epingalert.org/en/Search?viewData= G/TBT/N/KWT/726"," G/TBT/N/KWT/726")</f>
        <v xml:space="preserve"> G/TBT/N/KWT/726</v>
      </c>
      <c r="E160" s="8" t="s">
        <v>747</v>
      </c>
      <c r="F160" s="8" t="s">
        <v>748</v>
      </c>
      <c r="H160" s="8" t="s">
        <v>21</v>
      </c>
      <c r="I160" s="8" t="s">
        <v>750</v>
      </c>
      <c r="J160" s="8" t="s">
        <v>739</v>
      </c>
      <c r="K160" s="8" t="s">
        <v>21</v>
      </c>
      <c r="L160" s="6"/>
      <c r="M160" s="7">
        <v>45905</v>
      </c>
      <c r="N160" s="6" t="s">
        <v>25</v>
      </c>
      <c r="O160" s="8" t="s">
        <v>751</v>
      </c>
      <c r="P160" s="6" t="str">
        <f>HYPERLINK("https://docs.wto.org/imrd/directdoc.asp?DDFDocuments/t/G/TBTN25/KWT726.DOCX", "https://docs.wto.org/imrd/directdoc.asp?DDFDocuments/t/G/TBTN25/KWT726.DOCX")</f>
        <v>https://docs.wto.org/imrd/directdoc.asp?DDFDocuments/t/G/TBTN25/KWT726.DOCX</v>
      </c>
      <c r="Q160" s="6" t="str">
        <f>HYPERLINK("https://docs.wto.org/imrd/directdoc.asp?DDFDocuments/u/G/TBTN25/KWT726.DOCX", "https://docs.wto.org/imrd/directdoc.asp?DDFDocuments/u/G/TBTN25/KWT726.DOCX")</f>
        <v>https://docs.wto.org/imrd/directdoc.asp?DDFDocuments/u/G/TBTN25/KWT726.DOCX</v>
      </c>
      <c r="R160" s="6" t="str">
        <f>HYPERLINK("https://docs.wto.org/imrd/directdoc.asp?DDFDocuments/v/G/TBTN25/KWT726.DOCX", "https://docs.wto.org/imrd/directdoc.asp?DDFDocuments/v/G/TBTN25/KWT726.DOCX")</f>
        <v>https://docs.wto.org/imrd/directdoc.asp?DDFDocuments/v/G/TBTN25/KWT726.DOCX</v>
      </c>
    </row>
    <row r="161" spans="1:18" ht="120" x14ac:dyDescent="0.25">
      <c r="A161" s="8" t="s">
        <v>732</v>
      </c>
      <c r="B161" s="6" t="s">
        <v>416</v>
      </c>
      <c r="C161" s="7">
        <v>45845</v>
      </c>
      <c r="D161" s="9" t="str">
        <f>HYPERLINK("https://www.epingalert.org/en/Search?viewData= G/TBT/N/RWA/1231"," G/TBT/N/RWA/1231")</f>
        <v xml:space="preserve"> G/TBT/N/RWA/1231</v>
      </c>
      <c r="E161" s="8" t="s">
        <v>752</v>
      </c>
      <c r="F161" s="8" t="s">
        <v>753</v>
      </c>
      <c r="H161" s="8" t="s">
        <v>21</v>
      </c>
      <c r="I161" s="8" t="s">
        <v>733</v>
      </c>
      <c r="J161" s="8" t="s">
        <v>286</v>
      </c>
      <c r="K161" s="8" t="s">
        <v>21</v>
      </c>
      <c r="L161" s="6"/>
      <c r="M161" s="7">
        <v>45905</v>
      </c>
      <c r="N161" s="6" t="s">
        <v>25</v>
      </c>
      <c r="O161" s="8" t="s">
        <v>754</v>
      </c>
      <c r="P161" s="6" t="str">
        <f>HYPERLINK("https://docs.wto.org/imrd/directdoc.asp?DDFDocuments/t/G/TBTN25/RWA1231.DOCX", "https://docs.wto.org/imrd/directdoc.asp?DDFDocuments/t/G/TBTN25/RWA1231.DOCX")</f>
        <v>https://docs.wto.org/imrd/directdoc.asp?DDFDocuments/t/G/TBTN25/RWA1231.DOCX</v>
      </c>
      <c r="Q161" s="6" t="str">
        <f>HYPERLINK("https://docs.wto.org/imrd/directdoc.asp?DDFDocuments/u/G/TBTN25/RWA1231.DOCX", "https://docs.wto.org/imrd/directdoc.asp?DDFDocuments/u/G/TBTN25/RWA1231.DOCX")</f>
        <v>https://docs.wto.org/imrd/directdoc.asp?DDFDocuments/u/G/TBTN25/RWA1231.DOCX</v>
      </c>
      <c r="R161" s="6" t="str">
        <f>HYPERLINK("https://docs.wto.org/imrd/directdoc.asp?DDFDocuments/v/G/TBTN25/RWA1231.DOCX", "https://docs.wto.org/imrd/directdoc.asp?DDFDocuments/v/G/TBTN25/RWA1231.DOCX")</f>
        <v>https://docs.wto.org/imrd/directdoc.asp?DDFDocuments/v/G/TBTN25/RWA1231.DOCX</v>
      </c>
    </row>
    <row r="162" spans="1:18" ht="90" x14ac:dyDescent="0.25">
      <c r="A162" s="8" t="s">
        <v>757</v>
      </c>
      <c r="B162" s="6" t="s">
        <v>725</v>
      </c>
      <c r="C162" s="7">
        <v>45845</v>
      </c>
      <c r="D162" s="9" t="str">
        <f>HYPERLINK("https://www.epingalert.org/en/Search?viewData= G/TBT/N/RUS/173"," G/TBT/N/RUS/173")</f>
        <v xml:space="preserve"> G/TBT/N/RUS/173</v>
      </c>
      <c r="E162" s="8" t="s">
        <v>755</v>
      </c>
      <c r="F162" s="8" t="s">
        <v>756</v>
      </c>
      <c r="H162" s="8" t="s">
        <v>758</v>
      </c>
      <c r="I162" s="8" t="s">
        <v>759</v>
      </c>
      <c r="J162" s="8" t="s">
        <v>68</v>
      </c>
      <c r="K162" s="8" t="s">
        <v>21</v>
      </c>
      <c r="L162" s="6"/>
      <c r="M162" s="7">
        <v>45861</v>
      </c>
      <c r="N162" s="6" t="s">
        <v>25</v>
      </c>
      <c r="O162" s="6"/>
      <c r="P162" s="6" t="str">
        <f>HYPERLINK("https://docs.wto.org/imrd/directdoc.asp?DDFDocuments/t/G/TBTN25/RUS173.DOCX", "https://docs.wto.org/imrd/directdoc.asp?DDFDocuments/t/G/TBTN25/RUS173.DOCX")</f>
        <v>https://docs.wto.org/imrd/directdoc.asp?DDFDocuments/t/G/TBTN25/RUS173.DOCX</v>
      </c>
      <c r="Q162" s="6" t="str">
        <f>HYPERLINK("https://docs.wto.org/imrd/directdoc.asp?DDFDocuments/u/G/TBTN25/RUS173.DOCX", "https://docs.wto.org/imrd/directdoc.asp?DDFDocuments/u/G/TBTN25/RUS173.DOCX")</f>
        <v>https://docs.wto.org/imrd/directdoc.asp?DDFDocuments/u/G/TBTN25/RUS173.DOCX</v>
      </c>
      <c r="R162" s="6" t="str">
        <f>HYPERLINK("https://docs.wto.org/imrd/directdoc.asp?DDFDocuments/v/G/TBTN25/RUS173.DOCX", "https://docs.wto.org/imrd/directdoc.asp?DDFDocuments/v/G/TBTN25/RUS173.DOCX")</f>
        <v>https://docs.wto.org/imrd/directdoc.asp?DDFDocuments/v/G/TBTN25/RUS173.DOCX</v>
      </c>
    </row>
    <row r="163" spans="1:18" ht="120" x14ac:dyDescent="0.25">
      <c r="A163" s="8" t="s">
        <v>762</v>
      </c>
      <c r="B163" s="6" t="s">
        <v>676</v>
      </c>
      <c r="C163" s="7">
        <v>45845</v>
      </c>
      <c r="D163" s="9" t="str">
        <f>HYPERLINK("https://www.epingalert.org/en/Search?viewData= G/TBT/N/KWT/724"," G/TBT/N/KWT/724")</f>
        <v xml:space="preserve"> G/TBT/N/KWT/724</v>
      </c>
      <c r="E163" s="8" t="s">
        <v>760</v>
      </c>
      <c r="F163" s="8" t="s">
        <v>761</v>
      </c>
      <c r="H163" s="8" t="s">
        <v>21</v>
      </c>
      <c r="I163" s="8" t="s">
        <v>763</v>
      </c>
      <c r="J163" s="8" t="s">
        <v>68</v>
      </c>
      <c r="K163" s="8" t="s">
        <v>63</v>
      </c>
      <c r="L163" s="6"/>
      <c r="M163" s="7">
        <v>45905</v>
      </c>
      <c r="N163" s="6" t="s">
        <v>25</v>
      </c>
      <c r="O163" s="8" t="s">
        <v>764</v>
      </c>
      <c r="P163" s="6" t="str">
        <f>HYPERLINK("https://docs.wto.org/imrd/directdoc.asp?DDFDocuments/t/G/TBTN25/KWT724.DOCX", "https://docs.wto.org/imrd/directdoc.asp?DDFDocuments/t/G/TBTN25/KWT724.DOCX")</f>
        <v>https://docs.wto.org/imrd/directdoc.asp?DDFDocuments/t/G/TBTN25/KWT724.DOCX</v>
      </c>
      <c r="Q163" s="6" t="str">
        <f>HYPERLINK("https://docs.wto.org/imrd/directdoc.asp?DDFDocuments/u/G/TBTN25/KWT724.DOCX", "https://docs.wto.org/imrd/directdoc.asp?DDFDocuments/u/G/TBTN25/KWT724.DOCX")</f>
        <v>https://docs.wto.org/imrd/directdoc.asp?DDFDocuments/u/G/TBTN25/KWT724.DOCX</v>
      </c>
      <c r="R163" s="6" t="str">
        <f>HYPERLINK("https://docs.wto.org/imrd/directdoc.asp?DDFDocuments/v/G/TBTN25/KWT724.DOCX", "https://docs.wto.org/imrd/directdoc.asp?DDFDocuments/v/G/TBTN25/KWT724.DOCX")</f>
        <v>https://docs.wto.org/imrd/directdoc.asp?DDFDocuments/v/G/TBTN25/KWT724.DOCX</v>
      </c>
    </row>
    <row r="164" spans="1:18" ht="255" x14ac:dyDescent="0.25">
      <c r="A164" s="8" t="s">
        <v>732</v>
      </c>
      <c r="B164" s="6" t="s">
        <v>416</v>
      </c>
      <c r="C164" s="7">
        <v>45845</v>
      </c>
      <c r="D164" s="9" t="str">
        <f>HYPERLINK("https://www.epingalert.org/en/Search?viewData= G/TBT/N/RWA/1236"," G/TBT/N/RWA/1236")</f>
        <v xml:space="preserve"> G/TBT/N/RWA/1236</v>
      </c>
      <c r="E164" s="8" t="s">
        <v>765</v>
      </c>
      <c r="F164" s="8" t="s">
        <v>766</v>
      </c>
      <c r="H164" s="8" t="s">
        <v>21</v>
      </c>
      <c r="I164" s="8" t="s">
        <v>733</v>
      </c>
      <c r="J164" s="8" t="s">
        <v>286</v>
      </c>
      <c r="K164" s="8" t="s">
        <v>21</v>
      </c>
      <c r="L164" s="6"/>
      <c r="M164" s="7">
        <v>45905</v>
      </c>
      <c r="N164" s="6" t="s">
        <v>25</v>
      </c>
      <c r="O164" s="8" t="s">
        <v>767</v>
      </c>
      <c r="P164" s="6" t="str">
        <f>HYPERLINK("https://docs.wto.org/imrd/directdoc.asp?DDFDocuments/t/G/TBTN25/RWA1236.DOCX", "https://docs.wto.org/imrd/directdoc.asp?DDFDocuments/t/G/TBTN25/RWA1236.DOCX")</f>
        <v>https://docs.wto.org/imrd/directdoc.asp?DDFDocuments/t/G/TBTN25/RWA1236.DOCX</v>
      </c>
      <c r="Q164" s="6" t="str">
        <f>HYPERLINK("https://docs.wto.org/imrd/directdoc.asp?DDFDocuments/u/G/TBTN25/RWA1236.DOCX", "https://docs.wto.org/imrd/directdoc.asp?DDFDocuments/u/G/TBTN25/RWA1236.DOCX")</f>
        <v>https://docs.wto.org/imrd/directdoc.asp?DDFDocuments/u/G/TBTN25/RWA1236.DOCX</v>
      </c>
      <c r="R164" s="6" t="str">
        <f>HYPERLINK("https://docs.wto.org/imrd/directdoc.asp?DDFDocuments/v/G/TBTN25/RWA1236.DOCX", "https://docs.wto.org/imrd/directdoc.asp?DDFDocuments/v/G/TBTN25/RWA1236.DOCX")</f>
        <v>https://docs.wto.org/imrd/directdoc.asp?DDFDocuments/v/G/TBTN25/RWA1236.DOCX</v>
      </c>
    </row>
    <row r="165" spans="1:18" ht="45" x14ac:dyDescent="0.25">
      <c r="A165" s="8" t="s">
        <v>770</v>
      </c>
      <c r="B165" s="6" t="s">
        <v>260</v>
      </c>
      <c r="C165" s="7">
        <v>45845</v>
      </c>
      <c r="D165" s="9" t="str">
        <f>HYPERLINK("https://www.epingalert.org/en/Search?viewData= G/TBT/N/GUY/62"," G/TBT/N/GUY/62")</f>
        <v xml:space="preserve"> G/TBT/N/GUY/62</v>
      </c>
      <c r="E165" s="8" t="s">
        <v>768</v>
      </c>
      <c r="F165" s="8" t="s">
        <v>769</v>
      </c>
      <c r="H165" s="8" t="s">
        <v>21</v>
      </c>
      <c r="I165" s="8" t="s">
        <v>771</v>
      </c>
      <c r="J165" s="8" t="s">
        <v>235</v>
      </c>
      <c r="K165" s="8" t="s">
        <v>21</v>
      </c>
      <c r="L165" s="6"/>
      <c r="M165" s="7">
        <v>45904</v>
      </c>
      <c r="N165" s="6" t="s">
        <v>25</v>
      </c>
      <c r="O165" s="8" t="s">
        <v>772</v>
      </c>
      <c r="P165" s="6" t="str">
        <f>HYPERLINK("https://docs.wto.org/imrd/directdoc.asp?DDFDocuments/t/G/TBTN25/GUY62.DOCX", "https://docs.wto.org/imrd/directdoc.asp?DDFDocuments/t/G/TBTN25/GUY62.DOCX")</f>
        <v>https://docs.wto.org/imrd/directdoc.asp?DDFDocuments/t/G/TBTN25/GUY62.DOCX</v>
      </c>
      <c r="Q165" s="6" t="str">
        <f>HYPERLINK("https://docs.wto.org/imrd/directdoc.asp?DDFDocuments/u/G/TBTN25/GUY62.DOCX", "https://docs.wto.org/imrd/directdoc.asp?DDFDocuments/u/G/TBTN25/GUY62.DOCX")</f>
        <v>https://docs.wto.org/imrd/directdoc.asp?DDFDocuments/u/G/TBTN25/GUY62.DOCX</v>
      </c>
      <c r="R165" s="6" t="str">
        <f>HYPERLINK("https://docs.wto.org/imrd/directdoc.asp?DDFDocuments/v/G/TBTN25/GUY62.DOCX", "https://docs.wto.org/imrd/directdoc.asp?DDFDocuments/v/G/TBTN25/GUY62.DOCX")</f>
        <v>https://docs.wto.org/imrd/directdoc.asp?DDFDocuments/v/G/TBTN25/GUY62.DOCX</v>
      </c>
    </row>
    <row r="166" spans="1:18" ht="195" x14ac:dyDescent="0.25">
      <c r="A166" s="8" t="s">
        <v>732</v>
      </c>
      <c r="B166" s="6" t="s">
        <v>416</v>
      </c>
      <c r="C166" s="7">
        <v>45845</v>
      </c>
      <c r="D166" s="9" t="str">
        <f>HYPERLINK("https://www.epingalert.org/en/Search?viewData= G/TBT/N/RWA/1234"," G/TBT/N/RWA/1234")</f>
        <v xml:space="preserve"> G/TBT/N/RWA/1234</v>
      </c>
      <c r="E166" s="8" t="s">
        <v>773</v>
      </c>
      <c r="F166" s="8" t="s">
        <v>774</v>
      </c>
      <c r="H166" s="8" t="s">
        <v>21</v>
      </c>
      <c r="I166" s="8" t="s">
        <v>733</v>
      </c>
      <c r="J166" s="8" t="s">
        <v>286</v>
      </c>
      <c r="K166" s="8" t="s">
        <v>21</v>
      </c>
      <c r="L166" s="6"/>
      <c r="M166" s="7">
        <v>45905</v>
      </c>
      <c r="N166" s="6" t="s">
        <v>25</v>
      </c>
      <c r="O166" s="8" t="s">
        <v>775</v>
      </c>
      <c r="P166" s="6" t="str">
        <f>HYPERLINK("https://docs.wto.org/imrd/directdoc.asp?DDFDocuments/t/G/TBTN25/RWA1234.DOCX", "https://docs.wto.org/imrd/directdoc.asp?DDFDocuments/t/G/TBTN25/RWA1234.DOCX")</f>
        <v>https://docs.wto.org/imrd/directdoc.asp?DDFDocuments/t/G/TBTN25/RWA1234.DOCX</v>
      </c>
      <c r="Q166" s="6" t="str">
        <f>HYPERLINK("https://docs.wto.org/imrd/directdoc.asp?DDFDocuments/u/G/TBTN25/RWA1234.DOCX", "https://docs.wto.org/imrd/directdoc.asp?DDFDocuments/u/G/TBTN25/RWA1234.DOCX")</f>
        <v>https://docs.wto.org/imrd/directdoc.asp?DDFDocuments/u/G/TBTN25/RWA1234.DOCX</v>
      </c>
      <c r="R166" s="6" t="str">
        <f>HYPERLINK("https://docs.wto.org/imrd/directdoc.asp?DDFDocuments/v/G/TBTN25/RWA1234.DOCX", "https://docs.wto.org/imrd/directdoc.asp?DDFDocuments/v/G/TBTN25/RWA1234.DOCX")</f>
        <v>https://docs.wto.org/imrd/directdoc.asp?DDFDocuments/v/G/TBTN25/RWA1234.DOCX</v>
      </c>
    </row>
    <row r="167" spans="1:18" ht="30" x14ac:dyDescent="0.25">
      <c r="A167" s="8" t="s">
        <v>778</v>
      </c>
      <c r="B167" s="6" t="s">
        <v>436</v>
      </c>
      <c r="C167" s="7">
        <v>45842</v>
      </c>
      <c r="D167" s="9" t="str">
        <f>HYPERLINK("https://www.epingalert.org/en/Search?viewData= G/TBT/N/BDI/625, G/TBT/N/KEN/1825, G/TBT/N/RWA/1224, G/TBT/N/TZA/1366, G/TBT/N/UGA/2180"," G/TBT/N/BDI/625, G/TBT/N/KEN/1825, G/TBT/N/RWA/1224, G/TBT/N/TZA/1366, G/TBT/N/UGA/2180")</f>
        <v xml:space="preserve"> G/TBT/N/BDI/625, G/TBT/N/KEN/1825, G/TBT/N/RWA/1224, G/TBT/N/TZA/1366, G/TBT/N/UGA/2180</v>
      </c>
      <c r="E167" s="8" t="s">
        <v>776</v>
      </c>
      <c r="F167" s="8" t="s">
        <v>777</v>
      </c>
      <c r="H167" s="8" t="s">
        <v>779</v>
      </c>
      <c r="I167" s="8" t="s">
        <v>780</v>
      </c>
      <c r="J167" s="8" t="s">
        <v>781</v>
      </c>
      <c r="K167" s="8" t="s">
        <v>33</v>
      </c>
      <c r="L167" s="6"/>
      <c r="M167" s="7">
        <v>45902</v>
      </c>
      <c r="N167" s="6" t="s">
        <v>25</v>
      </c>
      <c r="O167" s="8" t="s">
        <v>782</v>
      </c>
      <c r="P167" s="6" t="str">
        <f>HYPERLINK("https://docs.wto.org/imrd/directdoc.asp?DDFDocuments/t/G/TBTN25/BDI625.DOCX", "https://docs.wto.org/imrd/directdoc.asp?DDFDocuments/t/G/TBTN25/BDI625.DOCX")</f>
        <v>https://docs.wto.org/imrd/directdoc.asp?DDFDocuments/t/G/TBTN25/BDI625.DOCX</v>
      </c>
      <c r="Q167" s="6" t="str">
        <f>HYPERLINK("https://docs.wto.org/imrd/directdoc.asp?DDFDocuments/u/G/TBTN25/BDI625.DOCX", "https://docs.wto.org/imrd/directdoc.asp?DDFDocuments/u/G/TBTN25/BDI625.DOCX")</f>
        <v>https://docs.wto.org/imrd/directdoc.asp?DDFDocuments/u/G/TBTN25/BDI625.DOCX</v>
      </c>
      <c r="R167" s="6" t="str">
        <f>HYPERLINK("https://docs.wto.org/imrd/directdoc.asp?DDFDocuments/v/G/TBTN25/BDI625.DOCX", "https://docs.wto.org/imrd/directdoc.asp?DDFDocuments/v/G/TBTN25/BDI625.DOCX")</f>
        <v>https://docs.wto.org/imrd/directdoc.asp?DDFDocuments/v/G/TBTN25/BDI625.DOCX</v>
      </c>
    </row>
    <row r="168" spans="1:18" ht="30" x14ac:dyDescent="0.25">
      <c r="A168" s="8" t="s">
        <v>785</v>
      </c>
      <c r="B168" s="6" t="s">
        <v>416</v>
      </c>
      <c r="C168" s="7">
        <v>45842</v>
      </c>
      <c r="D168" s="9" t="str">
        <f>HYPERLINK("https://www.epingalert.org/en/Search?viewData= G/TBT/N/BDI/628, G/TBT/N/KEN/1828, G/TBT/N/RWA/1227, G/TBT/N/TZA/1369, G/TBT/N/UGA/2183"," G/TBT/N/BDI/628, G/TBT/N/KEN/1828, G/TBT/N/RWA/1227, G/TBT/N/TZA/1369, G/TBT/N/UGA/2183")</f>
        <v xml:space="preserve"> G/TBT/N/BDI/628, G/TBT/N/KEN/1828, G/TBT/N/RWA/1227, G/TBT/N/TZA/1369, G/TBT/N/UGA/2183</v>
      </c>
      <c r="E168" s="8" t="s">
        <v>783</v>
      </c>
      <c r="F168" s="8" t="s">
        <v>784</v>
      </c>
      <c r="H168" s="8" t="s">
        <v>786</v>
      </c>
      <c r="I168" s="8" t="s">
        <v>780</v>
      </c>
      <c r="J168" s="8" t="s">
        <v>781</v>
      </c>
      <c r="K168" s="8" t="s">
        <v>33</v>
      </c>
      <c r="L168" s="6"/>
      <c r="M168" s="7">
        <v>45902</v>
      </c>
      <c r="N168" s="6" t="s">
        <v>25</v>
      </c>
      <c r="O168" s="8" t="s">
        <v>787</v>
      </c>
      <c r="P168" s="6" t="str">
        <f>HYPERLINK("https://docs.wto.org/imrd/directdoc.asp?DDFDocuments/t/G/TBTN25/BDI628.DOCX", "https://docs.wto.org/imrd/directdoc.asp?DDFDocuments/t/G/TBTN25/BDI628.DOCX")</f>
        <v>https://docs.wto.org/imrd/directdoc.asp?DDFDocuments/t/G/TBTN25/BDI628.DOCX</v>
      </c>
      <c r="Q168" s="6" t="str">
        <f>HYPERLINK("https://docs.wto.org/imrd/directdoc.asp?DDFDocuments/u/G/TBTN25/BDI628.DOCX", "https://docs.wto.org/imrd/directdoc.asp?DDFDocuments/u/G/TBTN25/BDI628.DOCX")</f>
        <v>https://docs.wto.org/imrd/directdoc.asp?DDFDocuments/u/G/TBTN25/BDI628.DOCX</v>
      </c>
      <c r="R168" s="6" t="str">
        <f>HYPERLINK("https://docs.wto.org/imrd/directdoc.asp?DDFDocuments/v/G/TBTN25/BDI628.DOCX", "https://docs.wto.org/imrd/directdoc.asp?DDFDocuments/v/G/TBTN25/BDI628.DOCX")</f>
        <v>https://docs.wto.org/imrd/directdoc.asp?DDFDocuments/v/G/TBTN25/BDI628.DOCX</v>
      </c>
    </row>
    <row r="169" spans="1:18" ht="45" x14ac:dyDescent="0.25">
      <c r="A169" s="8" t="s">
        <v>790</v>
      </c>
      <c r="B169" s="6" t="s">
        <v>416</v>
      </c>
      <c r="C169" s="7">
        <v>45842</v>
      </c>
      <c r="D169" s="9" t="str">
        <f>HYPERLINK("https://www.epingalert.org/en/Search?viewData= G/TBT/N/BDI/629, G/TBT/N/KEN/1829, G/TBT/N/RWA/1228, G/TBT/N/TZA/1370, G/TBT/N/UGA/2184"," G/TBT/N/BDI/629, G/TBT/N/KEN/1829, G/TBT/N/RWA/1228, G/TBT/N/TZA/1370, G/TBT/N/UGA/2184")</f>
        <v xml:space="preserve"> G/TBT/N/BDI/629, G/TBT/N/KEN/1829, G/TBT/N/RWA/1228, G/TBT/N/TZA/1370, G/TBT/N/UGA/2184</v>
      </c>
      <c r="E169" s="8" t="s">
        <v>788</v>
      </c>
      <c r="F169" s="8" t="s">
        <v>789</v>
      </c>
      <c r="H169" s="8" t="s">
        <v>791</v>
      </c>
      <c r="I169" s="8" t="s">
        <v>780</v>
      </c>
      <c r="J169" s="8" t="s">
        <v>792</v>
      </c>
      <c r="K169" s="8" t="s">
        <v>33</v>
      </c>
      <c r="L169" s="6"/>
      <c r="M169" s="7">
        <v>45902</v>
      </c>
      <c r="N169" s="6" t="s">
        <v>25</v>
      </c>
      <c r="O169" s="8" t="s">
        <v>793</v>
      </c>
      <c r="P169" s="6" t="str">
        <f>HYPERLINK("https://docs.wto.org/imrd/directdoc.asp?DDFDocuments/t/G/TBTN25/BDI629.DOCX", "https://docs.wto.org/imrd/directdoc.asp?DDFDocuments/t/G/TBTN25/BDI629.DOCX")</f>
        <v>https://docs.wto.org/imrd/directdoc.asp?DDFDocuments/t/G/TBTN25/BDI629.DOCX</v>
      </c>
      <c r="Q169" s="6" t="str">
        <f>HYPERLINK("https://docs.wto.org/imrd/directdoc.asp?DDFDocuments/u/G/TBTN25/BDI629.DOCX", "https://docs.wto.org/imrd/directdoc.asp?DDFDocuments/u/G/TBTN25/BDI629.DOCX")</f>
        <v>https://docs.wto.org/imrd/directdoc.asp?DDFDocuments/u/G/TBTN25/BDI629.DOCX</v>
      </c>
      <c r="R169" s="6" t="str">
        <f>HYPERLINK("https://docs.wto.org/imrd/directdoc.asp?DDFDocuments/v/G/TBTN25/BDI629.DOCX", "https://docs.wto.org/imrd/directdoc.asp?DDFDocuments/v/G/TBTN25/BDI629.DOCX")</f>
        <v>https://docs.wto.org/imrd/directdoc.asp?DDFDocuments/v/G/TBTN25/BDI629.DOCX</v>
      </c>
    </row>
    <row r="170" spans="1:18" ht="45" x14ac:dyDescent="0.25">
      <c r="A170" s="8" t="s">
        <v>790</v>
      </c>
      <c r="B170" s="6" t="s">
        <v>416</v>
      </c>
      <c r="C170" s="7">
        <v>45842</v>
      </c>
      <c r="D170" s="9" t="str">
        <f>HYPERLINK("https://www.epingalert.org/en/Search?viewData= G/TBT/N/BDI/630, G/TBT/N/KEN/1830, G/TBT/N/RWA/1229, G/TBT/N/TZA/1371, G/TBT/N/UGA/2185"," G/TBT/N/BDI/630, G/TBT/N/KEN/1830, G/TBT/N/RWA/1229, G/TBT/N/TZA/1371, G/TBT/N/UGA/2185")</f>
        <v xml:space="preserve"> G/TBT/N/BDI/630, G/TBT/N/KEN/1830, G/TBT/N/RWA/1229, G/TBT/N/TZA/1371, G/TBT/N/UGA/2185</v>
      </c>
      <c r="E170" s="8" t="s">
        <v>794</v>
      </c>
      <c r="F170" s="8" t="s">
        <v>795</v>
      </c>
      <c r="H170" s="8" t="s">
        <v>791</v>
      </c>
      <c r="I170" s="8" t="s">
        <v>780</v>
      </c>
      <c r="J170" s="8" t="s">
        <v>447</v>
      </c>
      <c r="K170" s="8" t="s">
        <v>33</v>
      </c>
      <c r="L170" s="6"/>
      <c r="M170" s="7">
        <v>45902</v>
      </c>
      <c r="N170" s="6" t="s">
        <v>25</v>
      </c>
      <c r="O170" s="8" t="s">
        <v>796</v>
      </c>
      <c r="P170" s="6" t="str">
        <f>HYPERLINK("https://docs.wto.org/imrd/directdoc.asp?DDFDocuments/t/G/TBTN25/BDI630.DOCX", "https://docs.wto.org/imrd/directdoc.asp?DDFDocuments/t/G/TBTN25/BDI630.DOCX")</f>
        <v>https://docs.wto.org/imrd/directdoc.asp?DDFDocuments/t/G/TBTN25/BDI630.DOCX</v>
      </c>
      <c r="Q170" s="6" t="str">
        <f>HYPERLINK("https://docs.wto.org/imrd/directdoc.asp?DDFDocuments/u/G/TBTN25/BDI630.DOCX", "https://docs.wto.org/imrd/directdoc.asp?DDFDocuments/u/G/TBTN25/BDI630.DOCX")</f>
        <v>https://docs.wto.org/imrd/directdoc.asp?DDFDocuments/u/G/TBTN25/BDI630.DOCX</v>
      </c>
      <c r="R170" s="6" t="str">
        <f>HYPERLINK("https://docs.wto.org/imrd/directdoc.asp?DDFDocuments/v/G/TBTN25/BDI630.DOCX", "https://docs.wto.org/imrd/directdoc.asp?DDFDocuments/v/G/TBTN25/BDI630.DOCX")</f>
        <v>https://docs.wto.org/imrd/directdoc.asp?DDFDocuments/v/G/TBTN25/BDI630.DOCX</v>
      </c>
    </row>
    <row r="171" spans="1:18" ht="45" x14ac:dyDescent="0.25">
      <c r="A171" s="8" t="s">
        <v>790</v>
      </c>
      <c r="B171" s="6" t="s">
        <v>441</v>
      </c>
      <c r="C171" s="7">
        <v>45842</v>
      </c>
      <c r="D171" s="9" t="str">
        <f>HYPERLINK("https://www.epingalert.org/en/Search?viewData= G/TBT/N/BDI/630, G/TBT/N/KEN/1830, G/TBT/N/RWA/1229, G/TBT/N/TZA/1371, G/TBT/N/UGA/2185"," G/TBT/N/BDI/630, G/TBT/N/KEN/1830, G/TBT/N/RWA/1229, G/TBT/N/TZA/1371, G/TBT/N/UGA/2185")</f>
        <v xml:space="preserve"> G/TBT/N/BDI/630, G/TBT/N/KEN/1830, G/TBT/N/RWA/1229, G/TBT/N/TZA/1371, G/TBT/N/UGA/2185</v>
      </c>
      <c r="E171" s="8" t="s">
        <v>794</v>
      </c>
      <c r="F171" s="8" t="s">
        <v>795</v>
      </c>
      <c r="H171" s="8" t="s">
        <v>791</v>
      </c>
      <c r="I171" s="8" t="s">
        <v>780</v>
      </c>
      <c r="J171" s="8" t="s">
        <v>447</v>
      </c>
      <c r="K171" s="8" t="s">
        <v>33</v>
      </c>
      <c r="L171" s="6"/>
      <c r="M171" s="7">
        <v>45902</v>
      </c>
      <c r="N171" s="6" t="s">
        <v>25</v>
      </c>
      <c r="O171" s="8" t="s">
        <v>796</v>
      </c>
      <c r="P171" s="6" t="str">
        <f>HYPERLINK("https://docs.wto.org/imrd/directdoc.asp?DDFDocuments/t/G/TBTN25/BDI630.DOCX", "https://docs.wto.org/imrd/directdoc.asp?DDFDocuments/t/G/TBTN25/BDI630.DOCX")</f>
        <v>https://docs.wto.org/imrd/directdoc.asp?DDFDocuments/t/G/TBTN25/BDI630.DOCX</v>
      </c>
      <c r="Q171" s="6" t="str">
        <f>HYPERLINK("https://docs.wto.org/imrd/directdoc.asp?DDFDocuments/u/G/TBTN25/BDI630.DOCX", "https://docs.wto.org/imrd/directdoc.asp?DDFDocuments/u/G/TBTN25/BDI630.DOCX")</f>
        <v>https://docs.wto.org/imrd/directdoc.asp?DDFDocuments/u/G/TBTN25/BDI630.DOCX</v>
      </c>
      <c r="R171" s="6" t="str">
        <f>HYPERLINK("https://docs.wto.org/imrd/directdoc.asp?DDFDocuments/v/G/TBTN25/BDI630.DOCX", "https://docs.wto.org/imrd/directdoc.asp?DDFDocuments/v/G/TBTN25/BDI630.DOCX")</f>
        <v>https://docs.wto.org/imrd/directdoc.asp?DDFDocuments/v/G/TBTN25/BDI630.DOCX</v>
      </c>
    </row>
    <row r="172" spans="1:18" ht="30" x14ac:dyDescent="0.25">
      <c r="A172" s="8" t="s">
        <v>785</v>
      </c>
      <c r="B172" s="6" t="s">
        <v>441</v>
      </c>
      <c r="C172" s="7">
        <v>45842</v>
      </c>
      <c r="D172" s="9" t="str">
        <f>HYPERLINK("https://www.epingalert.org/en/Search?viewData= G/TBT/N/BDI/628, G/TBT/N/KEN/1828, G/TBT/N/RWA/1227, G/TBT/N/TZA/1369, G/TBT/N/UGA/2183"," G/TBT/N/BDI/628, G/TBT/N/KEN/1828, G/TBT/N/RWA/1227, G/TBT/N/TZA/1369, G/TBT/N/UGA/2183")</f>
        <v xml:space="preserve"> G/TBT/N/BDI/628, G/TBT/N/KEN/1828, G/TBT/N/RWA/1227, G/TBT/N/TZA/1369, G/TBT/N/UGA/2183</v>
      </c>
      <c r="E172" s="8" t="s">
        <v>783</v>
      </c>
      <c r="F172" s="8" t="s">
        <v>784</v>
      </c>
      <c r="H172" s="8" t="s">
        <v>786</v>
      </c>
      <c r="I172" s="8" t="s">
        <v>780</v>
      </c>
      <c r="J172" s="8" t="s">
        <v>781</v>
      </c>
      <c r="K172" s="8" t="s">
        <v>33</v>
      </c>
      <c r="L172" s="6"/>
      <c r="M172" s="7">
        <v>45902</v>
      </c>
      <c r="N172" s="6" t="s">
        <v>25</v>
      </c>
      <c r="O172" s="8" t="s">
        <v>787</v>
      </c>
      <c r="P172" s="6" t="str">
        <f>HYPERLINK("https://docs.wto.org/imrd/directdoc.asp?DDFDocuments/t/G/TBTN25/BDI628.DOCX", "https://docs.wto.org/imrd/directdoc.asp?DDFDocuments/t/G/TBTN25/BDI628.DOCX")</f>
        <v>https://docs.wto.org/imrd/directdoc.asp?DDFDocuments/t/G/TBTN25/BDI628.DOCX</v>
      </c>
      <c r="Q172" s="6" t="str">
        <f>HYPERLINK("https://docs.wto.org/imrd/directdoc.asp?DDFDocuments/u/G/TBTN25/BDI628.DOCX", "https://docs.wto.org/imrd/directdoc.asp?DDFDocuments/u/G/TBTN25/BDI628.DOCX")</f>
        <v>https://docs.wto.org/imrd/directdoc.asp?DDFDocuments/u/G/TBTN25/BDI628.DOCX</v>
      </c>
      <c r="R172" s="6" t="str">
        <f>HYPERLINK("https://docs.wto.org/imrd/directdoc.asp?DDFDocuments/v/G/TBTN25/BDI628.DOCX", "https://docs.wto.org/imrd/directdoc.asp?DDFDocuments/v/G/TBTN25/BDI628.DOCX")</f>
        <v>https://docs.wto.org/imrd/directdoc.asp?DDFDocuments/v/G/TBTN25/BDI628.DOCX</v>
      </c>
    </row>
    <row r="173" spans="1:18" ht="30" x14ac:dyDescent="0.25">
      <c r="A173" s="8" t="s">
        <v>799</v>
      </c>
      <c r="B173" s="6" t="s">
        <v>280</v>
      </c>
      <c r="C173" s="7">
        <v>45842</v>
      </c>
      <c r="D173" s="9" t="str">
        <f>HYPERLINK("https://www.epingalert.org/en/Search?viewData= G/TBT/N/BDI/626, G/TBT/N/KEN/1826, G/TBT/N/RWA/1225, G/TBT/N/TZA/1367, G/TBT/N/UGA/2181"," G/TBT/N/BDI/626, G/TBT/N/KEN/1826, G/TBT/N/RWA/1225, G/TBT/N/TZA/1367, G/TBT/N/UGA/2181")</f>
        <v xml:space="preserve"> G/TBT/N/BDI/626, G/TBT/N/KEN/1826, G/TBT/N/RWA/1225, G/TBT/N/TZA/1367, G/TBT/N/UGA/2181</v>
      </c>
      <c r="E173" s="8" t="s">
        <v>797</v>
      </c>
      <c r="F173" s="8" t="s">
        <v>798</v>
      </c>
      <c r="H173" s="8" t="s">
        <v>800</v>
      </c>
      <c r="I173" s="8" t="s">
        <v>780</v>
      </c>
      <c r="J173" s="8" t="s">
        <v>781</v>
      </c>
      <c r="K173" s="8" t="s">
        <v>33</v>
      </c>
      <c r="L173" s="6"/>
      <c r="M173" s="7">
        <v>45902</v>
      </c>
      <c r="N173" s="6" t="s">
        <v>25</v>
      </c>
      <c r="O173" s="8" t="s">
        <v>801</v>
      </c>
      <c r="P173" s="6" t="str">
        <f>HYPERLINK("https://docs.wto.org/imrd/directdoc.asp?DDFDocuments/t/G/TBTN25/BDI626.DOCX", "https://docs.wto.org/imrd/directdoc.asp?DDFDocuments/t/G/TBTN25/BDI626.DOCX")</f>
        <v>https://docs.wto.org/imrd/directdoc.asp?DDFDocuments/t/G/TBTN25/BDI626.DOCX</v>
      </c>
      <c r="Q173" s="6" t="str">
        <f>HYPERLINK("https://docs.wto.org/imrd/directdoc.asp?DDFDocuments/u/G/TBTN25/BDI626.DOCX", "https://docs.wto.org/imrd/directdoc.asp?DDFDocuments/u/G/TBTN25/BDI626.DOCX")</f>
        <v>https://docs.wto.org/imrd/directdoc.asp?DDFDocuments/u/G/TBTN25/BDI626.DOCX</v>
      </c>
      <c r="R173" s="6" t="str">
        <f>HYPERLINK("https://docs.wto.org/imrd/directdoc.asp?DDFDocuments/v/G/TBTN25/BDI626.DOCX", "https://docs.wto.org/imrd/directdoc.asp?DDFDocuments/v/G/TBTN25/BDI626.DOCX")</f>
        <v>https://docs.wto.org/imrd/directdoc.asp?DDFDocuments/v/G/TBTN25/BDI626.DOCX</v>
      </c>
    </row>
    <row r="174" spans="1:18" ht="45" x14ac:dyDescent="0.25">
      <c r="A174" s="8" t="s">
        <v>790</v>
      </c>
      <c r="B174" s="6" t="s">
        <v>449</v>
      </c>
      <c r="C174" s="7">
        <v>45842</v>
      </c>
      <c r="D174" s="9" t="str">
        <f>HYPERLINK("https://www.epingalert.org/en/Search?viewData= G/TBT/N/BDI/627, G/TBT/N/KEN/1827, G/TBT/N/RWA/1226, G/TBT/N/TZA/1368, G/TBT/N/UGA/2182"," G/TBT/N/BDI/627, G/TBT/N/KEN/1827, G/TBT/N/RWA/1226, G/TBT/N/TZA/1368, G/TBT/N/UGA/2182")</f>
        <v xml:space="preserve"> G/TBT/N/BDI/627, G/TBT/N/KEN/1827, G/TBT/N/RWA/1226, G/TBT/N/TZA/1368, G/TBT/N/UGA/2182</v>
      </c>
      <c r="E174" s="8" t="s">
        <v>802</v>
      </c>
      <c r="F174" s="8" t="s">
        <v>803</v>
      </c>
      <c r="H174" s="8" t="s">
        <v>791</v>
      </c>
      <c r="I174" s="8" t="s">
        <v>780</v>
      </c>
      <c r="J174" s="8" t="s">
        <v>781</v>
      </c>
      <c r="K174" s="8" t="s">
        <v>33</v>
      </c>
      <c r="L174" s="6"/>
      <c r="M174" s="7">
        <v>45902</v>
      </c>
      <c r="N174" s="6" t="s">
        <v>25</v>
      </c>
      <c r="O174" s="8" t="s">
        <v>804</v>
      </c>
      <c r="P174" s="6" t="str">
        <f>HYPERLINK("https://docs.wto.org/imrd/directdoc.asp?DDFDocuments/t/G/TBTN25/BDI627.DOCX", "https://docs.wto.org/imrd/directdoc.asp?DDFDocuments/t/G/TBTN25/BDI627.DOCX")</f>
        <v>https://docs.wto.org/imrd/directdoc.asp?DDFDocuments/t/G/TBTN25/BDI627.DOCX</v>
      </c>
      <c r="Q174" s="6" t="str">
        <f>HYPERLINK("https://docs.wto.org/imrd/directdoc.asp?DDFDocuments/u/G/TBTN25/BDI627.DOCX", "https://docs.wto.org/imrd/directdoc.asp?DDFDocuments/u/G/TBTN25/BDI627.DOCX")</f>
        <v>https://docs.wto.org/imrd/directdoc.asp?DDFDocuments/u/G/TBTN25/BDI627.DOCX</v>
      </c>
      <c r="R174" s="6" t="str">
        <f>HYPERLINK("https://docs.wto.org/imrd/directdoc.asp?DDFDocuments/v/G/TBTN25/BDI627.DOCX", "https://docs.wto.org/imrd/directdoc.asp?DDFDocuments/v/G/TBTN25/BDI627.DOCX")</f>
        <v>https://docs.wto.org/imrd/directdoc.asp?DDFDocuments/v/G/TBTN25/BDI627.DOCX</v>
      </c>
    </row>
    <row r="175" spans="1:18" ht="45" x14ac:dyDescent="0.25">
      <c r="A175" s="8" t="s">
        <v>790</v>
      </c>
      <c r="B175" s="6" t="s">
        <v>280</v>
      </c>
      <c r="C175" s="7">
        <v>45842</v>
      </c>
      <c r="D175" s="9" t="str">
        <f>HYPERLINK("https://www.epingalert.org/en/Search?viewData= G/TBT/N/BDI/629, G/TBT/N/KEN/1829, G/TBT/N/RWA/1228, G/TBT/N/TZA/1370, G/TBT/N/UGA/2184"," G/TBT/N/BDI/629, G/TBT/N/KEN/1829, G/TBT/N/RWA/1228, G/TBT/N/TZA/1370, G/TBT/N/UGA/2184")</f>
        <v xml:space="preserve"> G/TBT/N/BDI/629, G/TBT/N/KEN/1829, G/TBT/N/RWA/1228, G/TBT/N/TZA/1370, G/TBT/N/UGA/2184</v>
      </c>
      <c r="E175" s="8" t="s">
        <v>788</v>
      </c>
      <c r="F175" s="8" t="s">
        <v>789</v>
      </c>
      <c r="H175" s="8" t="s">
        <v>791</v>
      </c>
      <c r="I175" s="8" t="s">
        <v>780</v>
      </c>
      <c r="J175" s="8" t="s">
        <v>792</v>
      </c>
      <c r="K175" s="8" t="s">
        <v>33</v>
      </c>
      <c r="L175" s="6"/>
      <c r="M175" s="7">
        <v>45902</v>
      </c>
      <c r="N175" s="6" t="s">
        <v>25</v>
      </c>
      <c r="O175" s="8" t="s">
        <v>793</v>
      </c>
      <c r="P175" s="6" t="str">
        <f>HYPERLINK("https://docs.wto.org/imrd/directdoc.asp?DDFDocuments/t/G/TBTN25/BDI629.DOCX", "https://docs.wto.org/imrd/directdoc.asp?DDFDocuments/t/G/TBTN25/BDI629.DOCX")</f>
        <v>https://docs.wto.org/imrd/directdoc.asp?DDFDocuments/t/G/TBTN25/BDI629.DOCX</v>
      </c>
      <c r="Q175" s="6" t="str">
        <f>HYPERLINK("https://docs.wto.org/imrd/directdoc.asp?DDFDocuments/u/G/TBTN25/BDI629.DOCX", "https://docs.wto.org/imrd/directdoc.asp?DDFDocuments/u/G/TBTN25/BDI629.DOCX")</f>
        <v>https://docs.wto.org/imrd/directdoc.asp?DDFDocuments/u/G/TBTN25/BDI629.DOCX</v>
      </c>
      <c r="R175" s="6" t="str">
        <f>HYPERLINK("https://docs.wto.org/imrd/directdoc.asp?DDFDocuments/v/G/TBTN25/BDI629.DOCX", "https://docs.wto.org/imrd/directdoc.asp?DDFDocuments/v/G/TBTN25/BDI629.DOCX")</f>
        <v>https://docs.wto.org/imrd/directdoc.asp?DDFDocuments/v/G/TBTN25/BDI629.DOCX</v>
      </c>
    </row>
    <row r="176" spans="1:18" ht="45" x14ac:dyDescent="0.25">
      <c r="A176" s="8" t="s">
        <v>790</v>
      </c>
      <c r="B176" s="6" t="s">
        <v>436</v>
      </c>
      <c r="C176" s="7">
        <v>45842</v>
      </c>
      <c r="D176" s="9" t="str">
        <f>HYPERLINK("https://www.epingalert.org/en/Search?viewData= G/TBT/N/BDI/630, G/TBT/N/KEN/1830, G/TBT/N/RWA/1229, G/TBT/N/TZA/1371, G/TBT/N/UGA/2185"," G/TBT/N/BDI/630, G/TBT/N/KEN/1830, G/TBT/N/RWA/1229, G/TBT/N/TZA/1371, G/TBT/N/UGA/2185")</f>
        <v xml:space="preserve"> G/TBT/N/BDI/630, G/TBT/N/KEN/1830, G/TBT/N/RWA/1229, G/TBT/N/TZA/1371, G/TBT/N/UGA/2185</v>
      </c>
      <c r="E176" s="8" t="s">
        <v>794</v>
      </c>
      <c r="F176" s="8" t="s">
        <v>795</v>
      </c>
      <c r="H176" s="8" t="s">
        <v>791</v>
      </c>
      <c r="I176" s="8" t="s">
        <v>780</v>
      </c>
      <c r="J176" s="8" t="s">
        <v>447</v>
      </c>
      <c r="K176" s="8" t="s">
        <v>33</v>
      </c>
      <c r="L176" s="6"/>
      <c r="M176" s="7">
        <v>45902</v>
      </c>
      <c r="N176" s="6" t="s">
        <v>25</v>
      </c>
      <c r="O176" s="8" t="s">
        <v>796</v>
      </c>
      <c r="P176" s="6" t="str">
        <f>HYPERLINK("https://docs.wto.org/imrd/directdoc.asp?DDFDocuments/t/G/TBTN25/BDI630.DOCX", "https://docs.wto.org/imrd/directdoc.asp?DDFDocuments/t/G/TBTN25/BDI630.DOCX")</f>
        <v>https://docs.wto.org/imrd/directdoc.asp?DDFDocuments/t/G/TBTN25/BDI630.DOCX</v>
      </c>
      <c r="Q176" s="6" t="str">
        <f>HYPERLINK("https://docs.wto.org/imrd/directdoc.asp?DDFDocuments/u/G/TBTN25/BDI630.DOCX", "https://docs.wto.org/imrd/directdoc.asp?DDFDocuments/u/G/TBTN25/BDI630.DOCX")</f>
        <v>https://docs.wto.org/imrd/directdoc.asp?DDFDocuments/u/G/TBTN25/BDI630.DOCX</v>
      </c>
      <c r="R176" s="6" t="str">
        <f>HYPERLINK("https://docs.wto.org/imrd/directdoc.asp?DDFDocuments/v/G/TBTN25/BDI630.DOCX", "https://docs.wto.org/imrd/directdoc.asp?DDFDocuments/v/G/TBTN25/BDI630.DOCX")</f>
        <v>https://docs.wto.org/imrd/directdoc.asp?DDFDocuments/v/G/TBTN25/BDI630.DOCX</v>
      </c>
    </row>
    <row r="177" spans="1:18" ht="75" x14ac:dyDescent="0.25">
      <c r="A177" s="8" t="s">
        <v>807</v>
      </c>
      <c r="B177" s="6" t="s">
        <v>101</v>
      </c>
      <c r="C177" s="7">
        <v>45842</v>
      </c>
      <c r="D177" s="9" t="str">
        <f>HYPERLINK("https://www.epingalert.org/en/Search?viewData= G/TBT/N/CHL/741"," G/TBT/N/CHL/741")</f>
        <v xml:space="preserve"> G/TBT/N/CHL/741</v>
      </c>
      <c r="E177" s="8" t="s">
        <v>805</v>
      </c>
      <c r="F177" s="8" t="s">
        <v>806</v>
      </c>
      <c r="H177" s="8" t="s">
        <v>21</v>
      </c>
      <c r="I177" s="8" t="s">
        <v>808</v>
      </c>
      <c r="J177" s="8" t="s">
        <v>47</v>
      </c>
      <c r="K177" s="8" t="s">
        <v>21</v>
      </c>
      <c r="L177" s="6"/>
      <c r="M177" s="7">
        <v>45902</v>
      </c>
      <c r="N177" s="6" t="s">
        <v>25</v>
      </c>
      <c r="O177" s="8" t="s">
        <v>809</v>
      </c>
      <c r="P177" s="6" t="str">
        <f>HYPERLINK("https://docs.wto.org/imrd/directdoc.asp?DDFDocuments/t/G/TBTN25/CHL741.DOCX", "https://docs.wto.org/imrd/directdoc.asp?DDFDocuments/t/G/TBTN25/CHL741.DOCX")</f>
        <v>https://docs.wto.org/imrd/directdoc.asp?DDFDocuments/t/G/TBTN25/CHL741.DOCX</v>
      </c>
      <c r="Q177" s="6" t="str">
        <f>HYPERLINK("https://docs.wto.org/imrd/directdoc.asp?DDFDocuments/u/G/TBTN25/CHL741.DOCX", "https://docs.wto.org/imrd/directdoc.asp?DDFDocuments/u/G/TBTN25/CHL741.DOCX")</f>
        <v>https://docs.wto.org/imrd/directdoc.asp?DDFDocuments/u/G/TBTN25/CHL741.DOCX</v>
      </c>
      <c r="R177" s="6" t="str">
        <f>HYPERLINK("https://docs.wto.org/imrd/directdoc.asp?DDFDocuments/v/G/TBTN25/CHL741.DOCX", "https://docs.wto.org/imrd/directdoc.asp?DDFDocuments/v/G/TBTN25/CHL741.DOCX")</f>
        <v>https://docs.wto.org/imrd/directdoc.asp?DDFDocuments/v/G/TBTN25/CHL741.DOCX</v>
      </c>
    </row>
    <row r="178" spans="1:18" ht="45" x14ac:dyDescent="0.25">
      <c r="A178" s="8" t="s">
        <v>790</v>
      </c>
      <c r="B178" s="6" t="s">
        <v>436</v>
      </c>
      <c r="C178" s="7">
        <v>45842</v>
      </c>
      <c r="D178" s="9" t="str">
        <f>HYPERLINK("https://www.epingalert.org/en/Search?viewData= G/TBT/N/BDI/629, G/TBT/N/KEN/1829, G/TBT/N/RWA/1228, G/TBT/N/TZA/1370, G/TBT/N/UGA/2184"," G/TBT/N/BDI/629, G/TBT/N/KEN/1829, G/TBT/N/RWA/1228, G/TBT/N/TZA/1370, G/TBT/N/UGA/2184")</f>
        <v xml:space="preserve"> G/TBT/N/BDI/629, G/TBT/N/KEN/1829, G/TBT/N/RWA/1228, G/TBT/N/TZA/1370, G/TBT/N/UGA/2184</v>
      </c>
      <c r="E178" s="8" t="s">
        <v>788</v>
      </c>
      <c r="F178" s="8" t="s">
        <v>789</v>
      </c>
      <c r="H178" s="8" t="s">
        <v>791</v>
      </c>
      <c r="I178" s="8" t="s">
        <v>780</v>
      </c>
      <c r="J178" s="8" t="s">
        <v>792</v>
      </c>
      <c r="K178" s="8" t="s">
        <v>33</v>
      </c>
      <c r="L178" s="6"/>
      <c r="M178" s="7">
        <v>45902</v>
      </c>
      <c r="N178" s="6" t="s">
        <v>25</v>
      </c>
      <c r="O178" s="8" t="s">
        <v>793</v>
      </c>
      <c r="P178" s="6" t="str">
        <f>HYPERLINK("https://docs.wto.org/imrd/directdoc.asp?DDFDocuments/t/G/TBTN25/BDI629.DOCX", "https://docs.wto.org/imrd/directdoc.asp?DDFDocuments/t/G/TBTN25/BDI629.DOCX")</f>
        <v>https://docs.wto.org/imrd/directdoc.asp?DDFDocuments/t/G/TBTN25/BDI629.DOCX</v>
      </c>
      <c r="Q178" s="6" t="str">
        <f>HYPERLINK("https://docs.wto.org/imrd/directdoc.asp?DDFDocuments/u/G/TBTN25/BDI629.DOCX", "https://docs.wto.org/imrd/directdoc.asp?DDFDocuments/u/G/TBTN25/BDI629.DOCX")</f>
        <v>https://docs.wto.org/imrd/directdoc.asp?DDFDocuments/u/G/TBTN25/BDI629.DOCX</v>
      </c>
      <c r="R178" s="6" t="str">
        <f>HYPERLINK("https://docs.wto.org/imrd/directdoc.asp?DDFDocuments/v/G/TBTN25/BDI629.DOCX", "https://docs.wto.org/imrd/directdoc.asp?DDFDocuments/v/G/TBTN25/BDI629.DOCX")</f>
        <v>https://docs.wto.org/imrd/directdoc.asp?DDFDocuments/v/G/TBTN25/BDI629.DOCX</v>
      </c>
    </row>
    <row r="179" spans="1:18" ht="45" x14ac:dyDescent="0.25">
      <c r="A179" s="8" t="s">
        <v>790</v>
      </c>
      <c r="B179" s="6" t="s">
        <v>449</v>
      </c>
      <c r="C179" s="7">
        <v>45842</v>
      </c>
      <c r="D179" s="9" t="str">
        <f>HYPERLINK("https://www.epingalert.org/en/Search?viewData= G/TBT/N/BDI/630, G/TBT/N/KEN/1830, G/TBT/N/RWA/1229, G/TBT/N/TZA/1371, G/TBT/N/UGA/2185"," G/TBT/N/BDI/630, G/TBT/N/KEN/1830, G/TBT/N/RWA/1229, G/TBT/N/TZA/1371, G/TBT/N/UGA/2185")</f>
        <v xml:space="preserve"> G/TBT/N/BDI/630, G/TBT/N/KEN/1830, G/TBT/N/RWA/1229, G/TBT/N/TZA/1371, G/TBT/N/UGA/2185</v>
      </c>
      <c r="E179" s="8" t="s">
        <v>794</v>
      </c>
      <c r="F179" s="8" t="s">
        <v>795</v>
      </c>
      <c r="H179" s="8" t="s">
        <v>791</v>
      </c>
      <c r="I179" s="8" t="s">
        <v>780</v>
      </c>
      <c r="J179" s="8" t="s">
        <v>447</v>
      </c>
      <c r="K179" s="8" t="s">
        <v>33</v>
      </c>
      <c r="L179" s="6"/>
      <c r="M179" s="7">
        <v>45902</v>
      </c>
      <c r="N179" s="6" t="s">
        <v>25</v>
      </c>
      <c r="O179" s="8" t="s">
        <v>796</v>
      </c>
      <c r="P179" s="6" t="str">
        <f>HYPERLINK("https://docs.wto.org/imrd/directdoc.asp?DDFDocuments/t/G/TBTN25/BDI630.DOCX", "https://docs.wto.org/imrd/directdoc.asp?DDFDocuments/t/G/TBTN25/BDI630.DOCX")</f>
        <v>https://docs.wto.org/imrd/directdoc.asp?DDFDocuments/t/G/TBTN25/BDI630.DOCX</v>
      </c>
      <c r="Q179" s="6" t="str">
        <f>HYPERLINK("https://docs.wto.org/imrd/directdoc.asp?DDFDocuments/u/G/TBTN25/BDI630.DOCX", "https://docs.wto.org/imrd/directdoc.asp?DDFDocuments/u/G/TBTN25/BDI630.DOCX")</f>
        <v>https://docs.wto.org/imrd/directdoc.asp?DDFDocuments/u/G/TBTN25/BDI630.DOCX</v>
      </c>
      <c r="R179" s="6" t="str">
        <f>HYPERLINK("https://docs.wto.org/imrd/directdoc.asp?DDFDocuments/v/G/TBTN25/BDI630.DOCX", "https://docs.wto.org/imrd/directdoc.asp?DDFDocuments/v/G/TBTN25/BDI630.DOCX")</f>
        <v>https://docs.wto.org/imrd/directdoc.asp?DDFDocuments/v/G/TBTN25/BDI630.DOCX</v>
      </c>
    </row>
    <row r="180" spans="1:18" ht="45" x14ac:dyDescent="0.25">
      <c r="A180" s="8" t="s">
        <v>790</v>
      </c>
      <c r="B180" s="6" t="s">
        <v>441</v>
      </c>
      <c r="C180" s="7">
        <v>45842</v>
      </c>
      <c r="D180" s="9" t="str">
        <f>HYPERLINK("https://www.epingalert.org/en/Search?viewData= G/TBT/N/BDI/631, G/TBT/N/KEN/1831, G/TBT/N/RWA/1230, G/TBT/N/TZA/1372, G/TBT/N/UGA/2186"," G/TBT/N/BDI/631, G/TBT/N/KEN/1831, G/TBT/N/RWA/1230, G/TBT/N/TZA/1372, G/TBT/N/UGA/2186")</f>
        <v xml:space="preserve"> G/TBT/N/BDI/631, G/TBT/N/KEN/1831, G/TBT/N/RWA/1230, G/TBT/N/TZA/1372, G/TBT/N/UGA/2186</v>
      </c>
      <c r="E180" s="8" t="s">
        <v>810</v>
      </c>
      <c r="F180" s="8" t="s">
        <v>811</v>
      </c>
      <c r="H180" s="8" t="s">
        <v>791</v>
      </c>
      <c r="I180" s="8" t="s">
        <v>780</v>
      </c>
      <c r="J180" s="8" t="s">
        <v>447</v>
      </c>
      <c r="K180" s="8" t="s">
        <v>33</v>
      </c>
      <c r="L180" s="6"/>
      <c r="M180" s="7">
        <v>45902</v>
      </c>
      <c r="N180" s="6" t="s">
        <v>25</v>
      </c>
      <c r="O180" s="8" t="s">
        <v>812</v>
      </c>
      <c r="P180" s="6" t="str">
        <f>HYPERLINK("https://docs.wto.org/imrd/directdoc.asp?DDFDocuments/t/G/TBTN25/BDI631.DOCX", "https://docs.wto.org/imrd/directdoc.asp?DDFDocuments/t/G/TBTN25/BDI631.DOCX")</f>
        <v>https://docs.wto.org/imrd/directdoc.asp?DDFDocuments/t/G/TBTN25/BDI631.DOCX</v>
      </c>
      <c r="Q180" s="6" t="str">
        <f>HYPERLINK("https://docs.wto.org/imrd/directdoc.asp?DDFDocuments/u/G/TBTN25/BDI631.DOCX", "https://docs.wto.org/imrd/directdoc.asp?DDFDocuments/u/G/TBTN25/BDI631.DOCX")</f>
        <v>https://docs.wto.org/imrd/directdoc.asp?DDFDocuments/u/G/TBTN25/BDI631.DOCX</v>
      </c>
      <c r="R180" s="6" t="str">
        <f>HYPERLINK("https://docs.wto.org/imrd/directdoc.asp?DDFDocuments/v/G/TBTN25/BDI631.DOCX", "https://docs.wto.org/imrd/directdoc.asp?DDFDocuments/v/G/TBTN25/BDI631.DOCX")</f>
        <v>https://docs.wto.org/imrd/directdoc.asp?DDFDocuments/v/G/TBTN25/BDI631.DOCX</v>
      </c>
    </row>
    <row r="181" spans="1:18" ht="45" x14ac:dyDescent="0.25">
      <c r="A181" s="8" t="s">
        <v>790</v>
      </c>
      <c r="B181" s="6" t="s">
        <v>441</v>
      </c>
      <c r="C181" s="7">
        <v>45842</v>
      </c>
      <c r="D181" s="9" t="str">
        <f>HYPERLINK("https://www.epingalert.org/en/Search?viewData= G/TBT/N/BDI/629, G/TBT/N/KEN/1829, G/TBT/N/RWA/1228, G/TBT/N/TZA/1370, G/TBT/N/UGA/2184"," G/TBT/N/BDI/629, G/TBT/N/KEN/1829, G/TBT/N/RWA/1228, G/TBT/N/TZA/1370, G/TBT/N/UGA/2184")</f>
        <v xml:space="preserve"> G/TBT/N/BDI/629, G/TBT/N/KEN/1829, G/TBT/N/RWA/1228, G/TBT/N/TZA/1370, G/TBT/N/UGA/2184</v>
      </c>
      <c r="E181" s="8" t="s">
        <v>788</v>
      </c>
      <c r="F181" s="8" t="s">
        <v>789</v>
      </c>
      <c r="H181" s="8" t="s">
        <v>791</v>
      </c>
      <c r="I181" s="8" t="s">
        <v>780</v>
      </c>
      <c r="J181" s="8" t="s">
        <v>792</v>
      </c>
      <c r="K181" s="8" t="s">
        <v>33</v>
      </c>
      <c r="L181" s="6"/>
      <c r="M181" s="7">
        <v>45902</v>
      </c>
      <c r="N181" s="6" t="s">
        <v>25</v>
      </c>
      <c r="O181" s="8" t="s">
        <v>793</v>
      </c>
      <c r="P181" s="6" t="str">
        <f>HYPERLINK("https://docs.wto.org/imrd/directdoc.asp?DDFDocuments/t/G/TBTN25/BDI629.DOCX", "https://docs.wto.org/imrd/directdoc.asp?DDFDocuments/t/G/TBTN25/BDI629.DOCX")</f>
        <v>https://docs.wto.org/imrd/directdoc.asp?DDFDocuments/t/G/TBTN25/BDI629.DOCX</v>
      </c>
      <c r="Q181" s="6" t="str">
        <f>HYPERLINK("https://docs.wto.org/imrd/directdoc.asp?DDFDocuments/u/G/TBTN25/BDI629.DOCX", "https://docs.wto.org/imrd/directdoc.asp?DDFDocuments/u/G/TBTN25/BDI629.DOCX")</f>
        <v>https://docs.wto.org/imrd/directdoc.asp?DDFDocuments/u/G/TBTN25/BDI629.DOCX</v>
      </c>
      <c r="R181" s="6" t="str">
        <f>HYPERLINK("https://docs.wto.org/imrd/directdoc.asp?DDFDocuments/v/G/TBTN25/BDI629.DOCX", "https://docs.wto.org/imrd/directdoc.asp?DDFDocuments/v/G/TBTN25/BDI629.DOCX")</f>
        <v>https://docs.wto.org/imrd/directdoc.asp?DDFDocuments/v/G/TBTN25/BDI629.DOCX</v>
      </c>
    </row>
    <row r="182" spans="1:18" ht="30" x14ac:dyDescent="0.25">
      <c r="A182" s="8" t="s">
        <v>799</v>
      </c>
      <c r="B182" s="6" t="s">
        <v>441</v>
      </c>
      <c r="C182" s="7">
        <v>45842</v>
      </c>
      <c r="D182" s="9" t="str">
        <f>HYPERLINK("https://www.epingalert.org/en/Search?viewData= G/TBT/N/BDI/626, G/TBT/N/KEN/1826, G/TBT/N/RWA/1225, G/TBT/N/TZA/1367, G/TBT/N/UGA/2181"," G/TBT/N/BDI/626, G/TBT/N/KEN/1826, G/TBT/N/RWA/1225, G/TBT/N/TZA/1367, G/TBT/N/UGA/2181")</f>
        <v xml:space="preserve"> G/TBT/N/BDI/626, G/TBT/N/KEN/1826, G/TBT/N/RWA/1225, G/TBT/N/TZA/1367, G/TBT/N/UGA/2181</v>
      </c>
      <c r="E182" s="8" t="s">
        <v>797</v>
      </c>
      <c r="F182" s="8" t="s">
        <v>798</v>
      </c>
      <c r="H182" s="8" t="s">
        <v>800</v>
      </c>
      <c r="I182" s="8" t="s">
        <v>780</v>
      </c>
      <c r="J182" s="8" t="s">
        <v>781</v>
      </c>
      <c r="K182" s="8" t="s">
        <v>33</v>
      </c>
      <c r="L182" s="6"/>
      <c r="M182" s="7">
        <v>45902</v>
      </c>
      <c r="N182" s="6" t="s">
        <v>25</v>
      </c>
      <c r="O182" s="8" t="s">
        <v>801</v>
      </c>
      <c r="P182" s="6" t="str">
        <f>HYPERLINK("https://docs.wto.org/imrd/directdoc.asp?DDFDocuments/t/G/TBTN25/BDI626.DOCX", "https://docs.wto.org/imrd/directdoc.asp?DDFDocuments/t/G/TBTN25/BDI626.DOCX")</f>
        <v>https://docs.wto.org/imrd/directdoc.asp?DDFDocuments/t/G/TBTN25/BDI626.DOCX</v>
      </c>
      <c r="Q182" s="6" t="str">
        <f>HYPERLINK("https://docs.wto.org/imrd/directdoc.asp?DDFDocuments/u/G/TBTN25/BDI626.DOCX", "https://docs.wto.org/imrd/directdoc.asp?DDFDocuments/u/G/TBTN25/BDI626.DOCX")</f>
        <v>https://docs.wto.org/imrd/directdoc.asp?DDFDocuments/u/G/TBTN25/BDI626.DOCX</v>
      </c>
      <c r="R182" s="6" t="str">
        <f>HYPERLINK("https://docs.wto.org/imrd/directdoc.asp?DDFDocuments/v/G/TBTN25/BDI626.DOCX", "https://docs.wto.org/imrd/directdoc.asp?DDFDocuments/v/G/TBTN25/BDI626.DOCX")</f>
        <v>https://docs.wto.org/imrd/directdoc.asp?DDFDocuments/v/G/TBTN25/BDI626.DOCX</v>
      </c>
    </row>
    <row r="183" spans="1:18" ht="30" x14ac:dyDescent="0.25">
      <c r="A183" s="8" t="s">
        <v>799</v>
      </c>
      <c r="B183" s="6" t="s">
        <v>416</v>
      </c>
      <c r="C183" s="7">
        <v>45842</v>
      </c>
      <c r="D183" s="9" t="str">
        <f>HYPERLINK("https://www.epingalert.org/en/Search?viewData= G/TBT/N/BDI/626, G/TBT/N/KEN/1826, G/TBT/N/RWA/1225, G/TBT/N/TZA/1367, G/TBT/N/UGA/2181"," G/TBT/N/BDI/626, G/TBT/N/KEN/1826, G/TBT/N/RWA/1225, G/TBT/N/TZA/1367, G/TBT/N/UGA/2181")</f>
        <v xml:space="preserve"> G/TBT/N/BDI/626, G/TBT/N/KEN/1826, G/TBT/N/RWA/1225, G/TBT/N/TZA/1367, G/TBT/N/UGA/2181</v>
      </c>
      <c r="E183" s="8" t="s">
        <v>797</v>
      </c>
      <c r="F183" s="8" t="s">
        <v>798</v>
      </c>
      <c r="H183" s="8" t="s">
        <v>800</v>
      </c>
      <c r="I183" s="8" t="s">
        <v>780</v>
      </c>
      <c r="J183" s="8" t="s">
        <v>781</v>
      </c>
      <c r="K183" s="8" t="s">
        <v>33</v>
      </c>
      <c r="L183" s="6"/>
      <c r="M183" s="7">
        <v>45902</v>
      </c>
      <c r="N183" s="6" t="s">
        <v>25</v>
      </c>
      <c r="O183" s="8" t="s">
        <v>801</v>
      </c>
      <c r="P183" s="6" t="str">
        <f>HYPERLINK("https://docs.wto.org/imrd/directdoc.asp?DDFDocuments/t/G/TBTN25/BDI626.DOCX", "https://docs.wto.org/imrd/directdoc.asp?DDFDocuments/t/G/TBTN25/BDI626.DOCX")</f>
        <v>https://docs.wto.org/imrd/directdoc.asp?DDFDocuments/t/G/TBTN25/BDI626.DOCX</v>
      </c>
      <c r="Q183" s="6" t="str">
        <f>HYPERLINK("https://docs.wto.org/imrd/directdoc.asp?DDFDocuments/u/G/TBTN25/BDI626.DOCX", "https://docs.wto.org/imrd/directdoc.asp?DDFDocuments/u/G/TBTN25/BDI626.DOCX")</f>
        <v>https://docs.wto.org/imrd/directdoc.asp?DDFDocuments/u/G/TBTN25/BDI626.DOCX</v>
      </c>
      <c r="R183" s="6" t="str">
        <f>HYPERLINK("https://docs.wto.org/imrd/directdoc.asp?DDFDocuments/v/G/TBTN25/BDI626.DOCX", "https://docs.wto.org/imrd/directdoc.asp?DDFDocuments/v/G/TBTN25/BDI626.DOCX")</f>
        <v>https://docs.wto.org/imrd/directdoc.asp?DDFDocuments/v/G/TBTN25/BDI626.DOCX</v>
      </c>
    </row>
    <row r="184" spans="1:18" ht="30" x14ac:dyDescent="0.25">
      <c r="A184" s="8" t="s">
        <v>785</v>
      </c>
      <c r="B184" s="6" t="s">
        <v>436</v>
      </c>
      <c r="C184" s="7">
        <v>45842</v>
      </c>
      <c r="D184" s="9" t="str">
        <f>HYPERLINK("https://www.epingalert.org/en/Search?viewData= G/TBT/N/BDI/628, G/TBT/N/KEN/1828, G/TBT/N/RWA/1227, G/TBT/N/TZA/1369, G/TBT/N/UGA/2183"," G/TBT/N/BDI/628, G/TBT/N/KEN/1828, G/TBT/N/RWA/1227, G/TBT/N/TZA/1369, G/TBT/N/UGA/2183")</f>
        <v xml:space="preserve"> G/TBT/N/BDI/628, G/TBT/N/KEN/1828, G/TBT/N/RWA/1227, G/TBT/N/TZA/1369, G/TBT/N/UGA/2183</v>
      </c>
      <c r="E184" s="8" t="s">
        <v>783</v>
      </c>
      <c r="F184" s="8" t="s">
        <v>784</v>
      </c>
      <c r="H184" s="8" t="s">
        <v>786</v>
      </c>
      <c r="I184" s="8" t="s">
        <v>780</v>
      </c>
      <c r="J184" s="8" t="s">
        <v>781</v>
      </c>
      <c r="K184" s="8" t="s">
        <v>33</v>
      </c>
      <c r="L184" s="6"/>
      <c r="M184" s="7">
        <v>45902</v>
      </c>
      <c r="N184" s="6" t="s">
        <v>25</v>
      </c>
      <c r="O184" s="8" t="s">
        <v>787</v>
      </c>
      <c r="P184" s="6" t="str">
        <f>HYPERLINK("https://docs.wto.org/imrd/directdoc.asp?DDFDocuments/t/G/TBTN25/BDI628.DOCX", "https://docs.wto.org/imrd/directdoc.asp?DDFDocuments/t/G/TBTN25/BDI628.DOCX")</f>
        <v>https://docs.wto.org/imrd/directdoc.asp?DDFDocuments/t/G/TBTN25/BDI628.DOCX</v>
      </c>
      <c r="Q184" s="6" t="str">
        <f>HYPERLINK("https://docs.wto.org/imrd/directdoc.asp?DDFDocuments/u/G/TBTN25/BDI628.DOCX", "https://docs.wto.org/imrd/directdoc.asp?DDFDocuments/u/G/TBTN25/BDI628.DOCX")</f>
        <v>https://docs.wto.org/imrd/directdoc.asp?DDFDocuments/u/G/TBTN25/BDI628.DOCX</v>
      </c>
      <c r="R184" s="6" t="str">
        <f>HYPERLINK("https://docs.wto.org/imrd/directdoc.asp?DDFDocuments/v/G/TBTN25/BDI628.DOCX", "https://docs.wto.org/imrd/directdoc.asp?DDFDocuments/v/G/TBTN25/BDI628.DOCX")</f>
        <v>https://docs.wto.org/imrd/directdoc.asp?DDFDocuments/v/G/TBTN25/BDI628.DOCX</v>
      </c>
    </row>
    <row r="185" spans="1:18" ht="45" x14ac:dyDescent="0.25">
      <c r="A185" s="8" t="s">
        <v>790</v>
      </c>
      <c r="B185" s="6" t="s">
        <v>449</v>
      </c>
      <c r="C185" s="7">
        <v>45842</v>
      </c>
      <c r="D185" s="9" t="str">
        <f>HYPERLINK("https://www.epingalert.org/en/Search?viewData= G/TBT/N/BDI/629, G/TBT/N/KEN/1829, G/TBT/N/RWA/1228, G/TBT/N/TZA/1370, G/TBT/N/UGA/2184"," G/TBT/N/BDI/629, G/TBT/N/KEN/1829, G/TBT/N/RWA/1228, G/TBT/N/TZA/1370, G/TBT/N/UGA/2184")</f>
        <v xml:space="preserve"> G/TBT/N/BDI/629, G/TBT/N/KEN/1829, G/TBT/N/RWA/1228, G/TBT/N/TZA/1370, G/TBT/N/UGA/2184</v>
      </c>
      <c r="E185" s="8" t="s">
        <v>788</v>
      </c>
      <c r="F185" s="8" t="s">
        <v>789</v>
      </c>
      <c r="H185" s="8" t="s">
        <v>791</v>
      </c>
      <c r="I185" s="8" t="s">
        <v>780</v>
      </c>
      <c r="J185" s="8" t="s">
        <v>792</v>
      </c>
      <c r="K185" s="8" t="s">
        <v>33</v>
      </c>
      <c r="L185" s="6"/>
      <c r="M185" s="7">
        <v>45902</v>
      </c>
      <c r="N185" s="6" t="s">
        <v>25</v>
      </c>
      <c r="O185" s="8" t="s">
        <v>793</v>
      </c>
      <c r="P185" s="6" t="str">
        <f>HYPERLINK("https://docs.wto.org/imrd/directdoc.asp?DDFDocuments/t/G/TBTN25/BDI629.DOCX", "https://docs.wto.org/imrd/directdoc.asp?DDFDocuments/t/G/TBTN25/BDI629.DOCX")</f>
        <v>https://docs.wto.org/imrd/directdoc.asp?DDFDocuments/t/G/TBTN25/BDI629.DOCX</v>
      </c>
      <c r="Q185" s="6" t="str">
        <f>HYPERLINK("https://docs.wto.org/imrd/directdoc.asp?DDFDocuments/u/G/TBTN25/BDI629.DOCX", "https://docs.wto.org/imrd/directdoc.asp?DDFDocuments/u/G/TBTN25/BDI629.DOCX")</f>
        <v>https://docs.wto.org/imrd/directdoc.asp?DDFDocuments/u/G/TBTN25/BDI629.DOCX</v>
      </c>
      <c r="R185" s="6" t="str">
        <f>HYPERLINK("https://docs.wto.org/imrd/directdoc.asp?DDFDocuments/v/G/TBTN25/BDI629.DOCX", "https://docs.wto.org/imrd/directdoc.asp?DDFDocuments/v/G/TBTN25/BDI629.DOCX")</f>
        <v>https://docs.wto.org/imrd/directdoc.asp?DDFDocuments/v/G/TBTN25/BDI629.DOCX</v>
      </c>
    </row>
    <row r="186" spans="1:18" ht="30" x14ac:dyDescent="0.25">
      <c r="A186" s="8" t="s">
        <v>778</v>
      </c>
      <c r="B186" s="6" t="s">
        <v>441</v>
      </c>
      <c r="C186" s="7">
        <v>45842</v>
      </c>
      <c r="D186" s="9" t="str">
        <f>HYPERLINK("https://www.epingalert.org/en/Search?viewData= G/TBT/N/BDI/625, G/TBT/N/KEN/1825, G/TBT/N/RWA/1224, G/TBT/N/TZA/1366, G/TBT/N/UGA/2180"," G/TBT/N/BDI/625, G/TBT/N/KEN/1825, G/TBT/N/RWA/1224, G/TBT/N/TZA/1366, G/TBT/N/UGA/2180")</f>
        <v xml:space="preserve"> G/TBT/N/BDI/625, G/TBT/N/KEN/1825, G/TBT/N/RWA/1224, G/TBT/N/TZA/1366, G/TBT/N/UGA/2180</v>
      </c>
      <c r="E186" s="8" t="s">
        <v>776</v>
      </c>
      <c r="F186" s="8" t="s">
        <v>777</v>
      </c>
      <c r="H186" s="8" t="s">
        <v>779</v>
      </c>
      <c r="I186" s="8" t="s">
        <v>780</v>
      </c>
      <c r="J186" s="8" t="s">
        <v>781</v>
      </c>
      <c r="K186" s="8" t="s">
        <v>33</v>
      </c>
      <c r="L186" s="6"/>
      <c r="M186" s="7">
        <v>45902</v>
      </c>
      <c r="N186" s="6" t="s">
        <v>25</v>
      </c>
      <c r="O186" s="8" t="s">
        <v>782</v>
      </c>
      <c r="P186" s="6" t="str">
        <f>HYPERLINK("https://docs.wto.org/imrd/directdoc.asp?DDFDocuments/t/G/TBTN25/BDI625.DOCX", "https://docs.wto.org/imrd/directdoc.asp?DDFDocuments/t/G/TBTN25/BDI625.DOCX")</f>
        <v>https://docs.wto.org/imrd/directdoc.asp?DDFDocuments/t/G/TBTN25/BDI625.DOCX</v>
      </c>
      <c r="Q186" s="6" t="str">
        <f>HYPERLINK("https://docs.wto.org/imrd/directdoc.asp?DDFDocuments/u/G/TBTN25/BDI625.DOCX", "https://docs.wto.org/imrd/directdoc.asp?DDFDocuments/u/G/TBTN25/BDI625.DOCX")</f>
        <v>https://docs.wto.org/imrd/directdoc.asp?DDFDocuments/u/G/TBTN25/BDI625.DOCX</v>
      </c>
      <c r="R186" s="6" t="str">
        <f>HYPERLINK("https://docs.wto.org/imrd/directdoc.asp?DDFDocuments/v/G/TBTN25/BDI625.DOCX", "https://docs.wto.org/imrd/directdoc.asp?DDFDocuments/v/G/TBTN25/BDI625.DOCX")</f>
        <v>https://docs.wto.org/imrd/directdoc.asp?DDFDocuments/v/G/TBTN25/BDI625.DOCX</v>
      </c>
    </row>
    <row r="187" spans="1:18" ht="30" x14ac:dyDescent="0.25">
      <c r="A187" s="8" t="s">
        <v>778</v>
      </c>
      <c r="B187" s="6" t="s">
        <v>280</v>
      </c>
      <c r="C187" s="7">
        <v>45842</v>
      </c>
      <c r="D187" s="9" t="str">
        <f>HYPERLINK("https://www.epingalert.org/en/Search?viewData= G/TBT/N/BDI/625, G/TBT/N/KEN/1825, G/TBT/N/RWA/1224, G/TBT/N/TZA/1366, G/TBT/N/UGA/2180"," G/TBT/N/BDI/625, G/TBT/N/KEN/1825, G/TBT/N/RWA/1224, G/TBT/N/TZA/1366, G/TBT/N/UGA/2180")</f>
        <v xml:space="preserve"> G/TBT/N/BDI/625, G/TBT/N/KEN/1825, G/TBT/N/RWA/1224, G/TBT/N/TZA/1366, G/TBT/N/UGA/2180</v>
      </c>
      <c r="E187" s="8" t="s">
        <v>776</v>
      </c>
      <c r="F187" s="8" t="s">
        <v>777</v>
      </c>
      <c r="H187" s="8" t="s">
        <v>779</v>
      </c>
      <c r="I187" s="8" t="s">
        <v>780</v>
      </c>
      <c r="J187" s="8" t="s">
        <v>781</v>
      </c>
      <c r="K187" s="8" t="s">
        <v>33</v>
      </c>
      <c r="L187" s="6"/>
      <c r="M187" s="7">
        <v>45902</v>
      </c>
      <c r="N187" s="6" t="s">
        <v>25</v>
      </c>
      <c r="O187" s="8" t="s">
        <v>782</v>
      </c>
      <c r="P187" s="6" t="str">
        <f>HYPERLINK("https://docs.wto.org/imrd/directdoc.asp?DDFDocuments/t/G/TBTN25/BDI625.DOCX", "https://docs.wto.org/imrd/directdoc.asp?DDFDocuments/t/G/TBTN25/BDI625.DOCX")</f>
        <v>https://docs.wto.org/imrd/directdoc.asp?DDFDocuments/t/G/TBTN25/BDI625.DOCX</v>
      </c>
      <c r="Q187" s="6" t="str">
        <f>HYPERLINK("https://docs.wto.org/imrd/directdoc.asp?DDFDocuments/u/G/TBTN25/BDI625.DOCX", "https://docs.wto.org/imrd/directdoc.asp?DDFDocuments/u/G/TBTN25/BDI625.DOCX")</f>
        <v>https://docs.wto.org/imrd/directdoc.asp?DDFDocuments/u/G/TBTN25/BDI625.DOCX</v>
      </c>
      <c r="R187" s="6" t="str">
        <f>HYPERLINK("https://docs.wto.org/imrd/directdoc.asp?DDFDocuments/v/G/TBTN25/BDI625.DOCX", "https://docs.wto.org/imrd/directdoc.asp?DDFDocuments/v/G/TBTN25/BDI625.DOCX")</f>
        <v>https://docs.wto.org/imrd/directdoc.asp?DDFDocuments/v/G/TBTN25/BDI625.DOCX</v>
      </c>
    </row>
    <row r="188" spans="1:18" ht="30" x14ac:dyDescent="0.25">
      <c r="A188" s="8" t="s">
        <v>799</v>
      </c>
      <c r="B188" s="6" t="s">
        <v>449</v>
      </c>
      <c r="C188" s="7">
        <v>45842</v>
      </c>
      <c r="D188" s="9" t="str">
        <f>HYPERLINK("https://www.epingalert.org/en/Search?viewData= G/TBT/N/BDI/626, G/TBT/N/KEN/1826, G/TBT/N/RWA/1225, G/TBT/N/TZA/1367, G/TBT/N/UGA/2181"," G/TBT/N/BDI/626, G/TBT/N/KEN/1826, G/TBT/N/RWA/1225, G/TBT/N/TZA/1367, G/TBT/N/UGA/2181")</f>
        <v xml:space="preserve"> G/TBT/N/BDI/626, G/TBT/N/KEN/1826, G/TBT/N/RWA/1225, G/TBT/N/TZA/1367, G/TBT/N/UGA/2181</v>
      </c>
      <c r="E188" s="8" t="s">
        <v>797</v>
      </c>
      <c r="F188" s="8" t="s">
        <v>798</v>
      </c>
      <c r="H188" s="8" t="s">
        <v>800</v>
      </c>
      <c r="I188" s="8" t="s">
        <v>780</v>
      </c>
      <c r="J188" s="8" t="s">
        <v>781</v>
      </c>
      <c r="K188" s="8" t="s">
        <v>33</v>
      </c>
      <c r="L188" s="6"/>
      <c r="M188" s="7">
        <v>45902</v>
      </c>
      <c r="N188" s="6" t="s">
        <v>25</v>
      </c>
      <c r="O188" s="8" t="s">
        <v>801</v>
      </c>
      <c r="P188" s="6" t="str">
        <f>HYPERLINK("https://docs.wto.org/imrd/directdoc.asp?DDFDocuments/t/G/TBTN25/BDI626.DOCX", "https://docs.wto.org/imrd/directdoc.asp?DDFDocuments/t/G/TBTN25/BDI626.DOCX")</f>
        <v>https://docs.wto.org/imrd/directdoc.asp?DDFDocuments/t/G/TBTN25/BDI626.DOCX</v>
      </c>
      <c r="Q188" s="6" t="str">
        <f>HYPERLINK("https://docs.wto.org/imrd/directdoc.asp?DDFDocuments/u/G/TBTN25/BDI626.DOCX", "https://docs.wto.org/imrd/directdoc.asp?DDFDocuments/u/G/TBTN25/BDI626.DOCX")</f>
        <v>https://docs.wto.org/imrd/directdoc.asp?DDFDocuments/u/G/TBTN25/BDI626.DOCX</v>
      </c>
      <c r="R188" s="6" t="str">
        <f>HYPERLINK("https://docs.wto.org/imrd/directdoc.asp?DDFDocuments/v/G/TBTN25/BDI626.DOCX", "https://docs.wto.org/imrd/directdoc.asp?DDFDocuments/v/G/TBTN25/BDI626.DOCX")</f>
        <v>https://docs.wto.org/imrd/directdoc.asp?DDFDocuments/v/G/TBTN25/BDI626.DOCX</v>
      </c>
    </row>
    <row r="189" spans="1:18" ht="45" x14ac:dyDescent="0.25">
      <c r="A189" s="8" t="s">
        <v>790</v>
      </c>
      <c r="B189" s="6" t="s">
        <v>416</v>
      </c>
      <c r="C189" s="7">
        <v>45842</v>
      </c>
      <c r="D189" s="9" t="str">
        <f>HYPERLINK("https://www.epingalert.org/en/Search?viewData= G/TBT/N/BDI/627, G/TBT/N/KEN/1827, G/TBT/N/RWA/1226, G/TBT/N/TZA/1368, G/TBT/N/UGA/2182"," G/TBT/N/BDI/627, G/TBT/N/KEN/1827, G/TBT/N/RWA/1226, G/TBT/N/TZA/1368, G/TBT/N/UGA/2182")</f>
        <v xml:space="preserve"> G/TBT/N/BDI/627, G/TBT/N/KEN/1827, G/TBT/N/RWA/1226, G/TBT/N/TZA/1368, G/TBT/N/UGA/2182</v>
      </c>
      <c r="E189" s="8" t="s">
        <v>802</v>
      </c>
      <c r="F189" s="8" t="s">
        <v>803</v>
      </c>
      <c r="H189" s="8" t="s">
        <v>791</v>
      </c>
      <c r="I189" s="8" t="s">
        <v>780</v>
      </c>
      <c r="J189" s="8" t="s">
        <v>781</v>
      </c>
      <c r="K189" s="8" t="s">
        <v>33</v>
      </c>
      <c r="L189" s="6"/>
      <c r="M189" s="7">
        <v>45902</v>
      </c>
      <c r="N189" s="6" t="s">
        <v>25</v>
      </c>
      <c r="O189" s="8" t="s">
        <v>804</v>
      </c>
      <c r="P189" s="6" t="str">
        <f>HYPERLINK("https://docs.wto.org/imrd/directdoc.asp?DDFDocuments/t/G/TBTN25/BDI627.DOCX", "https://docs.wto.org/imrd/directdoc.asp?DDFDocuments/t/G/TBTN25/BDI627.DOCX")</f>
        <v>https://docs.wto.org/imrd/directdoc.asp?DDFDocuments/t/G/TBTN25/BDI627.DOCX</v>
      </c>
      <c r="Q189" s="6" t="str">
        <f>HYPERLINK("https://docs.wto.org/imrd/directdoc.asp?DDFDocuments/u/G/TBTN25/BDI627.DOCX", "https://docs.wto.org/imrd/directdoc.asp?DDFDocuments/u/G/TBTN25/BDI627.DOCX")</f>
        <v>https://docs.wto.org/imrd/directdoc.asp?DDFDocuments/u/G/TBTN25/BDI627.DOCX</v>
      </c>
      <c r="R189" s="6" t="str">
        <f>HYPERLINK("https://docs.wto.org/imrd/directdoc.asp?DDFDocuments/v/G/TBTN25/BDI627.DOCX", "https://docs.wto.org/imrd/directdoc.asp?DDFDocuments/v/G/TBTN25/BDI627.DOCX")</f>
        <v>https://docs.wto.org/imrd/directdoc.asp?DDFDocuments/v/G/TBTN25/BDI627.DOCX</v>
      </c>
    </row>
    <row r="190" spans="1:18" ht="45" x14ac:dyDescent="0.25">
      <c r="A190" s="8" t="s">
        <v>790</v>
      </c>
      <c r="B190" s="6" t="s">
        <v>449</v>
      </c>
      <c r="C190" s="7">
        <v>45842</v>
      </c>
      <c r="D190" s="9" t="str">
        <f>HYPERLINK("https://www.epingalert.org/en/Search?viewData= G/TBT/N/BDI/631, G/TBT/N/KEN/1831, G/TBT/N/RWA/1230, G/TBT/N/TZA/1372, G/TBT/N/UGA/2186"," G/TBT/N/BDI/631, G/TBT/N/KEN/1831, G/TBT/N/RWA/1230, G/TBT/N/TZA/1372, G/TBT/N/UGA/2186")</f>
        <v xml:space="preserve"> G/TBT/N/BDI/631, G/TBT/N/KEN/1831, G/TBT/N/RWA/1230, G/TBT/N/TZA/1372, G/TBT/N/UGA/2186</v>
      </c>
      <c r="E190" s="8" t="s">
        <v>810</v>
      </c>
      <c r="F190" s="8" t="s">
        <v>811</v>
      </c>
      <c r="H190" s="8" t="s">
        <v>791</v>
      </c>
      <c r="I190" s="8" t="s">
        <v>780</v>
      </c>
      <c r="J190" s="8" t="s">
        <v>447</v>
      </c>
      <c r="K190" s="8" t="s">
        <v>33</v>
      </c>
      <c r="L190" s="6"/>
      <c r="M190" s="7">
        <v>45902</v>
      </c>
      <c r="N190" s="6" t="s">
        <v>25</v>
      </c>
      <c r="O190" s="8" t="s">
        <v>812</v>
      </c>
      <c r="P190" s="6" t="str">
        <f>HYPERLINK("https://docs.wto.org/imrd/directdoc.asp?DDFDocuments/t/G/TBTN25/BDI631.DOCX", "https://docs.wto.org/imrd/directdoc.asp?DDFDocuments/t/G/TBTN25/BDI631.DOCX")</f>
        <v>https://docs.wto.org/imrd/directdoc.asp?DDFDocuments/t/G/TBTN25/BDI631.DOCX</v>
      </c>
      <c r="Q190" s="6" t="str">
        <f>HYPERLINK("https://docs.wto.org/imrd/directdoc.asp?DDFDocuments/u/G/TBTN25/BDI631.DOCX", "https://docs.wto.org/imrd/directdoc.asp?DDFDocuments/u/G/TBTN25/BDI631.DOCX")</f>
        <v>https://docs.wto.org/imrd/directdoc.asp?DDFDocuments/u/G/TBTN25/BDI631.DOCX</v>
      </c>
      <c r="R190" s="6" t="str">
        <f>HYPERLINK("https://docs.wto.org/imrd/directdoc.asp?DDFDocuments/v/G/TBTN25/BDI631.DOCX", "https://docs.wto.org/imrd/directdoc.asp?DDFDocuments/v/G/TBTN25/BDI631.DOCX")</f>
        <v>https://docs.wto.org/imrd/directdoc.asp?DDFDocuments/v/G/TBTN25/BDI631.DOCX</v>
      </c>
    </row>
    <row r="191" spans="1:18" ht="45" x14ac:dyDescent="0.25">
      <c r="A191" s="8" t="s">
        <v>790</v>
      </c>
      <c r="B191" s="6" t="s">
        <v>436</v>
      </c>
      <c r="C191" s="7">
        <v>45842</v>
      </c>
      <c r="D191" s="9" t="str">
        <f>HYPERLINK("https://www.epingalert.org/en/Search?viewData= G/TBT/N/BDI/631, G/TBT/N/KEN/1831, G/TBT/N/RWA/1230, G/TBT/N/TZA/1372, G/TBT/N/UGA/2186"," G/TBT/N/BDI/631, G/TBT/N/KEN/1831, G/TBT/N/RWA/1230, G/TBT/N/TZA/1372, G/TBT/N/UGA/2186")</f>
        <v xml:space="preserve"> G/TBT/N/BDI/631, G/TBT/N/KEN/1831, G/TBT/N/RWA/1230, G/TBT/N/TZA/1372, G/TBT/N/UGA/2186</v>
      </c>
      <c r="E191" s="8" t="s">
        <v>810</v>
      </c>
      <c r="F191" s="8" t="s">
        <v>811</v>
      </c>
      <c r="H191" s="8" t="s">
        <v>791</v>
      </c>
      <c r="I191" s="8" t="s">
        <v>780</v>
      </c>
      <c r="J191" s="8" t="s">
        <v>447</v>
      </c>
      <c r="K191" s="8" t="s">
        <v>33</v>
      </c>
      <c r="L191" s="6"/>
      <c r="M191" s="7">
        <v>45902</v>
      </c>
      <c r="N191" s="6" t="s">
        <v>25</v>
      </c>
      <c r="O191" s="8" t="s">
        <v>812</v>
      </c>
      <c r="P191" s="6" t="str">
        <f>HYPERLINK("https://docs.wto.org/imrd/directdoc.asp?DDFDocuments/t/G/TBTN25/BDI631.DOCX", "https://docs.wto.org/imrd/directdoc.asp?DDFDocuments/t/G/TBTN25/BDI631.DOCX")</f>
        <v>https://docs.wto.org/imrd/directdoc.asp?DDFDocuments/t/G/TBTN25/BDI631.DOCX</v>
      </c>
      <c r="Q191" s="6" t="str">
        <f>HYPERLINK("https://docs.wto.org/imrd/directdoc.asp?DDFDocuments/u/G/TBTN25/BDI631.DOCX", "https://docs.wto.org/imrd/directdoc.asp?DDFDocuments/u/G/TBTN25/BDI631.DOCX")</f>
        <v>https://docs.wto.org/imrd/directdoc.asp?DDFDocuments/u/G/TBTN25/BDI631.DOCX</v>
      </c>
      <c r="R191" s="6" t="str">
        <f>HYPERLINK("https://docs.wto.org/imrd/directdoc.asp?DDFDocuments/v/G/TBTN25/BDI631.DOCX", "https://docs.wto.org/imrd/directdoc.asp?DDFDocuments/v/G/TBTN25/BDI631.DOCX")</f>
        <v>https://docs.wto.org/imrd/directdoc.asp?DDFDocuments/v/G/TBTN25/BDI631.DOCX</v>
      </c>
    </row>
    <row r="192" spans="1:18" ht="120" x14ac:dyDescent="0.25">
      <c r="A192" s="8" t="s">
        <v>815</v>
      </c>
      <c r="B192" s="6" t="s">
        <v>115</v>
      </c>
      <c r="C192" s="7">
        <v>45842</v>
      </c>
      <c r="D192" s="9" t="str">
        <f>HYPERLINK("https://www.epingalert.org/en/Search?viewData= G/TBT/N/CAN/747"," G/TBT/N/CAN/747")</f>
        <v xml:space="preserve"> G/TBT/N/CAN/747</v>
      </c>
      <c r="E192" s="8" t="s">
        <v>813</v>
      </c>
      <c r="F192" s="8" t="s">
        <v>814</v>
      </c>
      <c r="H192" s="8" t="s">
        <v>21</v>
      </c>
      <c r="I192" s="8" t="s">
        <v>816</v>
      </c>
      <c r="J192" s="8" t="s">
        <v>68</v>
      </c>
      <c r="K192" s="8" t="s">
        <v>21</v>
      </c>
      <c r="L192" s="6"/>
      <c r="M192" s="7">
        <v>45881</v>
      </c>
      <c r="N192" s="6" t="s">
        <v>25</v>
      </c>
      <c r="O192" s="8" t="s">
        <v>817</v>
      </c>
      <c r="P192" s="6" t="str">
        <f>HYPERLINK("https://docs.wto.org/imrd/directdoc.asp?DDFDocuments/t/G/TBTN25/CAN747.DOCX", "https://docs.wto.org/imrd/directdoc.asp?DDFDocuments/t/G/TBTN25/CAN747.DOCX")</f>
        <v>https://docs.wto.org/imrd/directdoc.asp?DDFDocuments/t/G/TBTN25/CAN747.DOCX</v>
      </c>
      <c r="Q192" s="6" t="str">
        <f>HYPERLINK("https://docs.wto.org/imrd/directdoc.asp?DDFDocuments/u/G/TBTN25/CAN747.DOCX", "https://docs.wto.org/imrd/directdoc.asp?DDFDocuments/u/G/TBTN25/CAN747.DOCX")</f>
        <v>https://docs.wto.org/imrd/directdoc.asp?DDFDocuments/u/G/TBTN25/CAN747.DOCX</v>
      </c>
      <c r="R192" s="6" t="str">
        <f>HYPERLINK("https://docs.wto.org/imrd/directdoc.asp?DDFDocuments/v/G/TBTN25/CAN747.DOCX", "https://docs.wto.org/imrd/directdoc.asp?DDFDocuments/v/G/TBTN25/CAN747.DOCX")</f>
        <v>https://docs.wto.org/imrd/directdoc.asp?DDFDocuments/v/G/TBTN25/CAN747.DOCX</v>
      </c>
    </row>
    <row r="193" spans="1:18" ht="120" x14ac:dyDescent="0.25">
      <c r="A193" s="8" t="s">
        <v>820</v>
      </c>
      <c r="B193" s="6" t="s">
        <v>101</v>
      </c>
      <c r="C193" s="7">
        <v>45842</v>
      </c>
      <c r="D193" s="9" t="str">
        <f>HYPERLINK("https://www.epingalert.org/en/Search?viewData= G/TBT/N/CHL/740"," G/TBT/N/CHL/740")</f>
        <v xml:space="preserve"> G/TBT/N/CHL/740</v>
      </c>
      <c r="E193" s="8" t="s">
        <v>818</v>
      </c>
      <c r="F193" s="8" t="s">
        <v>819</v>
      </c>
      <c r="H193" s="8" t="s">
        <v>21</v>
      </c>
      <c r="I193" s="8" t="s">
        <v>821</v>
      </c>
      <c r="J193" s="8" t="s">
        <v>47</v>
      </c>
      <c r="K193" s="8" t="s">
        <v>21</v>
      </c>
      <c r="L193" s="6"/>
      <c r="M193" s="7">
        <v>45902</v>
      </c>
      <c r="N193" s="6" t="s">
        <v>25</v>
      </c>
      <c r="O193" s="8" t="s">
        <v>822</v>
      </c>
      <c r="P193" s="6" t="str">
        <f>HYPERLINK("https://docs.wto.org/imrd/directdoc.asp?DDFDocuments/t/G/TBTN25/CHL740.DOCX", "https://docs.wto.org/imrd/directdoc.asp?DDFDocuments/t/G/TBTN25/CHL740.DOCX")</f>
        <v>https://docs.wto.org/imrd/directdoc.asp?DDFDocuments/t/G/TBTN25/CHL740.DOCX</v>
      </c>
      <c r="Q193" s="6" t="str">
        <f>HYPERLINK("https://docs.wto.org/imrd/directdoc.asp?DDFDocuments/u/G/TBTN25/CHL740.DOCX", "https://docs.wto.org/imrd/directdoc.asp?DDFDocuments/u/G/TBTN25/CHL740.DOCX")</f>
        <v>https://docs.wto.org/imrd/directdoc.asp?DDFDocuments/u/G/TBTN25/CHL740.DOCX</v>
      </c>
      <c r="R193" s="6" t="str">
        <f>HYPERLINK("https://docs.wto.org/imrd/directdoc.asp?DDFDocuments/v/G/TBTN25/CHL740.DOCX", "https://docs.wto.org/imrd/directdoc.asp?DDFDocuments/v/G/TBTN25/CHL740.DOCX")</f>
        <v>https://docs.wto.org/imrd/directdoc.asp?DDFDocuments/v/G/TBTN25/CHL740.DOCX</v>
      </c>
    </row>
    <row r="194" spans="1:18" ht="30" x14ac:dyDescent="0.25">
      <c r="A194" s="8" t="s">
        <v>799</v>
      </c>
      <c r="B194" s="6" t="s">
        <v>436</v>
      </c>
      <c r="C194" s="7">
        <v>45842</v>
      </c>
      <c r="D194" s="9" t="str">
        <f>HYPERLINK("https://www.epingalert.org/en/Search?viewData= G/TBT/N/BDI/626, G/TBT/N/KEN/1826, G/TBT/N/RWA/1225, G/TBT/N/TZA/1367, G/TBT/N/UGA/2181"," G/TBT/N/BDI/626, G/TBT/N/KEN/1826, G/TBT/N/RWA/1225, G/TBT/N/TZA/1367, G/TBT/N/UGA/2181")</f>
        <v xml:space="preserve"> G/TBT/N/BDI/626, G/TBT/N/KEN/1826, G/TBT/N/RWA/1225, G/TBT/N/TZA/1367, G/TBT/N/UGA/2181</v>
      </c>
      <c r="E194" s="8" t="s">
        <v>797</v>
      </c>
      <c r="F194" s="8" t="s">
        <v>798</v>
      </c>
      <c r="H194" s="8" t="s">
        <v>800</v>
      </c>
      <c r="I194" s="8" t="s">
        <v>780</v>
      </c>
      <c r="J194" s="8" t="s">
        <v>781</v>
      </c>
      <c r="K194" s="8" t="s">
        <v>33</v>
      </c>
      <c r="L194" s="6"/>
      <c r="M194" s="7">
        <v>45902</v>
      </c>
      <c r="N194" s="6" t="s">
        <v>25</v>
      </c>
      <c r="O194" s="8" t="s">
        <v>801</v>
      </c>
      <c r="P194" s="6" t="str">
        <f>HYPERLINK("https://docs.wto.org/imrd/directdoc.asp?DDFDocuments/t/G/TBTN25/BDI626.DOCX", "https://docs.wto.org/imrd/directdoc.asp?DDFDocuments/t/G/TBTN25/BDI626.DOCX")</f>
        <v>https://docs.wto.org/imrd/directdoc.asp?DDFDocuments/t/G/TBTN25/BDI626.DOCX</v>
      </c>
      <c r="Q194" s="6" t="str">
        <f>HYPERLINK("https://docs.wto.org/imrd/directdoc.asp?DDFDocuments/u/G/TBTN25/BDI626.DOCX", "https://docs.wto.org/imrd/directdoc.asp?DDFDocuments/u/G/TBTN25/BDI626.DOCX")</f>
        <v>https://docs.wto.org/imrd/directdoc.asp?DDFDocuments/u/G/TBTN25/BDI626.DOCX</v>
      </c>
      <c r="R194" s="6" t="str">
        <f>HYPERLINK("https://docs.wto.org/imrd/directdoc.asp?DDFDocuments/v/G/TBTN25/BDI626.DOCX", "https://docs.wto.org/imrd/directdoc.asp?DDFDocuments/v/G/TBTN25/BDI626.DOCX")</f>
        <v>https://docs.wto.org/imrd/directdoc.asp?DDFDocuments/v/G/TBTN25/BDI626.DOCX</v>
      </c>
    </row>
    <row r="195" spans="1:18" ht="45" x14ac:dyDescent="0.25">
      <c r="A195" s="8" t="s">
        <v>825</v>
      </c>
      <c r="B195" s="6" t="s">
        <v>518</v>
      </c>
      <c r="C195" s="7">
        <v>45842</v>
      </c>
      <c r="D195" s="9" t="str">
        <f>HYPERLINK("https://www.epingalert.org/en/Search?viewData= G/TBT/N/JPN/870"," G/TBT/N/JPN/870")</f>
        <v xml:space="preserve"> G/TBT/N/JPN/870</v>
      </c>
      <c r="E195" s="8" t="s">
        <v>823</v>
      </c>
      <c r="F195" s="8" t="s">
        <v>824</v>
      </c>
      <c r="H195" s="8" t="s">
        <v>826</v>
      </c>
      <c r="I195" s="8" t="s">
        <v>759</v>
      </c>
      <c r="J195" s="8" t="s">
        <v>608</v>
      </c>
      <c r="K195" s="8" t="s">
        <v>24</v>
      </c>
      <c r="L195" s="6"/>
      <c r="M195" s="7" t="s">
        <v>21</v>
      </c>
      <c r="N195" s="6" t="s">
        <v>25</v>
      </c>
      <c r="O195" s="8" t="s">
        <v>827</v>
      </c>
      <c r="P195" s="6" t="str">
        <f>HYPERLINK("https://docs.wto.org/imrd/directdoc.asp?DDFDocuments/t/G/TBTN25/JPN870.DOCX", "https://docs.wto.org/imrd/directdoc.asp?DDFDocuments/t/G/TBTN25/JPN870.DOCX")</f>
        <v>https://docs.wto.org/imrd/directdoc.asp?DDFDocuments/t/G/TBTN25/JPN870.DOCX</v>
      </c>
      <c r="Q195" s="6" t="str">
        <f>HYPERLINK("https://docs.wto.org/imrd/directdoc.asp?DDFDocuments/u/G/TBTN25/JPN870.DOCX", "https://docs.wto.org/imrd/directdoc.asp?DDFDocuments/u/G/TBTN25/JPN870.DOCX")</f>
        <v>https://docs.wto.org/imrd/directdoc.asp?DDFDocuments/u/G/TBTN25/JPN870.DOCX</v>
      </c>
      <c r="R195" s="6" t="str">
        <f>HYPERLINK("https://docs.wto.org/imrd/directdoc.asp?DDFDocuments/v/G/TBTN25/JPN870.DOCX", "https://docs.wto.org/imrd/directdoc.asp?DDFDocuments/v/G/TBTN25/JPN870.DOCX")</f>
        <v>https://docs.wto.org/imrd/directdoc.asp?DDFDocuments/v/G/TBTN25/JPN870.DOCX</v>
      </c>
    </row>
    <row r="196" spans="1:18" ht="30" x14ac:dyDescent="0.25">
      <c r="A196" s="8" t="s">
        <v>778</v>
      </c>
      <c r="B196" s="6" t="s">
        <v>449</v>
      </c>
      <c r="C196" s="7">
        <v>45842</v>
      </c>
      <c r="D196" s="9" t="str">
        <f>HYPERLINK("https://www.epingalert.org/en/Search?viewData= G/TBT/N/BDI/625, G/TBT/N/KEN/1825, G/TBT/N/RWA/1224, G/TBT/N/TZA/1366, G/TBT/N/UGA/2180"," G/TBT/N/BDI/625, G/TBT/N/KEN/1825, G/TBT/N/RWA/1224, G/TBT/N/TZA/1366, G/TBT/N/UGA/2180")</f>
        <v xml:space="preserve"> G/TBT/N/BDI/625, G/TBT/N/KEN/1825, G/TBT/N/RWA/1224, G/TBT/N/TZA/1366, G/TBT/N/UGA/2180</v>
      </c>
      <c r="E196" s="8" t="s">
        <v>776</v>
      </c>
      <c r="F196" s="8" t="s">
        <v>777</v>
      </c>
      <c r="H196" s="8" t="s">
        <v>779</v>
      </c>
      <c r="I196" s="8" t="s">
        <v>780</v>
      </c>
      <c r="J196" s="8" t="s">
        <v>781</v>
      </c>
      <c r="K196" s="8" t="s">
        <v>33</v>
      </c>
      <c r="L196" s="6"/>
      <c r="M196" s="7">
        <v>45902</v>
      </c>
      <c r="N196" s="6" t="s">
        <v>25</v>
      </c>
      <c r="O196" s="8" t="s">
        <v>782</v>
      </c>
      <c r="P196" s="6" t="str">
        <f>HYPERLINK("https://docs.wto.org/imrd/directdoc.asp?DDFDocuments/t/G/TBTN25/BDI625.DOCX", "https://docs.wto.org/imrd/directdoc.asp?DDFDocuments/t/G/TBTN25/BDI625.DOCX")</f>
        <v>https://docs.wto.org/imrd/directdoc.asp?DDFDocuments/t/G/TBTN25/BDI625.DOCX</v>
      </c>
      <c r="Q196" s="6" t="str">
        <f>HYPERLINK("https://docs.wto.org/imrd/directdoc.asp?DDFDocuments/u/G/TBTN25/BDI625.DOCX", "https://docs.wto.org/imrd/directdoc.asp?DDFDocuments/u/G/TBTN25/BDI625.DOCX")</f>
        <v>https://docs.wto.org/imrd/directdoc.asp?DDFDocuments/u/G/TBTN25/BDI625.DOCX</v>
      </c>
      <c r="R196" s="6" t="str">
        <f>HYPERLINK("https://docs.wto.org/imrd/directdoc.asp?DDFDocuments/v/G/TBTN25/BDI625.DOCX", "https://docs.wto.org/imrd/directdoc.asp?DDFDocuments/v/G/TBTN25/BDI625.DOCX")</f>
        <v>https://docs.wto.org/imrd/directdoc.asp?DDFDocuments/v/G/TBTN25/BDI625.DOCX</v>
      </c>
    </row>
    <row r="197" spans="1:18" ht="30" x14ac:dyDescent="0.25">
      <c r="A197" s="8" t="s">
        <v>785</v>
      </c>
      <c r="B197" s="6" t="s">
        <v>449</v>
      </c>
      <c r="C197" s="7">
        <v>45842</v>
      </c>
      <c r="D197" s="9" t="str">
        <f>HYPERLINK("https://www.epingalert.org/en/Search?viewData= G/TBT/N/BDI/628, G/TBT/N/KEN/1828, G/TBT/N/RWA/1227, G/TBT/N/TZA/1369, G/TBT/N/UGA/2183"," G/TBT/N/BDI/628, G/TBT/N/KEN/1828, G/TBT/N/RWA/1227, G/TBT/N/TZA/1369, G/TBT/N/UGA/2183")</f>
        <v xml:space="preserve"> G/TBT/N/BDI/628, G/TBT/N/KEN/1828, G/TBT/N/RWA/1227, G/TBT/N/TZA/1369, G/TBT/N/UGA/2183</v>
      </c>
      <c r="E197" s="8" t="s">
        <v>783</v>
      </c>
      <c r="F197" s="8" t="s">
        <v>784</v>
      </c>
      <c r="H197" s="8" t="s">
        <v>786</v>
      </c>
      <c r="I197" s="8" t="s">
        <v>780</v>
      </c>
      <c r="J197" s="8" t="s">
        <v>781</v>
      </c>
      <c r="K197" s="8" t="s">
        <v>33</v>
      </c>
      <c r="L197" s="6"/>
      <c r="M197" s="7">
        <v>45902</v>
      </c>
      <c r="N197" s="6" t="s">
        <v>25</v>
      </c>
      <c r="O197" s="8" t="s">
        <v>787</v>
      </c>
      <c r="P197" s="6" t="str">
        <f>HYPERLINK("https://docs.wto.org/imrd/directdoc.asp?DDFDocuments/t/G/TBTN25/BDI628.DOCX", "https://docs.wto.org/imrd/directdoc.asp?DDFDocuments/t/G/TBTN25/BDI628.DOCX")</f>
        <v>https://docs.wto.org/imrd/directdoc.asp?DDFDocuments/t/G/TBTN25/BDI628.DOCX</v>
      </c>
      <c r="Q197" s="6" t="str">
        <f>HYPERLINK("https://docs.wto.org/imrd/directdoc.asp?DDFDocuments/u/G/TBTN25/BDI628.DOCX", "https://docs.wto.org/imrd/directdoc.asp?DDFDocuments/u/G/TBTN25/BDI628.DOCX")</f>
        <v>https://docs.wto.org/imrd/directdoc.asp?DDFDocuments/u/G/TBTN25/BDI628.DOCX</v>
      </c>
      <c r="R197" s="6" t="str">
        <f>HYPERLINK("https://docs.wto.org/imrd/directdoc.asp?DDFDocuments/v/G/TBTN25/BDI628.DOCX", "https://docs.wto.org/imrd/directdoc.asp?DDFDocuments/v/G/TBTN25/BDI628.DOCX")</f>
        <v>https://docs.wto.org/imrd/directdoc.asp?DDFDocuments/v/G/TBTN25/BDI628.DOCX</v>
      </c>
    </row>
    <row r="198" spans="1:18" ht="30" x14ac:dyDescent="0.25">
      <c r="A198" s="8" t="s">
        <v>785</v>
      </c>
      <c r="B198" s="6" t="s">
        <v>280</v>
      </c>
      <c r="C198" s="7">
        <v>45842</v>
      </c>
      <c r="D198" s="9" t="str">
        <f>HYPERLINK("https://www.epingalert.org/en/Search?viewData= G/TBT/N/BDI/628, G/TBT/N/KEN/1828, G/TBT/N/RWA/1227, G/TBT/N/TZA/1369, G/TBT/N/UGA/2183"," G/TBT/N/BDI/628, G/TBT/N/KEN/1828, G/TBT/N/RWA/1227, G/TBT/N/TZA/1369, G/TBT/N/UGA/2183")</f>
        <v xml:space="preserve"> G/TBT/N/BDI/628, G/TBT/N/KEN/1828, G/TBT/N/RWA/1227, G/TBT/N/TZA/1369, G/TBT/N/UGA/2183</v>
      </c>
      <c r="E198" s="8" t="s">
        <v>783</v>
      </c>
      <c r="F198" s="8" t="s">
        <v>784</v>
      </c>
      <c r="H198" s="8" t="s">
        <v>786</v>
      </c>
      <c r="I198" s="8" t="s">
        <v>780</v>
      </c>
      <c r="J198" s="8" t="s">
        <v>781</v>
      </c>
      <c r="K198" s="8" t="s">
        <v>33</v>
      </c>
      <c r="L198" s="6"/>
      <c r="M198" s="7">
        <v>45902</v>
      </c>
      <c r="N198" s="6" t="s">
        <v>25</v>
      </c>
      <c r="O198" s="8" t="s">
        <v>787</v>
      </c>
      <c r="P198" s="6" t="str">
        <f>HYPERLINK("https://docs.wto.org/imrd/directdoc.asp?DDFDocuments/t/G/TBTN25/BDI628.DOCX", "https://docs.wto.org/imrd/directdoc.asp?DDFDocuments/t/G/TBTN25/BDI628.DOCX")</f>
        <v>https://docs.wto.org/imrd/directdoc.asp?DDFDocuments/t/G/TBTN25/BDI628.DOCX</v>
      </c>
      <c r="Q198" s="6" t="str">
        <f>HYPERLINK("https://docs.wto.org/imrd/directdoc.asp?DDFDocuments/u/G/TBTN25/BDI628.DOCX", "https://docs.wto.org/imrd/directdoc.asp?DDFDocuments/u/G/TBTN25/BDI628.DOCX")</f>
        <v>https://docs.wto.org/imrd/directdoc.asp?DDFDocuments/u/G/TBTN25/BDI628.DOCX</v>
      </c>
      <c r="R198" s="6" t="str">
        <f>HYPERLINK("https://docs.wto.org/imrd/directdoc.asp?DDFDocuments/v/G/TBTN25/BDI628.DOCX", "https://docs.wto.org/imrd/directdoc.asp?DDFDocuments/v/G/TBTN25/BDI628.DOCX")</f>
        <v>https://docs.wto.org/imrd/directdoc.asp?DDFDocuments/v/G/TBTN25/BDI628.DOCX</v>
      </c>
    </row>
    <row r="199" spans="1:18" ht="45" x14ac:dyDescent="0.25">
      <c r="A199" s="8" t="s">
        <v>790</v>
      </c>
      <c r="B199" s="6" t="s">
        <v>280</v>
      </c>
      <c r="C199" s="7">
        <v>45842</v>
      </c>
      <c r="D199" s="9" t="str">
        <f>HYPERLINK("https://www.epingalert.org/en/Search?viewData= G/TBT/N/BDI/627, G/TBT/N/KEN/1827, G/TBT/N/RWA/1226, G/TBT/N/TZA/1368, G/TBT/N/UGA/2182"," G/TBT/N/BDI/627, G/TBT/N/KEN/1827, G/TBT/N/RWA/1226, G/TBT/N/TZA/1368, G/TBT/N/UGA/2182")</f>
        <v xml:space="preserve"> G/TBT/N/BDI/627, G/TBT/N/KEN/1827, G/TBT/N/RWA/1226, G/TBT/N/TZA/1368, G/TBT/N/UGA/2182</v>
      </c>
      <c r="E199" s="8" t="s">
        <v>802</v>
      </c>
      <c r="F199" s="8" t="s">
        <v>803</v>
      </c>
      <c r="H199" s="8" t="s">
        <v>791</v>
      </c>
      <c r="I199" s="8" t="s">
        <v>780</v>
      </c>
      <c r="J199" s="8" t="s">
        <v>781</v>
      </c>
      <c r="K199" s="8" t="s">
        <v>33</v>
      </c>
      <c r="L199" s="6"/>
      <c r="M199" s="7">
        <v>45902</v>
      </c>
      <c r="N199" s="6" t="s">
        <v>25</v>
      </c>
      <c r="O199" s="8" t="s">
        <v>804</v>
      </c>
      <c r="P199" s="6" t="str">
        <f>HYPERLINK("https://docs.wto.org/imrd/directdoc.asp?DDFDocuments/t/G/TBTN25/BDI627.DOCX", "https://docs.wto.org/imrd/directdoc.asp?DDFDocuments/t/G/TBTN25/BDI627.DOCX")</f>
        <v>https://docs.wto.org/imrd/directdoc.asp?DDFDocuments/t/G/TBTN25/BDI627.DOCX</v>
      </c>
      <c r="Q199" s="6" t="str">
        <f>HYPERLINK("https://docs.wto.org/imrd/directdoc.asp?DDFDocuments/u/G/TBTN25/BDI627.DOCX", "https://docs.wto.org/imrd/directdoc.asp?DDFDocuments/u/G/TBTN25/BDI627.DOCX")</f>
        <v>https://docs.wto.org/imrd/directdoc.asp?DDFDocuments/u/G/TBTN25/BDI627.DOCX</v>
      </c>
      <c r="R199" s="6" t="str">
        <f>HYPERLINK("https://docs.wto.org/imrd/directdoc.asp?DDFDocuments/v/G/TBTN25/BDI627.DOCX", "https://docs.wto.org/imrd/directdoc.asp?DDFDocuments/v/G/TBTN25/BDI627.DOCX")</f>
        <v>https://docs.wto.org/imrd/directdoc.asp?DDFDocuments/v/G/TBTN25/BDI627.DOCX</v>
      </c>
    </row>
    <row r="200" spans="1:18" ht="45" x14ac:dyDescent="0.25">
      <c r="A200" s="8" t="s">
        <v>790</v>
      </c>
      <c r="B200" s="6" t="s">
        <v>280</v>
      </c>
      <c r="C200" s="7">
        <v>45842</v>
      </c>
      <c r="D200" s="9" t="str">
        <f>HYPERLINK("https://www.epingalert.org/en/Search?viewData= G/TBT/N/BDI/630, G/TBT/N/KEN/1830, G/TBT/N/RWA/1229, G/TBT/N/TZA/1371, G/TBT/N/UGA/2185"," G/TBT/N/BDI/630, G/TBT/N/KEN/1830, G/TBT/N/RWA/1229, G/TBT/N/TZA/1371, G/TBT/N/UGA/2185")</f>
        <v xml:space="preserve"> G/TBT/N/BDI/630, G/TBT/N/KEN/1830, G/TBT/N/RWA/1229, G/TBT/N/TZA/1371, G/TBT/N/UGA/2185</v>
      </c>
      <c r="E200" s="8" t="s">
        <v>794</v>
      </c>
      <c r="F200" s="8" t="s">
        <v>795</v>
      </c>
      <c r="H200" s="8" t="s">
        <v>791</v>
      </c>
      <c r="I200" s="8" t="s">
        <v>780</v>
      </c>
      <c r="J200" s="8" t="s">
        <v>447</v>
      </c>
      <c r="K200" s="8" t="s">
        <v>33</v>
      </c>
      <c r="L200" s="6"/>
      <c r="M200" s="7">
        <v>45902</v>
      </c>
      <c r="N200" s="6" t="s">
        <v>25</v>
      </c>
      <c r="O200" s="8" t="s">
        <v>796</v>
      </c>
      <c r="P200" s="6" t="str">
        <f>HYPERLINK("https://docs.wto.org/imrd/directdoc.asp?DDFDocuments/t/G/TBTN25/BDI630.DOCX", "https://docs.wto.org/imrd/directdoc.asp?DDFDocuments/t/G/TBTN25/BDI630.DOCX")</f>
        <v>https://docs.wto.org/imrd/directdoc.asp?DDFDocuments/t/G/TBTN25/BDI630.DOCX</v>
      </c>
      <c r="Q200" s="6" t="str">
        <f>HYPERLINK("https://docs.wto.org/imrd/directdoc.asp?DDFDocuments/u/G/TBTN25/BDI630.DOCX", "https://docs.wto.org/imrd/directdoc.asp?DDFDocuments/u/G/TBTN25/BDI630.DOCX")</f>
        <v>https://docs.wto.org/imrd/directdoc.asp?DDFDocuments/u/G/TBTN25/BDI630.DOCX</v>
      </c>
      <c r="R200" s="6" t="str">
        <f>HYPERLINK("https://docs.wto.org/imrd/directdoc.asp?DDFDocuments/v/G/TBTN25/BDI630.DOCX", "https://docs.wto.org/imrd/directdoc.asp?DDFDocuments/v/G/TBTN25/BDI630.DOCX")</f>
        <v>https://docs.wto.org/imrd/directdoc.asp?DDFDocuments/v/G/TBTN25/BDI630.DOCX</v>
      </c>
    </row>
    <row r="201" spans="1:18" ht="45" x14ac:dyDescent="0.25">
      <c r="A201" s="8" t="s">
        <v>790</v>
      </c>
      <c r="B201" s="6" t="s">
        <v>441</v>
      </c>
      <c r="C201" s="7">
        <v>45842</v>
      </c>
      <c r="D201" s="9" t="str">
        <f>HYPERLINK("https://www.epingalert.org/en/Search?viewData= G/TBT/N/BDI/627, G/TBT/N/KEN/1827, G/TBT/N/RWA/1226, G/TBT/N/TZA/1368, G/TBT/N/UGA/2182"," G/TBT/N/BDI/627, G/TBT/N/KEN/1827, G/TBT/N/RWA/1226, G/TBT/N/TZA/1368, G/TBT/N/UGA/2182")</f>
        <v xml:space="preserve"> G/TBT/N/BDI/627, G/TBT/N/KEN/1827, G/TBT/N/RWA/1226, G/TBT/N/TZA/1368, G/TBT/N/UGA/2182</v>
      </c>
      <c r="E201" s="8" t="s">
        <v>802</v>
      </c>
      <c r="F201" s="8" t="s">
        <v>803</v>
      </c>
      <c r="H201" s="8" t="s">
        <v>791</v>
      </c>
      <c r="I201" s="8" t="s">
        <v>780</v>
      </c>
      <c r="J201" s="8" t="s">
        <v>781</v>
      </c>
      <c r="K201" s="8" t="s">
        <v>33</v>
      </c>
      <c r="L201" s="6"/>
      <c r="M201" s="7">
        <v>45902</v>
      </c>
      <c r="N201" s="6" t="s">
        <v>25</v>
      </c>
      <c r="O201" s="8" t="s">
        <v>804</v>
      </c>
      <c r="P201" s="6" t="str">
        <f>HYPERLINK("https://docs.wto.org/imrd/directdoc.asp?DDFDocuments/t/G/TBTN25/BDI627.DOCX", "https://docs.wto.org/imrd/directdoc.asp?DDFDocuments/t/G/TBTN25/BDI627.DOCX")</f>
        <v>https://docs.wto.org/imrd/directdoc.asp?DDFDocuments/t/G/TBTN25/BDI627.DOCX</v>
      </c>
      <c r="Q201" s="6" t="str">
        <f>HYPERLINK("https://docs.wto.org/imrd/directdoc.asp?DDFDocuments/u/G/TBTN25/BDI627.DOCX", "https://docs.wto.org/imrd/directdoc.asp?DDFDocuments/u/G/TBTN25/BDI627.DOCX")</f>
        <v>https://docs.wto.org/imrd/directdoc.asp?DDFDocuments/u/G/TBTN25/BDI627.DOCX</v>
      </c>
      <c r="R201" s="6" t="str">
        <f>HYPERLINK("https://docs.wto.org/imrd/directdoc.asp?DDFDocuments/v/G/TBTN25/BDI627.DOCX", "https://docs.wto.org/imrd/directdoc.asp?DDFDocuments/v/G/TBTN25/BDI627.DOCX")</f>
        <v>https://docs.wto.org/imrd/directdoc.asp?DDFDocuments/v/G/TBTN25/BDI627.DOCX</v>
      </c>
    </row>
    <row r="202" spans="1:18" ht="30" x14ac:dyDescent="0.25">
      <c r="A202" s="8" t="s">
        <v>778</v>
      </c>
      <c r="B202" s="6" t="s">
        <v>416</v>
      </c>
      <c r="C202" s="7">
        <v>45842</v>
      </c>
      <c r="D202" s="9" t="str">
        <f>HYPERLINK("https://www.epingalert.org/en/Search?viewData= G/TBT/N/BDI/625, G/TBT/N/KEN/1825, G/TBT/N/RWA/1224, G/TBT/N/TZA/1366, G/TBT/N/UGA/2180"," G/TBT/N/BDI/625, G/TBT/N/KEN/1825, G/TBT/N/RWA/1224, G/TBT/N/TZA/1366, G/TBT/N/UGA/2180")</f>
        <v xml:space="preserve"> G/TBT/N/BDI/625, G/TBT/N/KEN/1825, G/TBT/N/RWA/1224, G/TBT/N/TZA/1366, G/TBT/N/UGA/2180</v>
      </c>
      <c r="E202" s="8" t="s">
        <v>776</v>
      </c>
      <c r="F202" s="8" t="s">
        <v>777</v>
      </c>
      <c r="H202" s="8" t="s">
        <v>779</v>
      </c>
      <c r="I202" s="8" t="s">
        <v>780</v>
      </c>
      <c r="J202" s="8" t="s">
        <v>781</v>
      </c>
      <c r="K202" s="8" t="s">
        <v>33</v>
      </c>
      <c r="L202" s="6"/>
      <c r="M202" s="7">
        <v>45902</v>
      </c>
      <c r="N202" s="6" t="s">
        <v>25</v>
      </c>
      <c r="O202" s="8" t="s">
        <v>782</v>
      </c>
      <c r="P202" s="6" t="str">
        <f>HYPERLINK("https://docs.wto.org/imrd/directdoc.asp?DDFDocuments/t/G/TBTN25/BDI625.DOCX", "https://docs.wto.org/imrd/directdoc.asp?DDFDocuments/t/G/TBTN25/BDI625.DOCX")</f>
        <v>https://docs.wto.org/imrd/directdoc.asp?DDFDocuments/t/G/TBTN25/BDI625.DOCX</v>
      </c>
      <c r="Q202" s="6" t="str">
        <f>HYPERLINK("https://docs.wto.org/imrd/directdoc.asp?DDFDocuments/u/G/TBTN25/BDI625.DOCX", "https://docs.wto.org/imrd/directdoc.asp?DDFDocuments/u/G/TBTN25/BDI625.DOCX")</f>
        <v>https://docs.wto.org/imrd/directdoc.asp?DDFDocuments/u/G/TBTN25/BDI625.DOCX</v>
      </c>
      <c r="R202" s="6" t="str">
        <f>HYPERLINK("https://docs.wto.org/imrd/directdoc.asp?DDFDocuments/v/G/TBTN25/BDI625.DOCX", "https://docs.wto.org/imrd/directdoc.asp?DDFDocuments/v/G/TBTN25/BDI625.DOCX")</f>
        <v>https://docs.wto.org/imrd/directdoc.asp?DDFDocuments/v/G/TBTN25/BDI625.DOCX</v>
      </c>
    </row>
    <row r="203" spans="1:18" ht="45" x14ac:dyDescent="0.25">
      <c r="A203" s="8" t="s">
        <v>790</v>
      </c>
      <c r="B203" s="6" t="s">
        <v>436</v>
      </c>
      <c r="C203" s="7">
        <v>45842</v>
      </c>
      <c r="D203" s="9" t="str">
        <f>HYPERLINK("https://www.epingalert.org/en/Search?viewData= G/TBT/N/BDI/627, G/TBT/N/KEN/1827, G/TBT/N/RWA/1226, G/TBT/N/TZA/1368, G/TBT/N/UGA/2182"," G/TBT/N/BDI/627, G/TBT/N/KEN/1827, G/TBT/N/RWA/1226, G/TBT/N/TZA/1368, G/TBT/N/UGA/2182")</f>
        <v xml:space="preserve"> G/TBT/N/BDI/627, G/TBT/N/KEN/1827, G/TBT/N/RWA/1226, G/TBT/N/TZA/1368, G/TBT/N/UGA/2182</v>
      </c>
      <c r="E203" s="8" t="s">
        <v>802</v>
      </c>
      <c r="F203" s="8" t="s">
        <v>803</v>
      </c>
      <c r="H203" s="8" t="s">
        <v>791</v>
      </c>
      <c r="I203" s="8" t="s">
        <v>780</v>
      </c>
      <c r="J203" s="8" t="s">
        <v>781</v>
      </c>
      <c r="K203" s="8" t="s">
        <v>33</v>
      </c>
      <c r="L203" s="6"/>
      <c r="M203" s="7">
        <v>45902</v>
      </c>
      <c r="N203" s="6" t="s">
        <v>25</v>
      </c>
      <c r="O203" s="8" t="s">
        <v>804</v>
      </c>
      <c r="P203" s="6" t="str">
        <f>HYPERLINK("https://docs.wto.org/imrd/directdoc.asp?DDFDocuments/t/G/TBTN25/BDI627.DOCX", "https://docs.wto.org/imrd/directdoc.asp?DDFDocuments/t/G/TBTN25/BDI627.DOCX")</f>
        <v>https://docs.wto.org/imrd/directdoc.asp?DDFDocuments/t/G/TBTN25/BDI627.DOCX</v>
      </c>
      <c r="Q203" s="6" t="str">
        <f>HYPERLINK("https://docs.wto.org/imrd/directdoc.asp?DDFDocuments/u/G/TBTN25/BDI627.DOCX", "https://docs.wto.org/imrd/directdoc.asp?DDFDocuments/u/G/TBTN25/BDI627.DOCX")</f>
        <v>https://docs.wto.org/imrd/directdoc.asp?DDFDocuments/u/G/TBTN25/BDI627.DOCX</v>
      </c>
      <c r="R203" s="6" t="str">
        <f>HYPERLINK("https://docs.wto.org/imrd/directdoc.asp?DDFDocuments/v/G/TBTN25/BDI627.DOCX", "https://docs.wto.org/imrd/directdoc.asp?DDFDocuments/v/G/TBTN25/BDI627.DOCX")</f>
        <v>https://docs.wto.org/imrd/directdoc.asp?DDFDocuments/v/G/TBTN25/BDI627.DOCX</v>
      </c>
    </row>
    <row r="204" spans="1:18" ht="45" x14ac:dyDescent="0.25">
      <c r="A204" s="8" t="s">
        <v>790</v>
      </c>
      <c r="B204" s="6" t="s">
        <v>416</v>
      </c>
      <c r="C204" s="7">
        <v>45842</v>
      </c>
      <c r="D204" s="9" t="str">
        <f>HYPERLINK("https://www.epingalert.org/en/Search?viewData= G/TBT/N/BDI/631, G/TBT/N/KEN/1831, G/TBT/N/RWA/1230, G/TBT/N/TZA/1372, G/TBT/N/UGA/2186"," G/TBT/N/BDI/631, G/TBT/N/KEN/1831, G/TBT/N/RWA/1230, G/TBT/N/TZA/1372, G/TBT/N/UGA/2186")</f>
        <v xml:space="preserve"> G/TBT/N/BDI/631, G/TBT/N/KEN/1831, G/TBT/N/RWA/1230, G/TBT/N/TZA/1372, G/TBT/N/UGA/2186</v>
      </c>
      <c r="E204" s="8" t="s">
        <v>810</v>
      </c>
      <c r="F204" s="8" t="s">
        <v>811</v>
      </c>
      <c r="H204" s="8" t="s">
        <v>791</v>
      </c>
      <c r="I204" s="8" t="s">
        <v>780</v>
      </c>
      <c r="J204" s="8" t="s">
        <v>447</v>
      </c>
      <c r="K204" s="8" t="s">
        <v>33</v>
      </c>
      <c r="L204" s="6"/>
      <c r="M204" s="7">
        <v>45902</v>
      </c>
      <c r="N204" s="6" t="s">
        <v>25</v>
      </c>
      <c r="O204" s="8" t="s">
        <v>812</v>
      </c>
      <c r="P204" s="6" t="str">
        <f>HYPERLINK("https://docs.wto.org/imrd/directdoc.asp?DDFDocuments/t/G/TBTN25/BDI631.DOCX", "https://docs.wto.org/imrd/directdoc.asp?DDFDocuments/t/G/TBTN25/BDI631.DOCX")</f>
        <v>https://docs.wto.org/imrd/directdoc.asp?DDFDocuments/t/G/TBTN25/BDI631.DOCX</v>
      </c>
      <c r="Q204" s="6" t="str">
        <f>HYPERLINK("https://docs.wto.org/imrd/directdoc.asp?DDFDocuments/u/G/TBTN25/BDI631.DOCX", "https://docs.wto.org/imrd/directdoc.asp?DDFDocuments/u/G/TBTN25/BDI631.DOCX")</f>
        <v>https://docs.wto.org/imrd/directdoc.asp?DDFDocuments/u/G/TBTN25/BDI631.DOCX</v>
      </c>
      <c r="R204" s="6" t="str">
        <f>HYPERLINK("https://docs.wto.org/imrd/directdoc.asp?DDFDocuments/v/G/TBTN25/BDI631.DOCX", "https://docs.wto.org/imrd/directdoc.asp?DDFDocuments/v/G/TBTN25/BDI631.DOCX")</f>
        <v>https://docs.wto.org/imrd/directdoc.asp?DDFDocuments/v/G/TBTN25/BDI631.DOCX</v>
      </c>
    </row>
    <row r="205" spans="1:18" ht="45" x14ac:dyDescent="0.25">
      <c r="A205" s="8" t="s">
        <v>790</v>
      </c>
      <c r="B205" s="6" t="s">
        <v>280</v>
      </c>
      <c r="C205" s="7">
        <v>45842</v>
      </c>
      <c r="D205" s="9" t="str">
        <f>HYPERLINK("https://www.epingalert.org/en/Search?viewData= G/TBT/N/BDI/631, G/TBT/N/KEN/1831, G/TBT/N/RWA/1230, G/TBT/N/TZA/1372, G/TBT/N/UGA/2186"," G/TBT/N/BDI/631, G/TBT/N/KEN/1831, G/TBT/N/RWA/1230, G/TBT/N/TZA/1372, G/TBT/N/UGA/2186")</f>
        <v xml:space="preserve"> G/TBT/N/BDI/631, G/TBT/N/KEN/1831, G/TBT/N/RWA/1230, G/TBT/N/TZA/1372, G/TBT/N/UGA/2186</v>
      </c>
      <c r="E205" s="8" t="s">
        <v>810</v>
      </c>
      <c r="F205" s="8" t="s">
        <v>811</v>
      </c>
      <c r="H205" s="8" t="s">
        <v>791</v>
      </c>
      <c r="I205" s="8" t="s">
        <v>780</v>
      </c>
      <c r="J205" s="8" t="s">
        <v>447</v>
      </c>
      <c r="K205" s="8" t="s">
        <v>33</v>
      </c>
      <c r="L205" s="6"/>
      <c r="M205" s="7">
        <v>45902</v>
      </c>
      <c r="N205" s="6" t="s">
        <v>25</v>
      </c>
      <c r="O205" s="8" t="s">
        <v>812</v>
      </c>
      <c r="P205" s="6" t="str">
        <f>HYPERLINK("https://docs.wto.org/imrd/directdoc.asp?DDFDocuments/t/G/TBTN25/BDI631.DOCX", "https://docs.wto.org/imrd/directdoc.asp?DDFDocuments/t/G/TBTN25/BDI631.DOCX")</f>
        <v>https://docs.wto.org/imrd/directdoc.asp?DDFDocuments/t/G/TBTN25/BDI631.DOCX</v>
      </c>
      <c r="Q205" s="6" t="str">
        <f>HYPERLINK("https://docs.wto.org/imrd/directdoc.asp?DDFDocuments/u/G/TBTN25/BDI631.DOCX", "https://docs.wto.org/imrd/directdoc.asp?DDFDocuments/u/G/TBTN25/BDI631.DOCX")</f>
        <v>https://docs.wto.org/imrd/directdoc.asp?DDFDocuments/u/G/TBTN25/BDI631.DOCX</v>
      </c>
      <c r="R205" s="6" t="str">
        <f>HYPERLINK("https://docs.wto.org/imrd/directdoc.asp?DDFDocuments/v/G/TBTN25/BDI631.DOCX", "https://docs.wto.org/imrd/directdoc.asp?DDFDocuments/v/G/TBTN25/BDI631.DOCX")</f>
        <v>https://docs.wto.org/imrd/directdoc.asp?DDFDocuments/v/G/TBTN25/BDI631.DOCX</v>
      </c>
    </row>
    <row r="206" spans="1:18" ht="255" x14ac:dyDescent="0.25">
      <c r="A206" s="8" t="s">
        <v>831</v>
      </c>
      <c r="B206" s="6" t="s">
        <v>828</v>
      </c>
      <c r="C206" s="7">
        <v>45842</v>
      </c>
      <c r="D206" s="9" t="str">
        <f>HYPERLINK("https://www.epingalert.org/en/Search?viewData= G/TBT/N/AUS/182"," G/TBT/N/AUS/182")</f>
        <v xml:space="preserve"> G/TBT/N/AUS/182</v>
      </c>
      <c r="E206" s="8" t="s">
        <v>829</v>
      </c>
      <c r="F206" s="8" t="s">
        <v>830</v>
      </c>
      <c r="H206" s="8" t="s">
        <v>826</v>
      </c>
      <c r="I206" s="8" t="s">
        <v>759</v>
      </c>
      <c r="J206" s="8" t="s">
        <v>832</v>
      </c>
      <c r="K206" s="8" t="s">
        <v>21</v>
      </c>
      <c r="L206" s="6"/>
      <c r="M206" s="7">
        <v>45872</v>
      </c>
      <c r="N206" s="6" t="s">
        <v>25</v>
      </c>
      <c r="O206" s="8" t="s">
        <v>833</v>
      </c>
      <c r="P206" s="6" t="str">
        <f>HYPERLINK("https://docs.wto.org/imrd/directdoc.asp?DDFDocuments/t/G/TBTN25/AUS182.DOCX", "https://docs.wto.org/imrd/directdoc.asp?DDFDocuments/t/G/TBTN25/AUS182.DOCX")</f>
        <v>https://docs.wto.org/imrd/directdoc.asp?DDFDocuments/t/G/TBTN25/AUS182.DOCX</v>
      </c>
      <c r="Q206" s="6" t="str">
        <f>HYPERLINK("https://docs.wto.org/imrd/directdoc.asp?DDFDocuments/u/G/TBTN25/AUS182.DOCX", "https://docs.wto.org/imrd/directdoc.asp?DDFDocuments/u/G/TBTN25/AUS182.DOCX")</f>
        <v>https://docs.wto.org/imrd/directdoc.asp?DDFDocuments/u/G/TBTN25/AUS182.DOCX</v>
      </c>
      <c r="R206" s="6" t="str">
        <f>HYPERLINK("https://docs.wto.org/imrd/directdoc.asp?DDFDocuments/v/G/TBTN25/AUS182.DOCX", "https://docs.wto.org/imrd/directdoc.asp?DDFDocuments/v/G/TBTN25/AUS182.DOCX")</f>
        <v>https://docs.wto.org/imrd/directdoc.asp?DDFDocuments/v/G/TBTN25/AUS182.DOCX</v>
      </c>
    </row>
    <row r="207" spans="1:18" ht="30" x14ac:dyDescent="0.25">
      <c r="A207" s="8" t="s">
        <v>836</v>
      </c>
      <c r="B207" s="6" t="s">
        <v>699</v>
      </c>
      <c r="C207" s="7">
        <v>45841</v>
      </c>
      <c r="D207" s="9" t="str">
        <f>HYPERLINK("https://www.epingalert.org/en/Search?viewData= G/TBT/N/SAU/1396"," G/TBT/N/SAU/1396")</f>
        <v xml:space="preserve"> G/TBT/N/SAU/1396</v>
      </c>
      <c r="E207" s="8" t="s">
        <v>834</v>
      </c>
      <c r="F207" s="8" t="s">
        <v>835</v>
      </c>
      <c r="H207" s="8" t="s">
        <v>837</v>
      </c>
      <c r="I207" s="8" t="s">
        <v>838</v>
      </c>
      <c r="J207" s="8" t="s">
        <v>839</v>
      </c>
      <c r="K207" s="8" t="s">
        <v>21</v>
      </c>
      <c r="L207" s="6"/>
      <c r="M207" s="7">
        <v>45901</v>
      </c>
      <c r="N207" s="6" t="s">
        <v>25</v>
      </c>
      <c r="O207" s="8" t="s">
        <v>840</v>
      </c>
      <c r="P207" s="6" t="str">
        <f>HYPERLINK("https://docs.wto.org/imrd/directdoc.asp?DDFDocuments/t/G/TBTN25/SAU1396.DOCX", "https://docs.wto.org/imrd/directdoc.asp?DDFDocuments/t/G/TBTN25/SAU1396.DOCX")</f>
        <v>https://docs.wto.org/imrd/directdoc.asp?DDFDocuments/t/G/TBTN25/SAU1396.DOCX</v>
      </c>
      <c r="Q207" s="6" t="str">
        <f>HYPERLINK("https://docs.wto.org/imrd/directdoc.asp?DDFDocuments/u/G/TBTN25/SAU1396.DOCX", "https://docs.wto.org/imrd/directdoc.asp?DDFDocuments/u/G/TBTN25/SAU1396.DOCX")</f>
        <v>https://docs.wto.org/imrd/directdoc.asp?DDFDocuments/u/G/TBTN25/SAU1396.DOCX</v>
      </c>
      <c r="R207" s="6" t="str">
        <f>HYPERLINK("https://docs.wto.org/imrd/directdoc.asp?DDFDocuments/v/G/TBTN25/SAU1396.DOCX", "https://docs.wto.org/imrd/directdoc.asp?DDFDocuments/v/G/TBTN25/SAU1396.DOCX")</f>
        <v>https://docs.wto.org/imrd/directdoc.asp?DDFDocuments/v/G/TBTN25/SAU1396.DOCX</v>
      </c>
    </row>
    <row r="208" spans="1:18" ht="165" x14ac:dyDescent="0.25">
      <c r="A208" s="8" t="s">
        <v>843</v>
      </c>
      <c r="B208" s="6" t="s">
        <v>546</v>
      </c>
      <c r="C208" s="7">
        <v>45841</v>
      </c>
      <c r="D208" s="9" t="str">
        <f>HYPERLINK("https://www.epingalert.org/en/Search?viewData= G/TBT/N/NZL/148"," G/TBT/N/NZL/148")</f>
        <v xml:space="preserve"> G/TBT/N/NZL/148</v>
      </c>
      <c r="E208" s="8" t="s">
        <v>841</v>
      </c>
      <c r="F208" s="8" t="s">
        <v>842</v>
      </c>
      <c r="H208" s="8" t="s">
        <v>21</v>
      </c>
      <c r="I208" s="8" t="s">
        <v>844</v>
      </c>
      <c r="J208" s="8" t="s">
        <v>845</v>
      </c>
      <c r="K208" s="8" t="s">
        <v>24</v>
      </c>
      <c r="L208" s="6"/>
      <c r="M208" s="7">
        <v>45901</v>
      </c>
      <c r="N208" s="6" t="s">
        <v>25</v>
      </c>
      <c r="O208" s="8" t="s">
        <v>846</v>
      </c>
      <c r="P208" s="6" t="str">
        <f>HYPERLINK("https://docs.wto.org/imrd/directdoc.asp?DDFDocuments/t/G/TBTN25/NZL148.DOCX", "https://docs.wto.org/imrd/directdoc.asp?DDFDocuments/t/G/TBTN25/NZL148.DOCX")</f>
        <v>https://docs.wto.org/imrd/directdoc.asp?DDFDocuments/t/G/TBTN25/NZL148.DOCX</v>
      </c>
      <c r="Q208" s="6" t="str">
        <f>HYPERLINK("https://docs.wto.org/imrd/directdoc.asp?DDFDocuments/u/G/TBTN25/NZL148.DOCX", "https://docs.wto.org/imrd/directdoc.asp?DDFDocuments/u/G/TBTN25/NZL148.DOCX")</f>
        <v>https://docs.wto.org/imrd/directdoc.asp?DDFDocuments/u/G/TBTN25/NZL148.DOCX</v>
      </c>
      <c r="R208" s="6" t="str">
        <f>HYPERLINK("https://docs.wto.org/imrd/directdoc.asp?DDFDocuments/v/G/TBTN25/NZL148.DOCX", "https://docs.wto.org/imrd/directdoc.asp?DDFDocuments/v/G/TBTN25/NZL148.DOCX")</f>
        <v>https://docs.wto.org/imrd/directdoc.asp?DDFDocuments/v/G/TBTN25/NZL148.DOCX</v>
      </c>
    </row>
    <row r="209" spans="1:18" ht="45" x14ac:dyDescent="0.25">
      <c r="A209" s="8" t="s">
        <v>849</v>
      </c>
      <c r="B209" s="6" t="s">
        <v>307</v>
      </c>
      <c r="C209" s="7">
        <v>45841</v>
      </c>
      <c r="D209" s="9" t="str">
        <f>HYPERLINK("https://www.epingalert.org/en/Search?viewData= G/TBT/N/VNM/350"," G/TBT/N/VNM/350")</f>
        <v xml:space="preserve"> G/TBT/N/VNM/350</v>
      </c>
      <c r="E209" s="8" t="s">
        <v>847</v>
      </c>
      <c r="F209" s="8" t="s">
        <v>848</v>
      </c>
      <c r="H209" s="8" t="s">
        <v>21</v>
      </c>
      <c r="I209" s="8" t="s">
        <v>759</v>
      </c>
      <c r="J209" s="8" t="s">
        <v>47</v>
      </c>
      <c r="K209" s="8" t="s">
        <v>24</v>
      </c>
      <c r="L209" s="6"/>
      <c r="M209" s="7">
        <v>45901</v>
      </c>
      <c r="N209" s="6" t="s">
        <v>25</v>
      </c>
      <c r="O209" s="8" t="s">
        <v>850</v>
      </c>
      <c r="P209" s="6" t="str">
        <f>HYPERLINK("https://docs.wto.org/imrd/directdoc.asp?DDFDocuments/t/G/TBTN25/VNM350.DOCX", "https://docs.wto.org/imrd/directdoc.asp?DDFDocuments/t/G/TBTN25/VNM350.DOCX")</f>
        <v>https://docs.wto.org/imrd/directdoc.asp?DDFDocuments/t/G/TBTN25/VNM350.DOCX</v>
      </c>
      <c r="Q209" s="6" t="str">
        <f>HYPERLINK("https://docs.wto.org/imrd/directdoc.asp?DDFDocuments/u/G/TBTN25/VNM350.DOCX", "https://docs.wto.org/imrd/directdoc.asp?DDFDocuments/u/G/TBTN25/VNM350.DOCX")</f>
        <v>https://docs.wto.org/imrd/directdoc.asp?DDFDocuments/u/G/TBTN25/VNM350.DOCX</v>
      </c>
      <c r="R209" s="6" t="str">
        <f>HYPERLINK("https://docs.wto.org/imrd/directdoc.asp?DDFDocuments/v/G/TBTN25/VNM350.DOCX", "https://docs.wto.org/imrd/directdoc.asp?DDFDocuments/v/G/TBTN25/VNM350.DOCX")</f>
        <v>https://docs.wto.org/imrd/directdoc.asp?DDFDocuments/v/G/TBTN25/VNM350.DOCX</v>
      </c>
    </row>
    <row r="210" spans="1:18" ht="135" x14ac:dyDescent="0.25">
      <c r="A210" s="8" t="s">
        <v>853</v>
      </c>
      <c r="B210" s="6" t="s">
        <v>518</v>
      </c>
      <c r="C210" s="7">
        <v>45841</v>
      </c>
      <c r="D210" s="9" t="str">
        <f>HYPERLINK("https://www.epingalert.org/en/Search?viewData= G/TBT/N/JPN/868"," G/TBT/N/JPN/868")</f>
        <v xml:space="preserve"> G/TBT/N/JPN/868</v>
      </c>
      <c r="E210" s="8" t="s">
        <v>851</v>
      </c>
      <c r="F210" s="8" t="s">
        <v>852</v>
      </c>
      <c r="H210" s="8" t="s">
        <v>826</v>
      </c>
      <c r="I210" s="8" t="s">
        <v>759</v>
      </c>
      <c r="J210" s="8" t="s">
        <v>68</v>
      </c>
      <c r="K210" s="8" t="s">
        <v>24</v>
      </c>
      <c r="L210" s="6"/>
      <c r="M210" s="7">
        <v>45871</v>
      </c>
      <c r="N210" s="6" t="s">
        <v>25</v>
      </c>
      <c r="O210" s="8" t="s">
        <v>854</v>
      </c>
      <c r="P210" s="6" t="str">
        <f>HYPERLINK("https://docs.wto.org/imrd/directdoc.asp?DDFDocuments/t/G/TBTN25/JPN868.DOCX", "https://docs.wto.org/imrd/directdoc.asp?DDFDocuments/t/G/TBTN25/JPN868.DOCX")</f>
        <v>https://docs.wto.org/imrd/directdoc.asp?DDFDocuments/t/G/TBTN25/JPN868.DOCX</v>
      </c>
      <c r="Q210" s="6" t="str">
        <f>HYPERLINK("https://docs.wto.org/imrd/directdoc.asp?DDFDocuments/u/G/TBTN25/JPN868.DOCX", "https://docs.wto.org/imrd/directdoc.asp?DDFDocuments/u/G/TBTN25/JPN868.DOCX")</f>
        <v>https://docs.wto.org/imrd/directdoc.asp?DDFDocuments/u/G/TBTN25/JPN868.DOCX</v>
      </c>
      <c r="R210" s="6" t="str">
        <f>HYPERLINK("https://docs.wto.org/imrd/directdoc.asp?DDFDocuments/v/G/TBTN25/JPN868.DOCX", "https://docs.wto.org/imrd/directdoc.asp?DDFDocuments/v/G/TBTN25/JPN868.DOCX")</f>
        <v>https://docs.wto.org/imrd/directdoc.asp?DDFDocuments/v/G/TBTN25/JPN868.DOCX</v>
      </c>
    </row>
    <row r="211" spans="1:18" ht="60" x14ac:dyDescent="0.25">
      <c r="A211" s="8" t="s">
        <v>857</v>
      </c>
      <c r="B211" s="6" t="s">
        <v>75</v>
      </c>
      <c r="C211" s="7">
        <v>45841</v>
      </c>
      <c r="D211" s="9" t="str">
        <f>HYPERLINK("https://www.epingalert.org/en/Search?viewData= G/TBT/N/JOR/65"," G/TBT/N/JOR/65")</f>
        <v xml:space="preserve"> G/TBT/N/JOR/65</v>
      </c>
      <c r="E211" s="8" t="s">
        <v>855</v>
      </c>
      <c r="F211" s="8" t="s">
        <v>856</v>
      </c>
      <c r="H211" s="8" t="s">
        <v>21</v>
      </c>
      <c r="I211" s="8" t="s">
        <v>858</v>
      </c>
      <c r="J211" s="8" t="s">
        <v>859</v>
      </c>
      <c r="K211" s="8" t="s">
        <v>21</v>
      </c>
      <c r="L211" s="6"/>
      <c r="M211" s="7">
        <v>45871</v>
      </c>
      <c r="N211" s="6" t="s">
        <v>25</v>
      </c>
      <c r="O211" s="8" t="s">
        <v>860</v>
      </c>
      <c r="P211" s="6" t="str">
        <f>HYPERLINK("https://docs.wto.org/imrd/directdoc.asp?DDFDocuments/t/G/TBTN25/JOR65.DOCX", "https://docs.wto.org/imrd/directdoc.asp?DDFDocuments/t/G/TBTN25/JOR65.DOCX")</f>
        <v>https://docs.wto.org/imrd/directdoc.asp?DDFDocuments/t/G/TBTN25/JOR65.DOCX</v>
      </c>
      <c r="Q211" s="6" t="str">
        <f>HYPERLINK("https://docs.wto.org/imrd/directdoc.asp?DDFDocuments/u/G/TBTN25/JOR65.DOCX", "https://docs.wto.org/imrd/directdoc.asp?DDFDocuments/u/G/TBTN25/JOR65.DOCX")</f>
        <v>https://docs.wto.org/imrd/directdoc.asp?DDFDocuments/u/G/TBTN25/JOR65.DOCX</v>
      </c>
      <c r="R211" s="6" t="str">
        <f>HYPERLINK("https://docs.wto.org/imrd/directdoc.asp?DDFDocuments/v/G/TBTN25/JOR65.DOCX", "https://docs.wto.org/imrd/directdoc.asp?DDFDocuments/v/G/TBTN25/JOR65.DOCX")</f>
        <v>https://docs.wto.org/imrd/directdoc.asp?DDFDocuments/v/G/TBTN25/JOR65.DOCX</v>
      </c>
    </row>
    <row r="212" spans="1:18" ht="75" x14ac:dyDescent="0.25">
      <c r="A212" s="8" t="s">
        <v>864</v>
      </c>
      <c r="B212" s="6" t="s">
        <v>861</v>
      </c>
      <c r="C212" s="7">
        <v>45841</v>
      </c>
      <c r="D212" s="9" t="str">
        <f>HYPERLINK("https://www.epingalert.org/en/Search?viewData= G/TBT/N/EGY/549"," G/TBT/N/EGY/549")</f>
        <v xml:space="preserve"> G/TBT/N/EGY/549</v>
      </c>
      <c r="E212" s="8" t="s">
        <v>862</v>
      </c>
      <c r="F212" s="8" t="s">
        <v>863</v>
      </c>
      <c r="H212" s="8" t="s">
        <v>865</v>
      </c>
      <c r="I212" s="8" t="s">
        <v>866</v>
      </c>
      <c r="J212" s="8" t="s">
        <v>867</v>
      </c>
      <c r="K212" s="8" t="s">
        <v>33</v>
      </c>
      <c r="L212" s="6"/>
      <c r="M212" s="7">
        <v>45901</v>
      </c>
      <c r="N212" s="6" t="s">
        <v>25</v>
      </c>
      <c r="O212" s="6"/>
      <c r="P212" s="6" t="str">
        <f>HYPERLINK("https://docs.wto.org/imrd/directdoc.asp?DDFDocuments/t/G/TBTN25/EGY549.DOCX", "https://docs.wto.org/imrd/directdoc.asp?DDFDocuments/t/G/TBTN25/EGY549.DOCX")</f>
        <v>https://docs.wto.org/imrd/directdoc.asp?DDFDocuments/t/G/TBTN25/EGY549.DOCX</v>
      </c>
      <c r="Q212" s="6" t="str">
        <f>HYPERLINK("https://docs.wto.org/imrd/directdoc.asp?DDFDocuments/u/G/TBTN25/EGY549.DOCX", "https://docs.wto.org/imrd/directdoc.asp?DDFDocuments/u/G/TBTN25/EGY549.DOCX")</f>
        <v>https://docs.wto.org/imrd/directdoc.asp?DDFDocuments/u/G/TBTN25/EGY549.DOCX</v>
      </c>
      <c r="R212" s="6" t="str">
        <f>HYPERLINK("https://docs.wto.org/imrd/directdoc.asp?DDFDocuments/v/G/TBTN25/EGY549.DOCX", "https://docs.wto.org/imrd/directdoc.asp?DDFDocuments/v/G/TBTN25/EGY549.DOCX")</f>
        <v>https://docs.wto.org/imrd/directdoc.asp?DDFDocuments/v/G/TBTN25/EGY549.DOCX</v>
      </c>
    </row>
    <row r="213" spans="1:18" ht="30" x14ac:dyDescent="0.25">
      <c r="A213" s="8" t="s">
        <v>853</v>
      </c>
      <c r="B213" s="6" t="s">
        <v>518</v>
      </c>
      <c r="C213" s="7">
        <v>45841</v>
      </c>
      <c r="D213" s="9" t="str">
        <f>HYPERLINK("https://www.epingalert.org/en/Search?viewData= G/TBT/N/JPN/869"," G/TBT/N/JPN/869")</f>
        <v xml:space="preserve"> G/TBT/N/JPN/869</v>
      </c>
      <c r="E213" s="8" t="s">
        <v>868</v>
      </c>
      <c r="F213" s="8" t="s">
        <v>869</v>
      </c>
      <c r="H213" s="8" t="s">
        <v>826</v>
      </c>
      <c r="I213" s="8" t="s">
        <v>759</v>
      </c>
      <c r="J213" s="8" t="s">
        <v>68</v>
      </c>
      <c r="K213" s="8" t="s">
        <v>24</v>
      </c>
      <c r="L213" s="6"/>
      <c r="M213" s="7">
        <v>45871</v>
      </c>
      <c r="N213" s="6" t="s">
        <v>25</v>
      </c>
      <c r="O213" s="8" t="s">
        <v>870</v>
      </c>
      <c r="P213" s="6" t="str">
        <f>HYPERLINK("https://docs.wto.org/imrd/directdoc.asp?DDFDocuments/t/G/TBTN25/JPN869.DOCX", "https://docs.wto.org/imrd/directdoc.asp?DDFDocuments/t/G/TBTN25/JPN869.DOCX")</f>
        <v>https://docs.wto.org/imrd/directdoc.asp?DDFDocuments/t/G/TBTN25/JPN869.DOCX</v>
      </c>
      <c r="Q213" s="6" t="str">
        <f>HYPERLINK("https://docs.wto.org/imrd/directdoc.asp?DDFDocuments/u/G/TBTN25/JPN869.DOCX", "https://docs.wto.org/imrd/directdoc.asp?DDFDocuments/u/G/TBTN25/JPN869.DOCX")</f>
        <v>https://docs.wto.org/imrd/directdoc.asp?DDFDocuments/u/G/TBTN25/JPN869.DOCX</v>
      </c>
      <c r="R213" s="6" t="str">
        <f>HYPERLINK("https://docs.wto.org/imrd/directdoc.asp?DDFDocuments/v/G/TBTN25/JPN869.DOCX", "https://docs.wto.org/imrd/directdoc.asp?DDFDocuments/v/G/TBTN25/JPN869.DOCX")</f>
        <v>https://docs.wto.org/imrd/directdoc.asp?DDFDocuments/v/G/TBTN25/JPN869.DOCX</v>
      </c>
    </row>
    <row r="214" spans="1:18" ht="90" x14ac:dyDescent="0.25">
      <c r="A214" s="8" t="s">
        <v>873</v>
      </c>
      <c r="B214" s="6" t="s">
        <v>861</v>
      </c>
      <c r="C214" s="7">
        <v>45841</v>
      </c>
      <c r="D214" s="9" t="str">
        <f>HYPERLINK("https://www.epingalert.org/en/Search?viewData= G/TBT/N/EGY/550"," G/TBT/N/EGY/550")</f>
        <v xml:space="preserve"> G/TBT/N/EGY/550</v>
      </c>
      <c r="E214" s="8" t="s">
        <v>871</v>
      </c>
      <c r="F214" s="8" t="s">
        <v>872</v>
      </c>
      <c r="H214" s="8" t="s">
        <v>21</v>
      </c>
      <c r="I214" s="8" t="s">
        <v>874</v>
      </c>
      <c r="J214" s="8" t="s">
        <v>867</v>
      </c>
      <c r="K214" s="8" t="s">
        <v>21</v>
      </c>
      <c r="L214" s="6"/>
      <c r="M214" s="7">
        <v>45901</v>
      </c>
      <c r="N214" s="6" t="s">
        <v>25</v>
      </c>
      <c r="O214" s="6"/>
      <c r="P214" s="6" t="str">
        <f>HYPERLINK("https://docs.wto.org/imrd/directdoc.asp?DDFDocuments/t/G/TBTN25/EGY550.DOCX", "https://docs.wto.org/imrd/directdoc.asp?DDFDocuments/t/G/TBTN25/EGY550.DOCX")</f>
        <v>https://docs.wto.org/imrd/directdoc.asp?DDFDocuments/t/G/TBTN25/EGY550.DOCX</v>
      </c>
      <c r="Q214" s="6" t="str">
        <f>HYPERLINK("https://docs.wto.org/imrd/directdoc.asp?DDFDocuments/u/G/TBTN25/EGY550.DOCX", "https://docs.wto.org/imrd/directdoc.asp?DDFDocuments/u/G/TBTN25/EGY550.DOCX")</f>
        <v>https://docs.wto.org/imrd/directdoc.asp?DDFDocuments/u/G/TBTN25/EGY550.DOCX</v>
      </c>
      <c r="R214" s="6" t="str">
        <f>HYPERLINK("https://docs.wto.org/imrd/directdoc.asp?DDFDocuments/v/G/TBTN25/EGY550.DOCX", "https://docs.wto.org/imrd/directdoc.asp?DDFDocuments/v/G/TBTN25/EGY550.DOCX")</f>
        <v>https://docs.wto.org/imrd/directdoc.asp?DDFDocuments/v/G/TBTN25/EGY550.DOCX</v>
      </c>
    </row>
    <row r="215" spans="1:18" ht="75" x14ac:dyDescent="0.25">
      <c r="A215" s="8" t="s">
        <v>877</v>
      </c>
      <c r="B215" s="6" t="s">
        <v>861</v>
      </c>
      <c r="C215" s="7">
        <v>45840</v>
      </c>
      <c r="D215" s="9" t="str">
        <f>HYPERLINK("https://www.epingalert.org/en/Search?viewData= G/TBT/N/EGY/548"," G/TBT/N/EGY/548")</f>
        <v xml:space="preserve"> G/TBT/N/EGY/548</v>
      </c>
      <c r="E215" s="8" t="s">
        <v>875</v>
      </c>
      <c r="F215" s="8" t="s">
        <v>876</v>
      </c>
      <c r="H215" s="8" t="s">
        <v>21</v>
      </c>
      <c r="I215" s="8" t="s">
        <v>878</v>
      </c>
      <c r="J215" s="8" t="s">
        <v>867</v>
      </c>
      <c r="K215" s="8" t="s">
        <v>21</v>
      </c>
      <c r="L215" s="6"/>
      <c r="M215" s="7">
        <v>45900</v>
      </c>
      <c r="N215" s="6" t="s">
        <v>25</v>
      </c>
      <c r="O215" s="6"/>
      <c r="P215" s="6" t="str">
        <f>HYPERLINK("https://docs.wto.org/imrd/directdoc.asp?DDFDocuments/t/G/TBTN25/EGY548.DOCX", "https://docs.wto.org/imrd/directdoc.asp?DDFDocuments/t/G/TBTN25/EGY548.DOCX")</f>
        <v>https://docs.wto.org/imrd/directdoc.asp?DDFDocuments/t/G/TBTN25/EGY548.DOCX</v>
      </c>
      <c r="Q215" s="6" t="str">
        <f>HYPERLINK("https://docs.wto.org/imrd/directdoc.asp?DDFDocuments/u/G/TBTN25/EGY548.DOCX", "https://docs.wto.org/imrd/directdoc.asp?DDFDocuments/u/G/TBTN25/EGY548.DOCX")</f>
        <v>https://docs.wto.org/imrd/directdoc.asp?DDFDocuments/u/G/TBTN25/EGY548.DOCX</v>
      </c>
      <c r="R215" s="6" t="str">
        <f>HYPERLINK("https://docs.wto.org/imrd/directdoc.asp?DDFDocuments/v/G/TBTN25/EGY548.DOCX", "https://docs.wto.org/imrd/directdoc.asp?DDFDocuments/v/G/TBTN25/EGY548.DOCX")</f>
        <v>https://docs.wto.org/imrd/directdoc.asp?DDFDocuments/v/G/TBTN25/EGY548.DOCX</v>
      </c>
    </row>
    <row r="216" spans="1:18" ht="120" x14ac:dyDescent="0.25">
      <c r="A216" s="8" t="s">
        <v>881</v>
      </c>
      <c r="B216" s="6" t="s">
        <v>416</v>
      </c>
      <c r="C216" s="7">
        <v>45839</v>
      </c>
      <c r="D216" s="9" t="str">
        <f>HYPERLINK("https://www.epingalert.org/en/Search?viewData= G/TBT/N/BDI/620, G/TBT/N/KEN/1820, G/TBT/N/RWA/1219, G/TBT/N/TZA/1361, G/TBT/N/UGA/2175"," G/TBT/N/BDI/620, G/TBT/N/KEN/1820, G/TBT/N/RWA/1219, G/TBT/N/TZA/1361, G/TBT/N/UGA/2175")</f>
        <v xml:space="preserve"> G/TBT/N/BDI/620, G/TBT/N/KEN/1820, G/TBT/N/RWA/1219, G/TBT/N/TZA/1361, G/TBT/N/UGA/2175</v>
      </c>
      <c r="E216" s="8" t="s">
        <v>879</v>
      </c>
      <c r="F216" s="8" t="s">
        <v>880</v>
      </c>
      <c r="H216" s="8" t="s">
        <v>882</v>
      </c>
      <c r="I216" s="8" t="s">
        <v>883</v>
      </c>
      <c r="J216" s="8" t="s">
        <v>476</v>
      </c>
      <c r="K216" s="8" t="s">
        <v>21</v>
      </c>
      <c r="L216" s="6"/>
      <c r="M216" s="7">
        <v>45899</v>
      </c>
      <c r="N216" s="6" t="s">
        <v>25</v>
      </c>
      <c r="O216" s="8" t="s">
        <v>884</v>
      </c>
      <c r="P216" s="6" t="str">
        <f>HYPERLINK("https://docs.wto.org/imrd/directdoc.asp?DDFDocuments/t/G/TBTN25/BDI620.DOCX", "https://docs.wto.org/imrd/directdoc.asp?DDFDocuments/t/G/TBTN25/BDI620.DOCX")</f>
        <v>https://docs.wto.org/imrd/directdoc.asp?DDFDocuments/t/G/TBTN25/BDI620.DOCX</v>
      </c>
      <c r="Q216" s="6" t="str">
        <f>HYPERLINK("https://docs.wto.org/imrd/directdoc.asp?DDFDocuments/u/G/TBTN25/BDI620.DOCX", "https://docs.wto.org/imrd/directdoc.asp?DDFDocuments/u/G/TBTN25/BDI620.DOCX")</f>
        <v>https://docs.wto.org/imrd/directdoc.asp?DDFDocuments/u/G/TBTN25/BDI620.DOCX</v>
      </c>
      <c r="R216" s="6" t="str">
        <f>HYPERLINK("https://docs.wto.org/imrd/directdoc.asp?DDFDocuments/v/G/TBTN25/BDI620.DOCX", "https://docs.wto.org/imrd/directdoc.asp?DDFDocuments/v/G/TBTN25/BDI620.DOCX")</f>
        <v>https://docs.wto.org/imrd/directdoc.asp?DDFDocuments/v/G/TBTN25/BDI620.DOCX</v>
      </c>
    </row>
    <row r="217" spans="1:18" ht="90" x14ac:dyDescent="0.25">
      <c r="A217" s="8" t="s">
        <v>888</v>
      </c>
      <c r="B217" s="6" t="s">
        <v>885</v>
      </c>
      <c r="C217" s="7">
        <v>45839</v>
      </c>
      <c r="D217" s="9" t="str">
        <f>HYPERLINK("https://www.epingalert.org/en/Search?viewData= G/TBT/N/PER/169"," G/TBT/N/PER/169")</f>
        <v xml:space="preserve"> G/TBT/N/PER/169</v>
      </c>
      <c r="E217" s="8" t="s">
        <v>886</v>
      </c>
      <c r="F217" s="8" t="s">
        <v>887</v>
      </c>
      <c r="H217" s="8" t="s">
        <v>826</v>
      </c>
      <c r="I217" s="8" t="s">
        <v>759</v>
      </c>
      <c r="J217" s="8" t="s">
        <v>47</v>
      </c>
      <c r="K217" s="8" t="s">
        <v>24</v>
      </c>
      <c r="L217" s="6"/>
      <c r="M217" s="7">
        <v>45899</v>
      </c>
      <c r="N217" s="6" t="s">
        <v>25</v>
      </c>
      <c r="O217" s="8" t="s">
        <v>889</v>
      </c>
      <c r="P217" s="6" t="str">
        <f>HYPERLINK("https://docs.wto.org/imrd/directdoc.asp?DDFDocuments/t/G/TBTN25/PER169.DOCX", "https://docs.wto.org/imrd/directdoc.asp?DDFDocuments/t/G/TBTN25/PER169.DOCX")</f>
        <v>https://docs.wto.org/imrd/directdoc.asp?DDFDocuments/t/G/TBTN25/PER169.DOCX</v>
      </c>
      <c r="Q217" s="6" t="str">
        <f>HYPERLINK("https://docs.wto.org/imrd/directdoc.asp?DDFDocuments/u/G/TBTN25/PER169.DOCX", "https://docs.wto.org/imrd/directdoc.asp?DDFDocuments/u/G/TBTN25/PER169.DOCX")</f>
        <v>https://docs.wto.org/imrd/directdoc.asp?DDFDocuments/u/G/TBTN25/PER169.DOCX</v>
      </c>
      <c r="R217" s="6" t="str">
        <f>HYPERLINK("https://docs.wto.org/imrd/directdoc.asp?DDFDocuments/v/G/TBTN25/PER169.DOCX", "https://docs.wto.org/imrd/directdoc.asp?DDFDocuments/v/G/TBTN25/PER169.DOCX")</f>
        <v>https://docs.wto.org/imrd/directdoc.asp?DDFDocuments/v/G/TBTN25/PER169.DOCX</v>
      </c>
    </row>
    <row r="218" spans="1:18" ht="120" x14ac:dyDescent="0.25">
      <c r="A218" s="8" t="s">
        <v>881</v>
      </c>
      <c r="B218" s="6" t="s">
        <v>280</v>
      </c>
      <c r="C218" s="7">
        <v>45839</v>
      </c>
      <c r="D218" s="9" t="str">
        <f>HYPERLINK("https://www.epingalert.org/en/Search?viewData= G/TBT/N/BDI/620, G/TBT/N/KEN/1820, G/TBT/N/RWA/1219, G/TBT/N/TZA/1361, G/TBT/N/UGA/2175"," G/TBT/N/BDI/620, G/TBT/N/KEN/1820, G/TBT/N/RWA/1219, G/TBT/N/TZA/1361, G/TBT/N/UGA/2175")</f>
        <v xml:space="preserve"> G/TBT/N/BDI/620, G/TBT/N/KEN/1820, G/TBT/N/RWA/1219, G/TBT/N/TZA/1361, G/TBT/N/UGA/2175</v>
      </c>
      <c r="E218" s="8" t="s">
        <v>879</v>
      </c>
      <c r="F218" s="8" t="s">
        <v>880</v>
      </c>
      <c r="H218" s="8" t="s">
        <v>882</v>
      </c>
      <c r="I218" s="8" t="s">
        <v>883</v>
      </c>
      <c r="J218" s="8" t="s">
        <v>476</v>
      </c>
      <c r="K218" s="8" t="s">
        <v>21</v>
      </c>
      <c r="L218" s="6"/>
      <c r="M218" s="7">
        <v>45899</v>
      </c>
      <c r="N218" s="6" t="s">
        <v>25</v>
      </c>
      <c r="O218" s="8" t="s">
        <v>884</v>
      </c>
      <c r="P218" s="6" t="str">
        <f>HYPERLINK("https://docs.wto.org/imrd/directdoc.asp?DDFDocuments/t/G/TBTN25/BDI620.DOCX", "https://docs.wto.org/imrd/directdoc.asp?DDFDocuments/t/G/TBTN25/BDI620.DOCX")</f>
        <v>https://docs.wto.org/imrd/directdoc.asp?DDFDocuments/t/G/TBTN25/BDI620.DOCX</v>
      </c>
      <c r="Q218" s="6" t="str">
        <f>HYPERLINK("https://docs.wto.org/imrd/directdoc.asp?DDFDocuments/u/G/TBTN25/BDI620.DOCX", "https://docs.wto.org/imrd/directdoc.asp?DDFDocuments/u/G/TBTN25/BDI620.DOCX")</f>
        <v>https://docs.wto.org/imrd/directdoc.asp?DDFDocuments/u/G/TBTN25/BDI620.DOCX</v>
      </c>
      <c r="R218" s="6" t="str">
        <f>HYPERLINK("https://docs.wto.org/imrd/directdoc.asp?DDFDocuments/v/G/TBTN25/BDI620.DOCX", "https://docs.wto.org/imrd/directdoc.asp?DDFDocuments/v/G/TBTN25/BDI620.DOCX")</f>
        <v>https://docs.wto.org/imrd/directdoc.asp?DDFDocuments/v/G/TBTN25/BDI620.DOCX</v>
      </c>
    </row>
    <row r="219" spans="1:18" ht="75" x14ac:dyDescent="0.25">
      <c r="A219" s="8" t="s">
        <v>892</v>
      </c>
      <c r="B219" s="6" t="s">
        <v>86</v>
      </c>
      <c r="C219" s="7">
        <v>45839</v>
      </c>
      <c r="D219" s="9" t="str">
        <f>HYPERLINK("https://www.epingalert.org/en/Search?viewData= G/TBT/N/USA/2221"," G/TBT/N/USA/2221")</f>
        <v xml:space="preserve"> G/TBT/N/USA/2221</v>
      </c>
      <c r="E219" s="8" t="s">
        <v>890</v>
      </c>
      <c r="F219" s="8" t="s">
        <v>891</v>
      </c>
      <c r="H219" s="8" t="s">
        <v>21</v>
      </c>
      <c r="I219" s="8" t="s">
        <v>893</v>
      </c>
      <c r="J219" s="8" t="s">
        <v>552</v>
      </c>
      <c r="K219" s="8" t="s">
        <v>21</v>
      </c>
      <c r="L219" s="6"/>
      <c r="M219" s="7">
        <v>45895</v>
      </c>
      <c r="N219" s="6" t="s">
        <v>25</v>
      </c>
      <c r="O219" s="8" t="s">
        <v>894</v>
      </c>
      <c r="P219" s="6" t="str">
        <f>HYPERLINK("https://docs.wto.org/imrd/directdoc.asp?DDFDocuments/t/G/TBTN25/USA2221.DOCX", "https://docs.wto.org/imrd/directdoc.asp?DDFDocuments/t/G/TBTN25/USA2221.DOCX")</f>
        <v>https://docs.wto.org/imrd/directdoc.asp?DDFDocuments/t/G/TBTN25/USA2221.DOCX</v>
      </c>
      <c r="Q219" s="6" t="str">
        <f>HYPERLINK("https://docs.wto.org/imrd/directdoc.asp?DDFDocuments/u/G/TBTN25/USA2221.DOCX", "https://docs.wto.org/imrd/directdoc.asp?DDFDocuments/u/G/TBTN25/USA2221.DOCX")</f>
        <v>https://docs.wto.org/imrd/directdoc.asp?DDFDocuments/u/G/TBTN25/USA2221.DOCX</v>
      </c>
      <c r="R219" s="6" t="str">
        <f>HYPERLINK("https://docs.wto.org/imrd/directdoc.asp?DDFDocuments/v/G/TBTN25/USA2221.DOCX", "https://docs.wto.org/imrd/directdoc.asp?DDFDocuments/v/G/TBTN25/USA2221.DOCX")</f>
        <v>https://docs.wto.org/imrd/directdoc.asp?DDFDocuments/v/G/TBTN25/USA2221.DOCX</v>
      </c>
    </row>
    <row r="220" spans="1:18" ht="30" x14ac:dyDescent="0.25">
      <c r="A220" s="8" t="s">
        <v>897</v>
      </c>
      <c r="B220" s="6" t="s">
        <v>449</v>
      </c>
      <c r="C220" s="7">
        <v>45839</v>
      </c>
      <c r="D220" s="9" t="str">
        <f>HYPERLINK("https://www.epingalert.org/en/Search?viewData= G/TBT/N/BDI/622, G/TBT/N/KEN/1822, G/TBT/N/RWA/1221, G/TBT/N/TZA/1363, G/TBT/N/UGA/2177"," G/TBT/N/BDI/622, G/TBT/N/KEN/1822, G/TBT/N/RWA/1221, G/TBT/N/TZA/1363, G/TBT/N/UGA/2177")</f>
        <v xml:space="preserve"> G/TBT/N/BDI/622, G/TBT/N/KEN/1822, G/TBT/N/RWA/1221, G/TBT/N/TZA/1363, G/TBT/N/UGA/2177</v>
      </c>
      <c r="E220" s="8" t="s">
        <v>895</v>
      </c>
      <c r="F220" s="8" t="s">
        <v>896</v>
      </c>
      <c r="H220" s="8" t="s">
        <v>898</v>
      </c>
      <c r="I220" s="8" t="s">
        <v>883</v>
      </c>
      <c r="J220" s="8" t="s">
        <v>476</v>
      </c>
      <c r="K220" s="8" t="s">
        <v>21</v>
      </c>
      <c r="L220" s="6"/>
      <c r="M220" s="7">
        <v>45899</v>
      </c>
      <c r="N220" s="6" t="s">
        <v>25</v>
      </c>
      <c r="O220" s="8" t="s">
        <v>899</v>
      </c>
      <c r="P220" s="6" t="str">
        <f>HYPERLINK("https://docs.wto.org/imrd/directdoc.asp?DDFDocuments/t/G/TBTN25/BDI622.DOCX", "https://docs.wto.org/imrd/directdoc.asp?DDFDocuments/t/G/TBTN25/BDI622.DOCX")</f>
        <v>https://docs.wto.org/imrd/directdoc.asp?DDFDocuments/t/G/TBTN25/BDI622.DOCX</v>
      </c>
      <c r="Q220" s="6" t="str">
        <f>HYPERLINK("https://docs.wto.org/imrd/directdoc.asp?DDFDocuments/u/G/TBTN25/BDI622.DOCX", "https://docs.wto.org/imrd/directdoc.asp?DDFDocuments/u/G/TBTN25/BDI622.DOCX")</f>
        <v>https://docs.wto.org/imrd/directdoc.asp?DDFDocuments/u/G/TBTN25/BDI622.DOCX</v>
      </c>
      <c r="R220" s="6" t="str">
        <f>HYPERLINK("https://docs.wto.org/imrd/directdoc.asp?DDFDocuments/v/G/TBTN25/BDI622.DOCX", "https://docs.wto.org/imrd/directdoc.asp?DDFDocuments/v/G/TBTN25/BDI622.DOCX")</f>
        <v>https://docs.wto.org/imrd/directdoc.asp?DDFDocuments/v/G/TBTN25/BDI622.DOCX</v>
      </c>
    </row>
    <row r="221" spans="1:18" ht="45" x14ac:dyDescent="0.25">
      <c r="A221" s="8" t="s">
        <v>902</v>
      </c>
      <c r="B221" s="6" t="s">
        <v>416</v>
      </c>
      <c r="C221" s="7">
        <v>45839</v>
      </c>
      <c r="D221" s="9" t="str">
        <f>HYPERLINK("https://www.epingalert.org/en/Search?viewData= G/TBT/N/BDI/623, G/TBT/N/KEN/1823, G/TBT/N/RWA/1222, G/TBT/N/TZA/1364, G/TBT/N/UGA/2178"," G/TBT/N/BDI/623, G/TBT/N/KEN/1823, G/TBT/N/RWA/1222, G/TBT/N/TZA/1364, G/TBT/N/UGA/2178")</f>
        <v xml:space="preserve"> G/TBT/N/BDI/623, G/TBT/N/KEN/1823, G/TBT/N/RWA/1222, G/TBT/N/TZA/1364, G/TBT/N/UGA/2178</v>
      </c>
      <c r="E221" s="8" t="s">
        <v>900</v>
      </c>
      <c r="F221" s="8" t="s">
        <v>901</v>
      </c>
      <c r="H221" s="8" t="s">
        <v>903</v>
      </c>
      <c r="I221" s="8" t="s">
        <v>883</v>
      </c>
      <c r="J221" s="8" t="s">
        <v>476</v>
      </c>
      <c r="K221" s="8" t="s">
        <v>21</v>
      </c>
      <c r="L221" s="6"/>
      <c r="M221" s="7">
        <v>45899</v>
      </c>
      <c r="N221" s="6" t="s">
        <v>25</v>
      </c>
      <c r="O221" s="8" t="s">
        <v>904</v>
      </c>
      <c r="P221" s="6" t="str">
        <f>HYPERLINK("https://docs.wto.org/imrd/directdoc.asp?DDFDocuments/t/G/TBTN25/BDI623.DOCX", "https://docs.wto.org/imrd/directdoc.asp?DDFDocuments/t/G/TBTN25/BDI623.DOCX")</f>
        <v>https://docs.wto.org/imrd/directdoc.asp?DDFDocuments/t/G/TBTN25/BDI623.DOCX</v>
      </c>
      <c r="Q221" s="6" t="str">
        <f>HYPERLINK("https://docs.wto.org/imrd/directdoc.asp?DDFDocuments/u/G/TBTN25/BDI623.DOCX", "https://docs.wto.org/imrd/directdoc.asp?DDFDocuments/u/G/TBTN25/BDI623.DOCX")</f>
        <v>https://docs.wto.org/imrd/directdoc.asp?DDFDocuments/u/G/TBTN25/BDI623.DOCX</v>
      </c>
      <c r="R221" s="6" t="str">
        <f>HYPERLINK("https://docs.wto.org/imrd/directdoc.asp?DDFDocuments/v/G/TBTN25/BDI623.DOCX", "https://docs.wto.org/imrd/directdoc.asp?DDFDocuments/v/G/TBTN25/BDI623.DOCX")</f>
        <v>https://docs.wto.org/imrd/directdoc.asp?DDFDocuments/v/G/TBTN25/BDI623.DOCX</v>
      </c>
    </row>
    <row r="222" spans="1:18" ht="45" x14ac:dyDescent="0.25">
      <c r="A222" s="8" t="s">
        <v>907</v>
      </c>
      <c r="B222" s="6" t="s">
        <v>441</v>
      </c>
      <c r="C222" s="7">
        <v>45839</v>
      </c>
      <c r="D222" s="9" t="str">
        <f>HYPERLINK("https://www.epingalert.org/en/Search?viewData= G/TBT/N/BDI/621, G/TBT/N/KEN/1821, G/TBT/N/RWA/1220, G/TBT/N/TZA/1362, G/TBT/N/UGA/2176"," G/TBT/N/BDI/621, G/TBT/N/KEN/1821, G/TBT/N/RWA/1220, G/TBT/N/TZA/1362, G/TBT/N/UGA/2176")</f>
        <v xml:space="preserve"> G/TBT/N/BDI/621, G/TBT/N/KEN/1821, G/TBT/N/RWA/1220, G/TBT/N/TZA/1362, G/TBT/N/UGA/2176</v>
      </c>
      <c r="E222" s="8" t="s">
        <v>905</v>
      </c>
      <c r="F222" s="8" t="s">
        <v>906</v>
      </c>
      <c r="H222" s="8" t="s">
        <v>908</v>
      </c>
      <c r="I222" s="8" t="s">
        <v>883</v>
      </c>
      <c r="J222" s="8" t="s">
        <v>476</v>
      </c>
      <c r="K222" s="8" t="s">
        <v>21</v>
      </c>
      <c r="L222" s="6"/>
      <c r="M222" s="7">
        <v>45899</v>
      </c>
      <c r="N222" s="6" t="s">
        <v>25</v>
      </c>
      <c r="O222" s="8" t="s">
        <v>909</v>
      </c>
      <c r="P222" s="6" t="str">
        <f>HYPERLINK("https://docs.wto.org/imrd/directdoc.asp?DDFDocuments/t/G/TBTN25/BDI621.DOCX", "https://docs.wto.org/imrd/directdoc.asp?DDFDocuments/t/G/TBTN25/BDI621.DOCX")</f>
        <v>https://docs.wto.org/imrd/directdoc.asp?DDFDocuments/t/G/TBTN25/BDI621.DOCX</v>
      </c>
      <c r="Q222" s="6" t="str">
        <f>HYPERLINK("https://docs.wto.org/imrd/directdoc.asp?DDFDocuments/u/G/TBTN25/BDI621.DOCX", "https://docs.wto.org/imrd/directdoc.asp?DDFDocuments/u/G/TBTN25/BDI621.DOCX")</f>
        <v>https://docs.wto.org/imrd/directdoc.asp?DDFDocuments/u/G/TBTN25/BDI621.DOCX</v>
      </c>
      <c r="R222" s="6" t="str">
        <f>HYPERLINK("https://docs.wto.org/imrd/directdoc.asp?DDFDocuments/v/G/TBTN25/BDI621.DOCX", "https://docs.wto.org/imrd/directdoc.asp?DDFDocuments/v/G/TBTN25/BDI621.DOCX")</f>
        <v>https://docs.wto.org/imrd/directdoc.asp?DDFDocuments/v/G/TBTN25/BDI621.DOCX</v>
      </c>
    </row>
    <row r="223" spans="1:18" ht="45" x14ac:dyDescent="0.25">
      <c r="A223" s="8" t="s">
        <v>907</v>
      </c>
      <c r="B223" s="6" t="s">
        <v>416</v>
      </c>
      <c r="C223" s="7">
        <v>45839</v>
      </c>
      <c r="D223" s="9" t="str">
        <f>HYPERLINK("https://www.epingalert.org/en/Search?viewData= G/TBT/N/BDI/621, G/TBT/N/KEN/1821, G/TBT/N/RWA/1220, G/TBT/N/TZA/1362, G/TBT/N/UGA/2176"," G/TBT/N/BDI/621, G/TBT/N/KEN/1821, G/TBT/N/RWA/1220, G/TBT/N/TZA/1362, G/TBT/N/UGA/2176")</f>
        <v xml:space="preserve"> G/TBT/N/BDI/621, G/TBT/N/KEN/1821, G/TBT/N/RWA/1220, G/TBT/N/TZA/1362, G/TBT/N/UGA/2176</v>
      </c>
      <c r="E223" s="8" t="s">
        <v>905</v>
      </c>
      <c r="F223" s="8" t="s">
        <v>906</v>
      </c>
      <c r="H223" s="8" t="s">
        <v>908</v>
      </c>
      <c r="I223" s="8" t="s">
        <v>883</v>
      </c>
      <c r="J223" s="8" t="s">
        <v>476</v>
      </c>
      <c r="K223" s="8" t="s">
        <v>21</v>
      </c>
      <c r="L223" s="6"/>
      <c r="M223" s="7">
        <v>45899</v>
      </c>
      <c r="N223" s="6" t="s">
        <v>25</v>
      </c>
      <c r="O223" s="8" t="s">
        <v>909</v>
      </c>
      <c r="P223" s="6" t="str">
        <f>HYPERLINK("https://docs.wto.org/imrd/directdoc.asp?DDFDocuments/t/G/TBTN25/BDI621.DOCX", "https://docs.wto.org/imrd/directdoc.asp?DDFDocuments/t/G/TBTN25/BDI621.DOCX")</f>
        <v>https://docs.wto.org/imrd/directdoc.asp?DDFDocuments/t/G/TBTN25/BDI621.DOCX</v>
      </c>
      <c r="Q223" s="6" t="str">
        <f>HYPERLINK("https://docs.wto.org/imrd/directdoc.asp?DDFDocuments/u/G/TBTN25/BDI621.DOCX", "https://docs.wto.org/imrd/directdoc.asp?DDFDocuments/u/G/TBTN25/BDI621.DOCX")</f>
        <v>https://docs.wto.org/imrd/directdoc.asp?DDFDocuments/u/G/TBTN25/BDI621.DOCX</v>
      </c>
      <c r="R223" s="6" t="str">
        <f>HYPERLINK("https://docs.wto.org/imrd/directdoc.asp?DDFDocuments/v/G/TBTN25/BDI621.DOCX", "https://docs.wto.org/imrd/directdoc.asp?DDFDocuments/v/G/TBTN25/BDI621.DOCX")</f>
        <v>https://docs.wto.org/imrd/directdoc.asp?DDFDocuments/v/G/TBTN25/BDI621.DOCX</v>
      </c>
    </row>
    <row r="224" spans="1:18" ht="45" x14ac:dyDescent="0.25">
      <c r="A224" s="8" t="s">
        <v>912</v>
      </c>
      <c r="B224" s="6" t="s">
        <v>449</v>
      </c>
      <c r="C224" s="7">
        <v>45839</v>
      </c>
      <c r="D224" s="9" t="str">
        <f>HYPERLINK("https://www.epingalert.org/en/Search?viewData= G/TBT/N/BDI/624, G/TBT/N/KEN/1824, G/TBT/N/RWA/1223, G/TBT/N/TZA/1365, G/TBT/N/UGA/2179"," G/TBT/N/BDI/624, G/TBT/N/KEN/1824, G/TBT/N/RWA/1223, G/TBT/N/TZA/1365, G/TBT/N/UGA/2179")</f>
        <v xml:space="preserve"> G/TBT/N/BDI/624, G/TBT/N/KEN/1824, G/TBT/N/RWA/1223, G/TBT/N/TZA/1365, G/TBT/N/UGA/2179</v>
      </c>
      <c r="E224" s="8" t="s">
        <v>910</v>
      </c>
      <c r="F224" s="8" t="s">
        <v>911</v>
      </c>
      <c r="H224" s="8" t="s">
        <v>913</v>
      </c>
      <c r="I224" s="8" t="s">
        <v>883</v>
      </c>
      <c r="J224" s="8" t="s">
        <v>914</v>
      </c>
      <c r="K224" s="8" t="s">
        <v>21</v>
      </c>
      <c r="L224" s="6"/>
      <c r="M224" s="7">
        <v>45899</v>
      </c>
      <c r="N224" s="6" t="s">
        <v>25</v>
      </c>
      <c r="O224" s="8" t="s">
        <v>915</v>
      </c>
      <c r="P224" s="6" t="str">
        <f>HYPERLINK("https://docs.wto.org/imrd/directdoc.asp?DDFDocuments/t/G/TBTN25/BDI624.DOCX", "https://docs.wto.org/imrd/directdoc.asp?DDFDocuments/t/G/TBTN25/BDI624.DOCX")</f>
        <v>https://docs.wto.org/imrd/directdoc.asp?DDFDocuments/t/G/TBTN25/BDI624.DOCX</v>
      </c>
      <c r="Q224" s="6" t="str">
        <f>HYPERLINK("https://docs.wto.org/imrd/directdoc.asp?DDFDocuments/u/G/TBTN25/BDI624.DOCX", "https://docs.wto.org/imrd/directdoc.asp?DDFDocuments/u/G/TBTN25/BDI624.DOCX")</f>
        <v>https://docs.wto.org/imrd/directdoc.asp?DDFDocuments/u/G/TBTN25/BDI624.DOCX</v>
      </c>
      <c r="R224" s="6" t="str">
        <f>HYPERLINK("https://docs.wto.org/imrd/directdoc.asp?DDFDocuments/v/G/TBTN25/BDI624.DOCX", "https://docs.wto.org/imrd/directdoc.asp?DDFDocuments/v/G/TBTN25/BDI624.DOCX")</f>
        <v>https://docs.wto.org/imrd/directdoc.asp?DDFDocuments/v/G/TBTN25/BDI624.DOCX</v>
      </c>
    </row>
    <row r="225" spans="1:18" ht="405" x14ac:dyDescent="0.25">
      <c r="A225" s="8" t="s">
        <v>918</v>
      </c>
      <c r="B225" s="6" t="s">
        <v>705</v>
      </c>
      <c r="C225" s="7">
        <v>45839</v>
      </c>
      <c r="D225" s="9" t="str">
        <f>HYPERLINK("https://www.epingalert.org/en/Search?viewData= G/TBT/N/ARE/662"," G/TBT/N/ARE/662")</f>
        <v xml:space="preserve"> G/TBT/N/ARE/662</v>
      </c>
      <c r="E225" s="8" t="s">
        <v>916</v>
      </c>
      <c r="F225" s="8" t="s">
        <v>917</v>
      </c>
      <c r="H225" s="8" t="s">
        <v>21</v>
      </c>
      <c r="I225" s="8" t="s">
        <v>919</v>
      </c>
      <c r="J225" s="8" t="s">
        <v>920</v>
      </c>
      <c r="K225" s="8" t="s">
        <v>21</v>
      </c>
      <c r="L225" s="6"/>
      <c r="M225" s="7">
        <v>45899</v>
      </c>
      <c r="N225" s="6" t="s">
        <v>25</v>
      </c>
      <c r="O225" s="6"/>
      <c r="P225" s="6" t="str">
        <f>HYPERLINK("https://docs.wto.org/imrd/directdoc.asp?DDFDocuments/t/G/TBTN25/ARE662.DOCX", "https://docs.wto.org/imrd/directdoc.asp?DDFDocuments/t/G/TBTN25/ARE662.DOCX")</f>
        <v>https://docs.wto.org/imrd/directdoc.asp?DDFDocuments/t/G/TBTN25/ARE662.DOCX</v>
      </c>
      <c r="Q225" s="6" t="str">
        <f>HYPERLINK("https://docs.wto.org/imrd/directdoc.asp?DDFDocuments/u/G/TBTN25/ARE662.DOCX", "https://docs.wto.org/imrd/directdoc.asp?DDFDocuments/u/G/TBTN25/ARE662.DOCX")</f>
        <v>https://docs.wto.org/imrd/directdoc.asp?DDFDocuments/u/G/TBTN25/ARE662.DOCX</v>
      </c>
      <c r="R225" s="6" t="str">
        <f>HYPERLINK("https://docs.wto.org/imrd/directdoc.asp?DDFDocuments/v/G/TBTN25/ARE662.DOCX", "https://docs.wto.org/imrd/directdoc.asp?DDFDocuments/v/G/TBTN25/ARE662.DOCX")</f>
        <v>https://docs.wto.org/imrd/directdoc.asp?DDFDocuments/v/G/TBTN25/ARE662.DOCX</v>
      </c>
    </row>
    <row r="226" spans="1:18" ht="30" x14ac:dyDescent="0.25">
      <c r="A226" s="8" t="s">
        <v>897</v>
      </c>
      <c r="B226" s="6" t="s">
        <v>436</v>
      </c>
      <c r="C226" s="7">
        <v>45839</v>
      </c>
      <c r="D226" s="9" t="str">
        <f>HYPERLINK("https://www.epingalert.org/en/Search?viewData= G/TBT/N/BDI/622, G/TBT/N/KEN/1822, G/TBT/N/RWA/1221, G/TBT/N/TZA/1363, G/TBT/N/UGA/2177"," G/TBT/N/BDI/622, G/TBT/N/KEN/1822, G/TBT/N/RWA/1221, G/TBT/N/TZA/1363, G/TBT/N/UGA/2177")</f>
        <v xml:space="preserve"> G/TBT/N/BDI/622, G/TBT/N/KEN/1822, G/TBT/N/RWA/1221, G/TBT/N/TZA/1363, G/TBT/N/UGA/2177</v>
      </c>
      <c r="E226" s="8" t="s">
        <v>895</v>
      </c>
      <c r="F226" s="8" t="s">
        <v>896</v>
      </c>
      <c r="H226" s="8" t="s">
        <v>898</v>
      </c>
      <c r="I226" s="8" t="s">
        <v>883</v>
      </c>
      <c r="J226" s="8" t="s">
        <v>476</v>
      </c>
      <c r="K226" s="8" t="s">
        <v>21</v>
      </c>
      <c r="L226" s="6"/>
      <c r="M226" s="7">
        <v>45899</v>
      </c>
      <c r="N226" s="6" t="s">
        <v>25</v>
      </c>
      <c r="O226" s="8" t="s">
        <v>899</v>
      </c>
      <c r="P226" s="6" t="str">
        <f>HYPERLINK("https://docs.wto.org/imrd/directdoc.asp?DDFDocuments/t/G/TBTN25/BDI622.DOCX", "https://docs.wto.org/imrd/directdoc.asp?DDFDocuments/t/G/TBTN25/BDI622.DOCX")</f>
        <v>https://docs.wto.org/imrd/directdoc.asp?DDFDocuments/t/G/TBTN25/BDI622.DOCX</v>
      </c>
      <c r="Q226" s="6" t="str">
        <f>HYPERLINK("https://docs.wto.org/imrd/directdoc.asp?DDFDocuments/u/G/TBTN25/BDI622.DOCX", "https://docs.wto.org/imrd/directdoc.asp?DDFDocuments/u/G/TBTN25/BDI622.DOCX")</f>
        <v>https://docs.wto.org/imrd/directdoc.asp?DDFDocuments/u/G/TBTN25/BDI622.DOCX</v>
      </c>
      <c r="R226" s="6" t="str">
        <f>HYPERLINK("https://docs.wto.org/imrd/directdoc.asp?DDFDocuments/v/G/TBTN25/BDI622.DOCX", "https://docs.wto.org/imrd/directdoc.asp?DDFDocuments/v/G/TBTN25/BDI622.DOCX")</f>
        <v>https://docs.wto.org/imrd/directdoc.asp?DDFDocuments/v/G/TBTN25/BDI622.DOCX</v>
      </c>
    </row>
    <row r="227" spans="1:18" ht="45" x14ac:dyDescent="0.25">
      <c r="A227" s="8" t="s">
        <v>902</v>
      </c>
      <c r="B227" s="6" t="s">
        <v>441</v>
      </c>
      <c r="C227" s="7">
        <v>45839</v>
      </c>
      <c r="D227" s="9" t="str">
        <f>HYPERLINK("https://www.epingalert.org/en/Search?viewData= G/TBT/N/BDI/623, G/TBT/N/KEN/1823, G/TBT/N/RWA/1222, G/TBT/N/TZA/1364, G/TBT/N/UGA/2178"," G/TBT/N/BDI/623, G/TBT/N/KEN/1823, G/TBT/N/RWA/1222, G/TBT/N/TZA/1364, G/TBT/N/UGA/2178")</f>
        <v xml:space="preserve"> G/TBT/N/BDI/623, G/TBT/N/KEN/1823, G/TBT/N/RWA/1222, G/TBT/N/TZA/1364, G/TBT/N/UGA/2178</v>
      </c>
      <c r="E227" s="8" t="s">
        <v>900</v>
      </c>
      <c r="F227" s="8" t="s">
        <v>901</v>
      </c>
      <c r="H227" s="8" t="s">
        <v>903</v>
      </c>
      <c r="I227" s="8" t="s">
        <v>883</v>
      </c>
      <c r="J227" s="8" t="s">
        <v>476</v>
      </c>
      <c r="K227" s="8" t="s">
        <v>21</v>
      </c>
      <c r="L227" s="6"/>
      <c r="M227" s="7">
        <v>45899</v>
      </c>
      <c r="N227" s="6" t="s">
        <v>25</v>
      </c>
      <c r="O227" s="8" t="s">
        <v>904</v>
      </c>
      <c r="P227" s="6" t="str">
        <f>HYPERLINK("https://docs.wto.org/imrd/directdoc.asp?DDFDocuments/t/G/TBTN25/BDI623.DOCX", "https://docs.wto.org/imrd/directdoc.asp?DDFDocuments/t/G/TBTN25/BDI623.DOCX")</f>
        <v>https://docs.wto.org/imrd/directdoc.asp?DDFDocuments/t/G/TBTN25/BDI623.DOCX</v>
      </c>
      <c r="Q227" s="6" t="str">
        <f>HYPERLINK("https://docs.wto.org/imrd/directdoc.asp?DDFDocuments/u/G/TBTN25/BDI623.DOCX", "https://docs.wto.org/imrd/directdoc.asp?DDFDocuments/u/G/TBTN25/BDI623.DOCX")</f>
        <v>https://docs.wto.org/imrd/directdoc.asp?DDFDocuments/u/G/TBTN25/BDI623.DOCX</v>
      </c>
      <c r="R227" s="6" t="str">
        <f>HYPERLINK("https://docs.wto.org/imrd/directdoc.asp?DDFDocuments/v/G/TBTN25/BDI623.DOCX", "https://docs.wto.org/imrd/directdoc.asp?DDFDocuments/v/G/TBTN25/BDI623.DOCX")</f>
        <v>https://docs.wto.org/imrd/directdoc.asp?DDFDocuments/v/G/TBTN25/BDI623.DOCX</v>
      </c>
    </row>
    <row r="228" spans="1:18" ht="45" x14ac:dyDescent="0.25">
      <c r="A228" s="8" t="s">
        <v>912</v>
      </c>
      <c r="B228" s="6" t="s">
        <v>416</v>
      </c>
      <c r="C228" s="7">
        <v>45839</v>
      </c>
      <c r="D228" s="9" t="str">
        <f>HYPERLINK("https://www.epingalert.org/en/Search?viewData= G/TBT/N/BDI/624, G/TBT/N/KEN/1824, G/TBT/N/RWA/1223, G/TBT/N/TZA/1365, G/TBT/N/UGA/2179"," G/TBT/N/BDI/624, G/TBT/N/KEN/1824, G/TBT/N/RWA/1223, G/TBT/N/TZA/1365, G/TBT/N/UGA/2179")</f>
        <v xml:space="preserve"> G/TBT/N/BDI/624, G/TBT/N/KEN/1824, G/TBT/N/RWA/1223, G/TBT/N/TZA/1365, G/TBT/N/UGA/2179</v>
      </c>
      <c r="E228" s="8" t="s">
        <v>910</v>
      </c>
      <c r="F228" s="8" t="s">
        <v>911</v>
      </c>
      <c r="H228" s="8" t="s">
        <v>913</v>
      </c>
      <c r="I228" s="8" t="s">
        <v>883</v>
      </c>
      <c r="J228" s="8" t="s">
        <v>914</v>
      </c>
      <c r="K228" s="8" t="s">
        <v>21</v>
      </c>
      <c r="L228" s="6"/>
      <c r="M228" s="7">
        <v>45899</v>
      </c>
      <c r="N228" s="6" t="s">
        <v>25</v>
      </c>
      <c r="O228" s="8" t="s">
        <v>915</v>
      </c>
      <c r="P228" s="6" t="str">
        <f>HYPERLINK("https://docs.wto.org/imrd/directdoc.asp?DDFDocuments/t/G/TBTN25/BDI624.DOCX", "https://docs.wto.org/imrd/directdoc.asp?DDFDocuments/t/G/TBTN25/BDI624.DOCX")</f>
        <v>https://docs.wto.org/imrd/directdoc.asp?DDFDocuments/t/G/TBTN25/BDI624.DOCX</v>
      </c>
      <c r="Q228" s="6" t="str">
        <f>HYPERLINK("https://docs.wto.org/imrd/directdoc.asp?DDFDocuments/u/G/TBTN25/BDI624.DOCX", "https://docs.wto.org/imrd/directdoc.asp?DDFDocuments/u/G/TBTN25/BDI624.DOCX")</f>
        <v>https://docs.wto.org/imrd/directdoc.asp?DDFDocuments/u/G/TBTN25/BDI624.DOCX</v>
      </c>
      <c r="R228" s="6" t="str">
        <f>HYPERLINK("https://docs.wto.org/imrd/directdoc.asp?DDFDocuments/v/G/TBTN25/BDI624.DOCX", "https://docs.wto.org/imrd/directdoc.asp?DDFDocuments/v/G/TBTN25/BDI624.DOCX")</f>
        <v>https://docs.wto.org/imrd/directdoc.asp?DDFDocuments/v/G/TBTN25/BDI624.DOCX</v>
      </c>
    </row>
    <row r="229" spans="1:18" ht="210" x14ac:dyDescent="0.25">
      <c r="A229" s="8" t="s">
        <v>923</v>
      </c>
      <c r="B229" s="6" t="s">
        <v>676</v>
      </c>
      <c r="C229" s="7">
        <v>45839</v>
      </c>
      <c r="D229" s="9" t="str">
        <f>HYPERLINK("https://www.epingalert.org/en/Search?viewData= G/TBT/N/KWT/723"," G/TBT/N/KWT/723")</f>
        <v xml:space="preserve"> G/TBT/N/KWT/723</v>
      </c>
      <c r="E229" s="8" t="s">
        <v>921</v>
      </c>
      <c r="F229" s="8" t="s">
        <v>922</v>
      </c>
      <c r="H229" s="8" t="s">
        <v>21</v>
      </c>
      <c r="I229" s="8" t="s">
        <v>924</v>
      </c>
      <c r="J229" s="8" t="s">
        <v>47</v>
      </c>
      <c r="K229" s="8" t="s">
        <v>21</v>
      </c>
      <c r="L229" s="6"/>
      <c r="M229" s="7">
        <v>45899</v>
      </c>
      <c r="N229" s="6" t="s">
        <v>25</v>
      </c>
      <c r="O229" s="8" t="s">
        <v>925</v>
      </c>
      <c r="P229" s="6" t="str">
        <f>HYPERLINK("https://docs.wto.org/imrd/directdoc.asp?DDFDocuments/t/G/TBTN25/KWT723.DOCX", "https://docs.wto.org/imrd/directdoc.asp?DDFDocuments/t/G/TBTN25/KWT723.DOCX")</f>
        <v>https://docs.wto.org/imrd/directdoc.asp?DDFDocuments/t/G/TBTN25/KWT723.DOCX</v>
      </c>
      <c r="Q229" s="6" t="str">
        <f>HYPERLINK("https://docs.wto.org/imrd/directdoc.asp?DDFDocuments/u/G/TBTN25/KWT723.DOCX", "https://docs.wto.org/imrd/directdoc.asp?DDFDocuments/u/G/TBTN25/KWT723.DOCX")</f>
        <v>https://docs.wto.org/imrd/directdoc.asp?DDFDocuments/u/G/TBTN25/KWT723.DOCX</v>
      </c>
      <c r="R229" s="6" t="str">
        <f>HYPERLINK("https://docs.wto.org/imrd/directdoc.asp?DDFDocuments/v/G/TBTN25/KWT723.DOCX", "https://docs.wto.org/imrd/directdoc.asp?DDFDocuments/v/G/TBTN25/KWT723.DOCX")</f>
        <v>https://docs.wto.org/imrd/directdoc.asp?DDFDocuments/v/G/TBTN25/KWT723.DOCX</v>
      </c>
    </row>
    <row r="230" spans="1:18" ht="90" x14ac:dyDescent="0.25">
      <c r="A230" s="8" t="s">
        <v>929</v>
      </c>
      <c r="B230" s="6" t="s">
        <v>926</v>
      </c>
      <c r="C230" s="7">
        <v>45839</v>
      </c>
      <c r="D230" s="9" t="str">
        <f>HYPERLINK("https://www.epingalert.org/en/Search?viewData= G/TBT/N/ECU/555"," G/TBT/N/ECU/555")</f>
        <v xml:space="preserve"> G/TBT/N/ECU/555</v>
      </c>
      <c r="E230" s="8" t="s">
        <v>927</v>
      </c>
      <c r="F230" s="8" t="s">
        <v>928</v>
      </c>
      <c r="H230" s="8" t="s">
        <v>930</v>
      </c>
      <c r="I230" s="8" t="s">
        <v>931</v>
      </c>
      <c r="J230" s="8" t="s">
        <v>932</v>
      </c>
      <c r="K230" s="8" t="s">
        <v>21</v>
      </c>
      <c r="L230" s="6"/>
      <c r="M230" s="7">
        <v>45899</v>
      </c>
      <c r="N230" s="6" t="s">
        <v>25</v>
      </c>
      <c r="O230" s="8" t="s">
        <v>933</v>
      </c>
      <c r="P230" s="6" t="str">
        <f>HYPERLINK("https://docs.wto.org/imrd/directdoc.asp?DDFDocuments/t/G/TBTN25/ECU555.DOCX", "https://docs.wto.org/imrd/directdoc.asp?DDFDocuments/t/G/TBTN25/ECU555.DOCX")</f>
        <v>https://docs.wto.org/imrd/directdoc.asp?DDFDocuments/t/G/TBTN25/ECU555.DOCX</v>
      </c>
      <c r="Q230" s="6" t="str">
        <f>HYPERLINK("https://docs.wto.org/imrd/directdoc.asp?DDFDocuments/u/G/TBTN25/ECU555.DOCX", "https://docs.wto.org/imrd/directdoc.asp?DDFDocuments/u/G/TBTN25/ECU555.DOCX")</f>
        <v>https://docs.wto.org/imrd/directdoc.asp?DDFDocuments/u/G/TBTN25/ECU555.DOCX</v>
      </c>
      <c r="R230" s="6" t="str">
        <f>HYPERLINK("https://docs.wto.org/imrd/directdoc.asp?DDFDocuments/v/G/TBTN25/ECU555.DOCX", "https://docs.wto.org/imrd/directdoc.asp?DDFDocuments/v/G/TBTN25/ECU555.DOCX")</f>
        <v>https://docs.wto.org/imrd/directdoc.asp?DDFDocuments/v/G/TBTN25/ECU555.DOCX</v>
      </c>
    </row>
    <row r="231" spans="1:18" ht="90" x14ac:dyDescent="0.25">
      <c r="A231" s="8" t="s">
        <v>936</v>
      </c>
      <c r="B231" s="6" t="s">
        <v>86</v>
      </c>
      <c r="C231" s="7">
        <v>45839</v>
      </c>
      <c r="D231" s="9" t="str">
        <f>HYPERLINK("https://www.epingalert.org/en/Search?viewData= G/TBT/N/USA/2222"," G/TBT/N/USA/2222")</f>
        <v xml:space="preserve"> G/TBT/N/USA/2222</v>
      </c>
      <c r="E231" s="8" t="s">
        <v>934</v>
      </c>
      <c r="F231" s="8" t="s">
        <v>935</v>
      </c>
      <c r="H231" s="8" t="s">
        <v>21</v>
      </c>
      <c r="I231" s="8" t="s">
        <v>937</v>
      </c>
      <c r="J231" s="8" t="s">
        <v>98</v>
      </c>
      <c r="K231" s="8" t="s">
        <v>21</v>
      </c>
      <c r="L231" s="6"/>
      <c r="M231" s="7">
        <v>45868</v>
      </c>
      <c r="N231" s="6" t="s">
        <v>25</v>
      </c>
      <c r="O231" s="8" t="s">
        <v>938</v>
      </c>
      <c r="P231" s="6" t="str">
        <f>HYPERLINK("https://docs.wto.org/imrd/directdoc.asp?DDFDocuments/t/G/TBTN25/USA2222.DOCX", "https://docs.wto.org/imrd/directdoc.asp?DDFDocuments/t/G/TBTN25/USA2222.DOCX")</f>
        <v>https://docs.wto.org/imrd/directdoc.asp?DDFDocuments/t/G/TBTN25/USA2222.DOCX</v>
      </c>
      <c r="Q231" s="6" t="str">
        <f>HYPERLINK("https://docs.wto.org/imrd/directdoc.asp?DDFDocuments/u/G/TBTN25/USA2222.DOCX", "https://docs.wto.org/imrd/directdoc.asp?DDFDocuments/u/G/TBTN25/USA2222.DOCX")</f>
        <v>https://docs.wto.org/imrd/directdoc.asp?DDFDocuments/u/G/TBTN25/USA2222.DOCX</v>
      </c>
      <c r="R231" s="6" t="str">
        <f>HYPERLINK("https://docs.wto.org/imrd/directdoc.asp?DDFDocuments/v/G/TBTN25/USA2222.DOCX", "https://docs.wto.org/imrd/directdoc.asp?DDFDocuments/v/G/TBTN25/USA2222.DOCX")</f>
        <v>https://docs.wto.org/imrd/directdoc.asp?DDFDocuments/v/G/TBTN25/USA2222.DOCX</v>
      </c>
    </row>
    <row r="232" spans="1:18" ht="120" x14ac:dyDescent="0.25">
      <c r="A232" s="8" t="s">
        <v>881</v>
      </c>
      <c r="B232" s="6" t="s">
        <v>441</v>
      </c>
      <c r="C232" s="7">
        <v>45839</v>
      </c>
      <c r="D232" s="9" t="str">
        <f>HYPERLINK("https://www.epingalert.org/en/Search?viewData= G/TBT/N/BDI/620, G/TBT/N/KEN/1820, G/TBT/N/RWA/1219, G/TBT/N/TZA/1361, G/TBT/N/UGA/2175"," G/TBT/N/BDI/620, G/TBT/N/KEN/1820, G/TBT/N/RWA/1219, G/TBT/N/TZA/1361, G/TBT/N/UGA/2175")</f>
        <v xml:space="preserve"> G/TBT/N/BDI/620, G/TBT/N/KEN/1820, G/TBT/N/RWA/1219, G/TBT/N/TZA/1361, G/TBT/N/UGA/2175</v>
      </c>
      <c r="E232" s="8" t="s">
        <v>879</v>
      </c>
      <c r="F232" s="8" t="s">
        <v>880</v>
      </c>
      <c r="H232" s="8" t="s">
        <v>882</v>
      </c>
      <c r="I232" s="8" t="s">
        <v>883</v>
      </c>
      <c r="J232" s="8" t="s">
        <v>476</v>
      </c>
      <c r="K232" s="8" t="s">
        <v>21</v>
      </c>
      <c r="L232" s="6"/>
      <c r="M232" s="7">
        <v>45899</v>
      </c>
      <c r="N232" s="6" t="s">
        <v>25</v>
      </c>
      <c r="O232" s="8" t="s">
        <v>884</v>
      </c>
      <c r="P232" s="6" t="str">
        <f>HYPERLINK("https://docs.wto.org/imrd/directdoc.asp?DDFDocuments/t/G/TBTN25/BDI620.DOCX", "https://docs.wto.org/imrd/directdoc.asp?DDFDocuments/t/G/TBTN25/BDI620.DOCX")</f>
        <v>https://docs.wto.org/imrd/directdoc.asp?DDFDocuments/t/G/TBTN25/BDI620.DOCX</v>
      </c>
      <c r="Q232" s="6" t="str">
        <f>HYPERLINK("https://docs.wto.org/imrd/directdoc.asp?DDFDocuments/u/G/TBTN25/BDI620.DOCX", "https://docs.wto.org/imrd/directdoc.asp?DDFDocuments/u/G/TBTN25/BDI620.DOCX")</f>
        <v>https://docs.wto.org/imrd/directdoc.asp?DDFDocuments/u/G/TBTN25/BDI620.DOCX</v>
      </c>
      <c r="R232" s="6" t="str">
        <f>HYPERLINK("https://docs.wto.org/imrd/directdoc.asp?DDFDocuments/v/G/TBTN25/BDI620.DOCX", "https://docs.wto.org/imrd/directdoc.asp?DDFDocuments/v/G/TBTN25/BDI620.DOCX")</f>
        <v>https://docs.wto.org/imrd/directdoc.asp?DDFDocuments/v/G/TBTN25/BDI620.DOCX</v>
      </c>
    </row>
    <row r="233" spans="1:18" ht="30" x14ac:dyDescent="0.25">
      <c r="A233" s="8" t="s">
        <v>897</v>
      </c>
      <c r="B233" s="6" t="s">
        <v>280</v>
      </c>
      <c r="C233" s="7">
        <v>45839</v>
      </c>
      <c r="D233" s="9" t="str">
        <f>HYPERLINK("https://www.epingalert.org/en/Search?viewData= G/TBT/N/BDI/622, G/TBT/N/KEN/1822, G/TBT/N/RWA/1221, G/TBT/N/TZA/1363, G/TBT/N/UGA/2177"," G/TBT/N/BDI/622, G/TBT/N/KEN/1822, G/TBT/N/RWA/1221, G/TBT/N/TZA/1363, G/TBT/N/UGA/2177")</f>
        <v xml:space="preserve"> G/TBT/N/BDI/622, G/TBT/N/KEN/1822, G/TBT/N/RWA/1221, G/TBT/N/TZA/1363, G/TBT/N/UGA/2177</v>
      </c>
      <c r="E233" s="8" t="s">
        <v>895</v>
      </c>
      <c r="F233" s="8" t="s">
        <v>896</v>
      </c>
      <c r="H233" s="8" t="s">
        <v>898</v>
      </c>
      <c r="I233" s="8" t="s">
        <v>883</v>
      </c>
      <c r="J233" s="8" t="s">
        <v>476</v>
      </c>
      <c r="K233" s="8" t="s">
        <v>21</v>
      </c>
      <c r="L233" s="6"/>
      <c r="M233" s="7">
        <v>45899</v>
      </c>
      <c r="N233" s="6" t="s">
        <v>25</v>
      </c>
      <c r="O233" s="8" t="s">
        <v>899</v>
      </c>
      <c r="P233" s="6" t="str">
        <f>HYPERLINK("https://docs.wto.org/imrd/directdoc.asp?DDFDocuments/t/G/TBTN25/BDI622.DOCX", "https://docs.wto.org/imrd/directdoc.asp?DDFDocuments/t/G/TBTN25/BDI622.DOCX")</f>
        <v>https://docs.wto.org/imrd/directdoc.asp?DDFDocuments/t/G/TBTN25/BDI622.DOCX</v>
      </c>
      <c r="Q233" s="6" t="str">
        <f>HYPERLINK("https://docs.wto.org/imrd/directdoc.asp?DDFDocuments/u/G/TBTN25/BDI622.DOCX", "https://docs.wto.org/imrd/directdoc.asp?DDFDocuments/u/G/TBTN25/BDI622.DOCX")</f>
        <v>https://docs.wto.org/imrd/directdoc.asp?DDFDocuments/u/G/TBTN25/BDI622.DOCX</v>
      </c>
      <c r="R233" s="6" t="str">
        <f>HYPERLINK("https://docs.wto.org/imrd/directdoc.asp?DDFDocuments/v/G/TBTN25/BDI622.DOCX", "https://docs.wto.org/imrd/directdoc.asp?DDFDocuments/v/G/TBTN25/BDI622.DOCX")</f>
        <v>https://docs.wto.org/imrd/directdoc.asp?DDFDocuments/v/G/TBTN25/BDI622.DOCX</v>
      </c>
    </row>
    <row r="234" spans="1:18" ht="45" x14ac:dyDescent="0.25">
      <c r="A234" s="8" t="s">
        <v>912</v>
      </c>
      <c r="B234" s="6" t="s">
        <v>441</v>
      </c>
      <c r="C234" s="7">
        <v>45839</v>
      </c>
      <c r="D234" s="9" t="str">
        <f>HYPERLINK("https://www.epingalert.org/en/Search?viewData= G/TBT/N/BDI/624, G/TBT/N/KEN/1824, G/TBT/N/RWA/1223, G/TBT/N/TZA/1365, G/TBT/N/UGA/2179"," G/TBT/N/BDI/624, G/TBT/N/KEN/1824, G/TBT/N/RWA/1223, G/TBT/N/TZA/1365, G/TBT/N/UGA/2179")</f>
        <v xml:space="preserve"> G/TBT/N/BDI/624, G/TBT/N/KEN/1824, G/TBT/N/RWA/1223, G/TBT/N/TZA/1365, G/TBT/N/UGA/2179</v>
      </c>
      <c r="E234" s="8" t="s">
        <v>910</v>
      </c>
      <c r="F234" s="8" t="s">
        <v>911</v>
      </c>
      <c r="H234" s="8" t="s">
        <v>913</v>
      </c>
      <c r="I234" s="8" t="s">
        <v>883</v>
      </c>
      <c r="J234" s="8" t="s">
        <v>914</v>
      </c>
      <c r="K234" s="8" t="s">
        <v>21</v>
      </c>
      <c r="L234" s="6"/>
      <c r="M234" s="7">
        <v>45899</v>
      </c>
      <c r="N234" s="6" t="s">
        <v>25</v>
      </c>
      <c r="O234" s="8" t="s">
        <v>915</v>
      </c>
      <c r="P234" s="6" t="str">
        <f>HYPERLINK("https://docs.wto.org/imrd/directdoc.asp?DDFDocuments/t/G/TBTN25/BDI624.DOCX", "https://docs.wto.org/imrd/directdoc.asp?DDFDocuments/t/G/TBTN25/BDI624.DOCX")</f>
        <v>https://docs.wto.org/imrd/directdoc.asp?DDFDocuments/t/G/TBTN25/BDI624.DOCX</v>
      </c>
      <c r="Q234" s="6" t="str">
        <f>HYPERLINK("https://docs.wto.org/imrd/directdoc.asp?DDFDocuments/u/G/TBTN25/BDI624.DOCX", "https://docs.wto.org/imrd/directdoc.asp?DDFDocuments/u/G/TBTN25/BDI624.DOCX")</f>
        <v>https://docs.wto.org/imrd/directdoc.asp?DDFDocuments/u/G/TBTN25/BDI624.DOCX</v>
      </c>
      <c r="R234" s="6" t="str">
        <f>HYPERLINK("https://docs.wto.org/imrd/directdoc.asp?DDFDocuments/v/G/TBTN25/BDI624.DOCX", "https://docs.wto.org/imrd/directdoc.asp?DDFDocuments/v/G/TBTN25/BDI624.DOCX")</f>
        <v>https://docs.wto.org/imrd/directdoc.asp?DDFDocuments/v/G/TBTN25/BDI624.DOCX</v>
      </c>
    </row>
    <row r="235" spans="1:18" ht="45" x14ac:dyDescent="0.25">
      <c r="A235" s="8" t="s">
        <v>912</v>
      </c>
      <c r="B235" s="6" t="s">
        <v>280</v>
      </c>
      <c r="C235" s="7">
        <v>45839</v>
      </c>
      <c r="D235" s="9" t="str">
        <f>HYPERLINK("https://www.epingalert.org/en/Search?viewData= G/TBT/N/BDI/624, G/TBT/N/KEN/1824, G/TBT/N/RWA/1223, G/TBT/N/TZA/1365, G/TBT/N/UGA/2179"," G/TBT/N/BDI/624, G/TBT/N/KEN/1824, G/TBT/N/RWA/1223, G/TBT/N/TZA/1365, G/TBT/N/UGA/2179")</f>
        <v xml:space="preserve"> G/TBT/N/BDI/624, G/TBT/N/KEN/1824, G/TBT/N/RWA/1223, G/TBT/N/TZA/1365, G/TBT/N/UGA/2179</v>
      </c>
      <c r="E235" s="8" t="s">
        <v>910</v>
      </c>
      <c r="F235" s="8" t="s">
        <v>911</v>
      </c>
      <c r="H235" s="8" t="s">
        <v>913</v>
      </c>
      <c r="I235" s="8" t="s">
        <v>883</v>
      </c>
      <c r="J235" s="8" t="s">
        <v>914</v>
      </c>
      <c r="K235" s="8" t="s">
        <v>21</v>
      </c>
      <c r="L235" s="6"/>
      <c r="M235" s="7">
        <v>45899</v>
      </c>
      <c r="N235" s="6" t="s">
        <v>25</v>
      </c>
      <c r="O235" s="8" t="s">
        <v>915</v>
      </c>
      <c r="P235" s="6" t="str">
        <f>HYPERLINK("https://docs.wto.org/imrd/directdoc.asp?DDFDocuments/t/G/TBTN25/BDI624.DOCX", "https://docs.wto.org/imrd/directdoc.asp?DDFDocuments/t/G/TBTN25/BDI624.DOCX")</f>
        <v>https://docs.wto.org/imrd/directdoc.asp?DDFDocuments/t/G/TBTN25/BDI624.DOCX</v>
      </c>
      <c r="Q235" s="6" t="str">
        <f>HYPERLINK("https://docs.wto.org/imrd/directdoc.asp?DDFDocuments/u/G/TBTN25/BDI624.DOCX", "https://docs.wto.org/imrd/directdoc.asp?DDFDocuments/u/G/TBTN25/BDI624.DOCX")</f>
        <v>https://docs.wto.org/imrd/directdoc.asp?DDFDocuments/u/G/TBTN25/BDI624.DOCX</v>
      </c>
      <c r="R235" s="6" t="str">
        <f>HYPERLINK("https://docs.wto.org/imrd/directdoc.asp?DDFDocuments/v/G/TBTN25/BDI624.DOCX", "https://docs.wto.org/imrd/directdoc.asp?DDFDocuments/v/G/TBTN25/BDI624.DOCX")</f>
        <v>https://docs.wto.org/imrd/directdoc.asp?DDFDocuments/v/G/TBTN25/BDI624.DOCX</v>
      </c>
    </row>
    <row r="236" spans="1:18" ht="60" x14ac:dyDescent="0.25">
      <c r="A236" s="8" t="s">
        <v>864</v>
      </c>
      <c r="B236" s="6" t="s">
        <v>861</v>
      </c>
      <c r="C236" s="7">
        <v>45839</v>
      </c>
      <c r="D236" s="9" t="str">
        <f>HYPERLINK("https://www.epingalert.org/en/Search?viewData= G/TBT/N/EGY/547"," G/TBT/N/EGY/547")</f>
        <v xml:space="preserve"> G/TBT/N/EGY/547</v>
      </c>
      <c r="E236" s="8" t="s">
        <v>939</v>
      </c>
      <c r="F236" s="8" t="s">
        <v>940</v>
      </c>
      <c r="H236" s="8" t="s">
        <v>21</v>
      </c>
      <c r="I236" s="8" t="s">
        <v>866</v>
      </c>
      <c r="J236" s="8" t="s">
        <v>867</v>
      </c>
      <c r="K236" s="8" t="s">
        <v>33</v>
      </c>
      <c r="L236" s="6"/>
      <c r="M236" s="7">
        <v>45899</v>
      </c>
      <c r="N236" s="6" t="s">
        <v>25</v>
      </c>
      <c r="O236" s="6"/>
      <c r="P236" s="6" t="str">
        <f>HYPERLINK("https://docs.wto.org/imrd/directdoc.asp?DDFDocuments/t/G/TBTN25/EGY547.DOCX", "https://docs.wto.org/imrd/directdoc.asp?DDFDocuments/t/G/TBTN25/EGY547.DOCX")</f>
        <v>https://docs.wto.org/imrd/directdoc.asp?DDFDocuments/t/G/TBTN25/EGY547.DOCX</v>
      </c>
      <c r="Q236" s="6" t="str">
        <f>HYPERLINK("https://docs.wto.org/imrd/directdoc.asp?DDFDocuments/u/G/TBTN25/EGY547.DOCX", "https://docs.wto.org/imrd/directdoc.asp?DDFDocuments/u/G/TBTN25/EGY547.DOCX")</f>
        <v>https://docs.wto.org/imrd/directdoc.asp?DDFDocuments/u/G/TBTN25/EGY547.DOCX</v>
      </c>
      <c r="R236" s="6" t="str">
        <f>HYPERLINK("https://docs.wto.org/imrd/directdoc.asp?DDFDocuments/v/G/TBTN25/EGY547.DOCX", "https://docs.wto.org/imrd/directdoc.asp?DDFDocuments/v/G/TBTN25/EGY547.DOCX")</f>
        <v>https://docs.wto.org/imrd/directdoc.asp?DDFDocuments/v/G/TBTN25/EGY547.DOCX</v>
      </c>
    </row>
    <row r="237" spans="1:18" ht="345" x14ac:dyDescent="0.25">
      <c r="A237" s="8" t="s">
        <v>943</v>
      </c>
      <c r="B237" s="6" t="s">
        <v>676</v>
      </c>
      <c r="C237" s="7">
        <v>45839</v>
      </c>
      <c r="D237" s="9" t="str">
        <f>HYPERLINK("https://www.epingalert.org/en/Search?viewData= G/TBT/N/KWT/721"," G/TBT/N/KWT/721")</f>
        <v xml:space="preserve"> G/TBT/N/KWT/721</v>
      </c>
      <c r="E237" s="8" t="s">
        <v>941</v>
      </c>
      <c r="F237" s="8" t="s">
        <v>942</v>
      </c>
      <c r="H237" s="8" t="s">
        <v>21</v>
      </c>
      <c r="I237" s="8" t="s">
        <v>944</v>
      </c>
      <c r="J237" s="8" t="s">
        <v>47</v>
      </c>
      <c r="K237" s="8" t="s">
        <v>21</v>
      </c>
      <c r="L237" s="6"/>
      <c r="M237" s="7">
        <v>45899</v>
      </c>
      <c r="N237" s="6" t="s">
        <v>25</v>
      </c>
      <c r="O237" s="8" t="s">
        <v>945</v>
      </c>
      <c r="P237" s="6" t="str">
        <f>HYPERLINK("https://docs.wto.org/imrd/directdoc.asp?DDFDocuments/t/G/TBTN25/KWT721.DOCX", "https://docs.wto.org/imrd/directdoc.asp?DDFDocuments/t/G/TBTN25/KWT721.DOCX")</f>
        <v>https://docs.wto.org/imrd/directdoc.asp?DDFDocuments/t/G/TBTN25/KWT721.DOCX</v>
      </c>
      <c r="Q237" s="6" t="str">
        <f>HYPERLINK("https://docs.wto.org/imrd/directdoc.asp?DDFDocuments/u/G/TBTN25/KWT721.DOCX", "https://docs.wto.org/imrd/directdoc.asp?DDFDocuments/u/G/TBTN25/KWT721.DOCX")</f>
        <v>https://docs.wto.org/imrd/directdoc.asp?DDFDocuments/u/G/TBTN25/KWT721.DOCX</v>
      </c>
      <c r="R237" s="6" t="str">
        <f>HYPERLINK("https://docs.wto.org/imrd/directdoc.asp?DDFDocuments/v/G/TBTN25/KWT721.DOCX", "https://docs.wto.org/imrd/directdoc.asp?DDFDocuments/v/G/TBTN25/KWT721.DOCX")</f>
        <v>https://docs.wto.org/imrd/directdoc.asp?DDFDocuments/v/G/TBTN25/KWT721.DOCX</v>
      </c>
    </row>
    <row r="238" spans="1:18" ht="120" x14ac:dyDescent="0.25">
      <c r="A238" s="8" t="s">
        <v>948</v>
      </c>
      <c r="B238" s="6" t="s">
        <v>861</v>
      </c>
      <c r="C238" s="7">
        <v>45839</v>
      </c>
      <c r="D238" s="9" t="str">
        <f>HYPERLINK("https://www.epingalert.org/en/Search?viewData= G/TBT/N/EGY/546"," G/TBT/N/EGY/546")</f>
        <v xml:space="preserve"> G/TBT/N/EGY/546</v>
      </c>
      <c r="E238" s="8" t="s">
        <v>946</v>
      </c>
      <c r="F238" s="8" t="s">
        <v>947</v>
      </c>
      <c r="H238" s="8" t="s">
        <v>21</v>
      </c>
      <c r="I238" s="8" t="s">
        <v>652</v>
      </c>
      <c r="J238" s="8" t="s">
        <v>867</v>
      </c>
      <c r="K238" s="8" t="s">
        <v>21</v>
      </c>
      <c r="L238" s="6"/>
      <c r="M238" s="7">
        <v>45899</v>
      </c>
      <c r="N238" s="6" t="s">
        <v>25</v>
      </c>
      <c r="O238" s="6"/>
      <c r="P238" s="6" t="str">
        <f>HYPERLINK("https://docs.wto.org/imrd/directdoc.asp?DDFDocuments/t/G/TBTN25/EGY546.DOCX", "https://docs.wto.org/imrd/directdoc.asp?DDFDocuments/t/G/TBTN25/EGY546.DOCX")</f>
        <v>https://docs.wto.org/imrd/directdoc.asp?DDFDocuments/t/G/TBTN25/EGY546.DOCX</v>
      </c>
      <c r="Q238" s="6" t="str">
        <f>HYPERLINK("https://docs.wto.org/imrd/directdoc.asp?DDFDocuments/u/G/TBTN25/EGY546.DOCX", "https://docs.wto.org/imrd/directdoc.asp?DDFDocuments/u/G/TBTN25/EGY546.DOCX")</f>
        <v>https://docs.wto.org/imrd/directdoc.asp?DDFDocuments/u/G/TBTN25/EGY546.DOCX</v>
      </c>
      <c r="R238" s="6" t="str">
        <f>HYPERLINK("https://docs.wto.org/imrd/directdoc.asp?DDFDocuments/v/G/TBTN25/EGY546.DOCX", "https://docs.wto.org/imrd/directdoc.asp?DDFDocuments/v/G/TBTN25/EGY546.DOCX")</f>
        <v>https://docs.wto.org/imrd/directdoc.asp?DDFDocuments/v/G/TBTN25/EGY546.DOCX</v>
      </c>
    </row>
    <row r="239" spans="1:18" ht="45" x14ac:dyDescent="0.25">
      <c r="A239" s="8" t="s">
        <v>902</v>
      </c>
      <c r="B239" s="6" t="s">
        <v>449</v>
      </c>
      <c r="C239" s="7">
        <v>45839</v>
      </c>
      <c r="D239" s="9" t="str">
        <f>HYPERLINK("https://www.epingalert.org/en/Search?viewData= G/TBT/N/BDI/623, G/TBT/N/KEN/1823, G/TBT/N/RWA/1222, G/TBT/N/TZA/1364, G/TBT/N/UGA/2178"," G/TBT/N/BDI/623, G/TBT/N/KEN/1823, G/TBT/N/RWA/1222, G/TBT/N/TZA/1364, G/TBT/N/UGA/2178")</f>
        <v xml:space="preserve"> G/TBT/N/BDI/623, G/TBT/N/KEN/1823, G/TBT/N/RWA/1222, G/TBT/N/TZA/1364, G/TBT/N/UGA/2178</v>
      </c>
      <c r="E239" s="8" t="s">
        <v>900</v>
      </c>
      <c r="F239" s="8" t="s">
        <v>901</v>
      </c>
      <c r="H239" s="8" t="s">
        <v>903</v>
      </c>
      <c r="I239" s="8" t="s">
        <v>883</v>
      </c>
      <c r="J239" s="8" t="s">
        <v>476</v>
      </c>
      <c r="K239" s="8" t="s">
        <v>21</v>
      </c>
      <c r="L239" s="6"/>
      <c r="M239" s="7">
        <v>45899</v>
      </c>
      <c r="N239" s="6" t="s">
        <v>25</v>
      </c>
      <c r="O239" s="8" t="s">
        <v>904</v>
      </c>
      <c r="P239" s="6" t="str">
        <f>HYPERLINK("https://docs.wto.org/imrd/directdoc.asp?DDFDocuments/t/G/TBTN25/BDI623.DOCX", "https://docs.wto.org/imrd/directdoc.asp?DDFDocuments/t/G/TBTN25/BDI623.DOCX")</f>
        <v>https://docs.wto.org/imrd/directdoc.asp?DDFDocuments/t/G/TBTN25/BDI623.DOCX</v>
      </c>
      <c r="Q239" s="6" t="str">
        <f>HYPERLINK("https://docs.wto.org/imrd/directdoc.asp?DDFDocuments/u/G/TBTN25/BDI623.DOCX", "https://docs.wto.org/imrd/directdoc.asp?DDFDocuments/u/G/TBTN25/BDI623.DOCX")</f>
        <v>https://docs.wto.org/imrd/directdoc.asp?DDFDocuments/u/G/TBTN25/BDI623.DOCX</v>
      </c>
      <c r="R239" s="6" t="str">
        <f>HYPERLINK("https://docs.wto.org/imrd/directdoc.asp?DDFDocuments/v/G/TBTN25/BDI623.DOCX", "https://docs.wto.org/imrd/directdoc.asp?DDFDocuments/v/G/TBTN25/BDI623.DOCX")</f>
        <v>https://docs.wto.org/imrd/directdoc.asp?DDFDocuments/v/G/TBTN25/BDI623.DOCX</v>
      </c>
    </row>
    <row r="240" spans="1:18" ht="45" x14ac:dyDescent="0.25">
      <c r="A240" s="8" t="s">
        <v>902</v>
      </c>
      <c r="B240" s="6" t="s">
        <v>280</v>
      </c>
      <c r="C240" s="7">
        <v>45839</v>
      </c>
      <c r="D240" s="9" t="str">
        <f>HYPERLINK("https://www.epingalert.org/en/Search?viewData= G/TBT/N/BDI/623, G/TBT/N/KEN/1823, G/TBT/N/RWA/1222, G/TBT/N/TZA/1364, G/TBT/N/UGA/2178"," G/TBT/N/BDI/623, G/TBT/N/KEN/1823, G/TBT/N/RWA/1222, G/TBT/N/TZA/1364, G/TBT/N/UGA/2178")</f>
        <v xml:space="preserve"> G/TBT/N/BDI/623, G/TBT/N/KEN/1823, G/TBT/N/RWA/1222, G/TBT/N/TZA/1364, G/TBT/N/UGA/2178</v>
      </c>
      <c r="E240" s="8" t="s">
        <v>900</v>
      </c>
      <c r="F240" s="8" t="s">
        <v>901</v>
      </c>
      <c r="H240" s="8" t="s">
        <v>903</v>
      </c>
      <c r="I240" s="8" t="s">
        <v>883</v>
      </c>
      <c r="J240" s="8" t="s">
        <v>476</v>
      </c>
      <c r="K240" s="8" t="s">
        <v>21</v>
      </c>
      <c r="L240" s="6"/>
      <c r="M240" s="7">
        <v>45899</v>
      </c>
      <c r="N240" s="6" t="s">
        <v>25</v>
      </c>
      <c r="O240" s="8" t="s">
        <v>904</v>
      </c>
      <c r="P240" s="6" t="str">
        <f>HYPERLINK("https://docs.wto.org/imrd/directdoc.asp?DDFDocuments/t/G/TBTN25/BDI623.DOCX", "https://docs.wto.org/imrd/directdoc.asp?DDFDocuments/t/G/TBTN25/BDI623.DOCX")</f>
        <v>https://docs.wto.org/imrd/directdoc.asp?DDFDocuments/t/G/TBTN25/BDI623.DOCX</v>
      </c>
      <c r="Q240" s="6" t="str">
        <f>HYPERLINK("https://docs.wto.org/imrd/directdoc.asp?DDFDocuments/u/G/TBTN25/BDI623.DOCX", "https://docs.wto.org/imrd/directdoc.asp?DDFDocuments/u/G/TBTN25/BDI623.DOCX")</f>
        <v>https://docs.wto.org/imrd/directdoc.asp?DDFDocuments/u/G/TBTN25/BDI623.DOCX</v>
      </c>
      <c r="R240" s="6" t="str">
        <f>HYPERLINK("https://docs.wto.org/imrd/directdoc.asp?DDFDocuments/v/G/TBTN25/BDI623.DOCX", "https://docs.wto.org/imrd/directdoc.asp?DDFDocuments/v/G/TBTN25/BDI623.DOCX")</f>
        <v>https://docs.wto.org/imrd/directdoc.asp?DDFDocuments/v/G/TBTN25/BDI623.DOCX</v>
      </c>
    </row>
    <row r="241" spans="1:18" ht="120" x14ac:dyDescent="0.25">
      <c r="A241" s="8" t="s">
        <v>881</v>
      </c>
      <c r="B241" s="6" t="s">
        <v>436</v>
      </c>
      <c r="C241" s="7">
        <v>45839</v>
      </c>
      <c r="D241" s="9" t="str">
        <f>HYPERLINK("https://www.epingalert.org/en/Search?viewData= G/TBT/N/BDI/620, G/TBT/N/KEN/1820, G/TBT/N/RWA/1219, G/TBT/N/TZA/1361, G/TBT/N/UGA/2175"," G/TBT/N/BDI/620, G/TBT/N/KEN/1820, G/TBT/N/RWA/1219, G/TBT/N/TZA/1361, G/TBT/N/UGA/2175")</f>
        <v xml:space="preserve"> G/TBT/N/BDI/620, G/TBT/N/KEN/1820, G/TBT/N/RWA/1219, G/TBT/N/TZA/1361, G/TBT/N/UGA/2175</v>
      </c>
      <c r="E241" s="8" t="s">
        <v>879</v>
      </c>
      <c r="F241" s="8" t="s">
        <v>880</v>
      </c>
      <c r="H241" s="8" t="s">
        <v>882</v>
      </c>
      <c r="I241" s="8" t="s">
        <v>883</v>
      </c>
      <c r="J241" s="8" t="s">
        <v>476</v>
      </c>
      <c r="K241" s="8" t="s">
        <v>21</v>
      </c>
      <c r="L241" s="6"/>
      <c r="M241" s="7">
        <v>45899</v>
      </c>
      <c r="N241" s="6" t="s">
        <v>25</v>
      </c>
      <c r="O241" s="8" t="s">
        <v>884</v>
      </c>
      <c r="P241" s="6" t="str">
        <f>HYPERLINK("https://docs.wto.org/imrd/directdoc.asp?DDFDocuments/t/G/TBTN25/BDI620.DOCX", "https://docs.wto.org/imrd/directdoc.asp?DDFDocuments/t/G/TBTN25/BDI620.DOCX")</f>
        <v>https://docs.wto.org/imrd/directdoc.asp?DDFDocuments/t/G/TBTN25/BDI620.DOCX</v>
      </c>
      <c r="Q241" s="6" t="str">
        <f>HYPERLINK("https://docs.wto.org/imrd/directdoc.asp?DDFDocuments/u/G/TBTN25/BDI620.DOCX", "https://docs.wto.org/imrd/directdoc.asp?DDFDocuments/u/G/TBTN25/BDI620.DOCX")</f>
        <v>https://docs.wto.org/imrd/directdoc.asp?DDFDocuments/u/G/TBTN25/BDI620.DOCX</v>
      </c>
      <c r="R241" s="6" t="str">
        <f>HYPERLINK("https://docs.wto.org/imrd/directdoc.asp?DDFDocuments/v/G/TBTN25/BDI620.DOCX", "https://docs.wto.org/imrd/directdoc.asp?DDFDocuments/v/G/TBTN25/BDI620.DOCX")</f>
        <v>https://docs.wto.org/imrd/directdoc.asp?DDFDocuments/v/G/TBTN25/BDI620.DOCX</v>
      </c>
    </row>
    <row r="242" spans="1:18" ht="45" x14ac:dyDescent="0.25">
      <c r="A242" s="8" t="s">
        <v>902</v>
      </c>
      <c r="B242" s="6" t="s">
        <v>436</v>
      </c>
      <c r="C242" s="7">
        <v>45839</v>
      </c>
      <c r="D242" s="9" t="str">
        <f>HYPERLINK("https://www.epingalert.org/en/Search?viewData= G/TBT/N/BDI/623, G/TBT/N/KEN/1823, G/TBT/N/RWA/1222, G/TBT/N/TZA/1364, G/TBT/N/UGA/2178"," G/TBT/N/BDI/623, G/TBT/N/KEN/1823, G/TBT/N/RWA/1222, G/TBT/N/TZA/1364, G/TBT/N/UGA/2178")</f>
        <v xml:space="preserve"> G/TBT/N/BDI/623, G/TBT/N/KEN/1823, G/TBT/N/RWA/1222, G/TBT/N/TZA/1364, G/TBT/N/UGA/2178</v>
      </c>
      <c r="E242" s="8" t="s">
        <v>900</v>
      </c>
      <c r="F242" s="8" t="s">
        <v>901</v>
      </c>
      <c r="H242" s="8" t="s">
        <v>903</v>
      </c>
      <c r="I242" s="8" t="s">
        <v>883</v>
      </c>
      <c r="J242" s="8" t="s">
        <v>476</v>
      </c>
      <c r="K242" s="8" t="s">
        <v>21</v>
      </c>
      <c r="L242" s="6"/>
      <c r="M242" s="7">
        <v>45899</v>
      </c>
      <c r="N242" s="6" t="s">
        <v>25</v>
      </c>
      <c r="O242" s="8" t="s">
        <v>904</v>
      </c>
      <c r="P242" s="6" t="str">
        <f>HYPERLINK("https://docs.wto.org/imrd/directdoc.asp?DDFDocuments/t/G/TBTN25/BDI623.DOCX", "https://docs.wto.org/imrd/directdoc.asp?DDFDocuments/t/G/TBTN25/BDI623.DOCX")</f>
        <v>https://docs.wto.org/imrd/directdoc.asp?DDFDocuments/t/G/TBTN25/BDI623.DOCX</v>
      </c>
      <c r="Q242" s="6" t="str">
        <f>HYPERLINK("https://docs.wto.org/imrd/directdoc.asp?DDFDocuments/u/G/TBTN25/BDI623.DOCX", "https://docs.wto.org/imrd/directdoc.asp?DDFDocuments/u/G/TBTN25/BDI623.DOCX")</f>
        <v>https://docs.wto.org/imrd/directdoc.asp?DDFDocuments/u/G/TBTN25/BDI623.DOCX</v>
      </c>
      <c r="R242" s="6" t="str">
        <f>HYPERLINK("https://docs.wto.org/imrd/directdoc.asp?DDFDocuments/v/G/TBTN25/BDI623.DOCX", "https://docs.wto.org/imrd/directdoc.asp?DDFDocuments/v/G/TBTN25/BDI623.DOCX")</f>
        <v>https://docs.wto.org/imrd/directdoc.asp?DDFDocuments/v/G/TBTN25/BDI623.DOCX</v>
      </c>
    </row>
    <row r="243" spans="1:18" ht="135" x14ac:dyDescent="0.25">
      <c r="A243" s="8" t="s">
        <v>951</v>
      </c>
      <c r="B243" s="6" t="s">
        <v>676</v>
      </c>
      <c r="C243" s="7">
        <v>45839</v>
      </c>
      <c r="D243" s="9" t="str">
        <f>HYPERLINK("https://www.epingalert.org/en/Search?viewData= G/TBT/N/KWT/722"," G/TBT/N/KWT/722")</f>
        <v xml:space="preserve"> G/TBT/N/KWT/722</v>
      </c>
      <c r="E243" s="8" t="s">
        <v>949</v>
      </c>
      <c r="F243" s="8" t="s">
        <v>950</v>
      </c>
      <c r="H243" s="8" t="s">
        <v>21</v>
      </c>
      <c r="I243" s="8" t="s">
        <v>952</v>
      </c>
      <c r="J243" s="8" t="s">
        <v>47</v>
      </c>
      <c r="K243" s="8" t="s">
        <v>21</v>
      </c>
      <c r="L243" s="6"/>
      <c r="M243" s="7">
        <v>45899</v>
      </c>
      <c r="N243" s="6" t="s">
        <v>25</v>
      </c>
      <c r="O243" s="8" t="s">
        <v>953</v>
      </c>
      <c r="P243" s="6" t="str">
        <f>HYPERLINK("https://docs.wto.org/imrd/directdoc.asp?DDFDocuments/t/G/TBTN25/KWT722.DOCX", "https://docs.wto.org/imrd/directdoc.asp?DDFDocuments/t/G/TBTN25/KWT722.DOCX")</f>
        <v>https://docs.wto.org/imrd/directdoc.asp?DDFDocuments/t/G/TBTN25/KWT722.DOCX</v>
      </c>
      <c r="Q243" s="6" t="str">
        <f>HYPERLINK("https://docs.wto.org/imrd/directdoc.asp?DDFDocuments/u/G/TBTN25/KWT722.DOCX", "https://docs.wto.org/imrd/directdoc.asp?DDFDocuments/u/G/TBTN25/KWT722.DOCX")</f>
        <v>https://docs.wto.org/imrd/directdoc.asp?DDFDocuments/u/G/TBTN25/KWT722.DOCX</v>
      </c>
      <c r="R243" s="6" t="str">
        <f>HYPERLINK("https://docs.wto.org/imrd/directdoc.asp?DDFDocuments/v/G/TBTN25/KWT722.DOCX", "https://docs.wto.org/imrd/directdoc.asp?DDFDocuments/v/G/TBTN25/KWT722.DOCX")</f>
        <v>https://docs.wto.org/imrd/directdoc.asp?DDFDocuments/v/G/TBTN25/KWT722.DOCX</v>
      </c>
    </row>
    <row r="244" spans="1:18" ht="75" x14ac:dyDescent="0.25">
      <c r="A244" s="8" t="s">
        <v>956</v>
      </c>
      <c r="B244" s="6" t="s">
        <v>885</v>
      </c>
      <c r="C244" s="7">
        <v>45839</v>
      </c>
      <c r="D244" s="9" t="str">
        <f>HYPERLINK("https://www.epingalert.org/en/Search?viewData= G/TBT/N/PER/170"," G/TBT/N/PER/170")</f>
        <v xml:space="preserve"> G/TBT/N/PER/170</v>
      </c>
      <c r="E244" s="8" t="s">
        <v>954</v>
      </c>
      <c r="F244" s="8" t="s">
        <v>955</v>
      </c>
      <c r="H244" s="8" t="s">
        <v>21</v>
      </c>
      <c r="I244" s="8" t="s">
        <v>21</v>
      </c>
      <c r="J244" s="8" t="s">
        <v>506</v>
      </c>
      <c r="K244" s="8" t="s">
        <v>21</v>
      </c>
      <c r="L244" s="6"/>
      <c r="M244" s="7">
        <v>45899</v>
      </c>
      <c r="N244" s="6" t="s">
        <v>25</v>
      </c>
      <c r="O244" s="8" t="s">
        <v>957</v>
      </c>
      <c r="P244" s="6" t="str">
        <f>HYPERLINK("https://docs.wto.org/imrd/directdoc.asp?DDFDocuments/t/G/TBTN25/PER170.DOCX", "https://docs.wto.org/imrd/directdoc.asp?DDFDocuments/t/G/TBTN25/PER170.DOCX")</f>
        <v>https://docs.wto.org/imrd/directdoc.asp?DDFDocuments/t/G/TBTN25/PER170.DOCX</v>
      </c>
      <c r="Q244" s="6" t="str">
        <f>HYPERLINK("https://docs.wto.org/imrd/directdoc.asp?DDFDocuments/u/G/TBTN25/PER170.DOCX", "https://docs.wto.org/imrd/directdoc.asp?DDFDocuments/u/G/TBTN25/PER170.DOCX")</f>
        <v>https://docs.wto.org/imrd/directdoc.asp?DDFDocuments/u/G/TBTN25/PER170.DOCX</v>
      </c>
      <c r="R244" s="6" t="str">
        <f>HYPERLINK("https://docs.wto.org/imrd/directdoc.asp?DDFDocuments/v/G/TBTN25/PER170.DOCX", "https://docs.wto.org/imrd/directdoc.asp?DDFDocuments/v/G/TBTN25/PER170.DOCX")</f>
        <v>https://docs.wto.org/imrd/directdoc.asp?DDFDocuments/v/G/TBTN25/PER170.DOCX</v>
      </c>
    </row>
    <row r="245" spans="1:18" ht="120" x14ac:dyDescent="0.25">
      <c r="A245" s="8" t="s">
        <v>881</v>
      </c>
      <c r="B245" s="6" t="s">
        <v>449</v>
      </c>
      <c r="C245" s="7">
        <v>45839</v>
      </c>
      <c r="D245" s="9" t="str">
        <f>HYPERLINK("https://www.epingalert.org/en/Search?viewData= G/TBT/N/BDI/620, G/TBT/N/KEN/1820, G/TBT/N/RWA/1219, G/TBT/N/TZA/1361, G/TBT/N/UGA/2175"," G/TBT/N/BDI/620, G/TBT/N/KEN/1820, G/TBT/N/RWA/1219, G/TBT/N/TZA/1361, G/TBT/N/UGA/2175")</f>
        <v xml:space="preserve"> G/TBT/N/BDI/620, G/TBT/N/KEN/1820, G/TBT/N/RWA/1219, G/TBT/N/TZA/1361, G/TBT/N/UGA/2175</v>
      </c>
      <c r="E245" s="8" t="s">
        <v>879</v>
      </c>
      <c r="F245" s="8" t="s">
        <v>880</v>
      </c>
      <c r="H245" s="8" t="s">
        <v>882</v>
      </c>
      <c r="I245" s="8" t="s">
        <v>883</v>
      </c>
      <c r="J245" s="8" t="s">
        <v>476</v>
      </c>
      <c r="K245" s="8" t="s">
        <v>21</v>
      </c>
      <c r="L245" s="6"/>
      <c r="M245" s="7">
        <v>45899</v>
      </c>
      <c r="N245" s="6" t="s">
        <v>25</v>
      </c>
      <c r="O245" s="8" t="s">
        <v>884</v>
      </c>
      <c r="P245" s="6" t="str">
        <f>HYPERLINK("https://docs.wto.org/imrd/directdoc.asp?DDFDocuments/t/G/TBTN25/BDI620.DOCX", "https://docs.wto.org/imrd/directdoc.asp?DDFDocuments/t/G/TBTN25/BDI620.DOCX")</f>
        <v>https://docs.wto.org/imrd/directdoc.asp?DDFDocuments/t/G/TBTN25/BDI620.DOCX</v>
      </c>
      <c r="Q245" s="6" t="str">
        <f>HYPERLINK("https://docs.wto.org/imrd/directdoc.asp?DDFDocuments/u/G/TBTN25/BDI620.DOCX", "https://docs.wto.org/imrd/directdoc.asp?DDFDocuments/u/G/TBTN25/BDI620.DOCX")</f>
        <v>https://docs.wto.org/imrd/directdoc.asp?DDFDocuments/u/G/TBTN25/BDI620.DOCX</v>
      </c>
      <c r="R245" s="6" t="str">
        <f>HYPERLINK("https://docs.wto.org/imrd/directdoc.asp?DDFDocuments/v/G/TBTN25/BDI620.DOCX", "https://docs.wto.org/imrd/directdoc.asp?DDFDocuments/v/G/TBTN25/BDI620.DOCX")</f>
        <v>https://docs.wto.org/imrd/directdoc.asp?DDFDocuments/v/G/TBTN25/BDI620.DOCX</v>
      </c>
    </row>
    <row r="246" spans="1:18" ht="30" x14ac:dyDescent="0.25">
      <c r="A246" s="8" t="s">
        <v>897</v>
      </c>
      <c r="B246" s="6" t="s">
        <v>416</v>
      </c>
      <c r="C246" s="7">
        <v>45839</v>
      </c>
      <c r="D246" s="9" t="str">
        <f>HYPERLINK("https://www.epingalert.org/en/Search?viewData= G/TBT/N/BDI/622, G/TBT/N/KEN/1822, G/TBT/N/RWA/1221, G/TBT/N/TZA/1363, G/TBT/N/UGA/2177"," G/TBT/N/BDI/622, G/TBT/N/KEN/1822, G/TBT/N/RWA/1221, G/TBT/N/TZA/1363, G/TBT/N/UGA/2177")</f>
        <v xml:space="preserve"> G/TBT/N/BDI/622, G/TBT/N/KEN/1822, G/TBT/N/RWA/1221, G/TBT/N/TZA/1363, G/TBT/N/UGA/2177</v>
      </c>
      <c r="E246" s="8" t="s">
        <v>895</v>
      </c>
      <c r="F246" s="8" t="s">
        <v>896</v>
      </c>
      <c r="H246" s="8" t="s">
        <v>898</v>
      </c>
      <c r="I246" s="8" t="s">
        <v>883</v>
      </c>
      <c r="J246" s="8" t="s">
        <v>476</v>
      </c>
      <c r="K246" s="8" t="s">
        <v>21</v>
      </c>
      <c r="L246" s="6"/>
      <c r="M246" s="7">
        <v>45899</v>
      </c>
      <c r="N246" s="6" t="s">
        <v>25</v>
      </c>
      <c r="O246" s="8" t="s">
        <v>899</v>
      </c>
      <c r="P246" s="6" t="str">
        <f>HYPERLINK("https://docs.wto.org/imrd/directdoc.asp?DDFDocuments/t/G/TBTN25/BDI622.DOCX", "https://docs.wto.org/imrd/directdoc.asp?DDFDocuments/t/G/TBTN25/BDI622.DOCX")</f>
        <v>https://docs.wto.org/imrd/directdoc.asp?DDFDocuments/t/G/TBTN25/BDI622.DOCX</v>
      </c>
      <c r="Q246" s="6" t="str">
        <f>HYPERLINK("https://docs.wto.org/imrd/directdoc.asp?DDFDocuments/u/G/TBTN25/BDI622.DOCX", "https://docs.wto.org/imrd/directdoc.asp?DDFDocuments/u/G/TBTN25/BDI622.DOCX")</f>
        <v>https://docs.wto.org/imrd/directdoc.asp?DDFDocuments/u/G/TBTN25/BDI622.DOCX</v>
      </c>
      <c r="R246" s="6" t="str">
        <f>HYPERLINK("https://docs.wto.org/imrd/directdoc.asp?DDFDocuments/v/G/TBTN25/BDI622.DOCX", "https://docs.wto.org/imrd/directdoc.asp?DDFDocuments/v/G/TBTN25/BDI622.DOCX")</f>
        <v>https://docs.wto.org/imrd/directdoc.asp?DDFDocuments/v/G/TBTN25/BDI622.DOCX</v>
      </c>
    </row>
    <row r="247" spans="1:18" ht="75" x14ac:dyDescent="0.25">
      <c r="A247" s="8" t="s">
        <v>960</v>
      </c>
      <c r="B247" s="6" t="s">
        <v>75</v>
      </c>
      <c r="C247" s="7">
        <v>45839</v>
      </c>
      <c r="D247" s="9" t="str">
        <f>HYPERLINK("https://www.epingalert.org/en/Search?viewData= G/TBT/N/JOR/64"," G/TBT/N/JOR/64")</f>
        <v xml:space="preserve"> G/TBT/N/JOR/64</v>
      </c>
      <c r="E247" s="8" t="s">
        <v>958</v>
      </c>
      <c r="F247" s="8" t="s">
        <v>959</v>
      </c>
      <c r="H247" s="8" t="s">
        <v>21</v>
      </c>
      <c r="I247" s="8" t="s">
        <v>961</v>
      </c>
      <c r="J247" s="8" t="s">
        <v>80</v>
      </c>
      <c r="K247" s="8" t="s">
        <v>21</v>
      </c>
      <c r="L247" s="6"/>
      <c r="M247" s="7">
        <v>45899</v>
      </c>
      <c r="N247" s="6" t="s">
        <v>25</v>
      </c>
      <c r="O247" s="8" t="s">
        <v>962</v>
      </c>
      <c r="P247" s="6" t="str">
        <f>HYPERLINK("https://docs.wto.org/imrd/directdoc.asp?DDFDocuments/t/G/TBTN25/JOR64.DOCX", "https://docs.wto.org/imrd/directdoc.asp?DDFDocuments/t/G/TBTN25/JOR64.DOCX")</f>
        <v>https://docs.wto.org/imrd/directdoc.asp?DDFDocuments/t/G/TBTN25/JOR64.DOCX</v>
      </c>
      <c r="Q247" s="6" t="str">
        <f>HYPERLINK("https://docs.wto.org/imrd/directdoc.asp?DDFDocuments/u/G/TBTN25/JOR64.DOCX", "https://docs.wto.org/imrd/directdoc.asp?DDFDocuments/u/G/TBTN25/JOR64.DOCX")</f>
        <v>https://docs.wto.org/imrd/directdoc.asp?DDFDocuments/u/G/TBTN25/JOR64.DOCX</v>
      </c>
      <c r="R247" s="6" t="str">
        <f>HYPERLINK("https://docs.wto.org/imrd/directdoc.asp?DDFDocuments/v/G/TBTN25/JOR64.DOCX", "https://docs.wto.org/imrd/directdoc.asp?DDFDocuments/v/G/TBTN25/JOR64.DOCX")</f>
        <v>https://docs.wto.org/imrd/directdoc.asp?DDFDocuments/v/G/TBTN25/JOR64.DOCX</v>
      </c>
    </row>
    <row r="248" spans="1:18" ht="45" x14ac:dyDescent="0.25">
      <c r="A248" s="8" t="s">
        <v>907</v>
      </c>
      <c r="B248" s="6" t="s">
        <v>436</v>
      </c>
      <c r="C248" s="7">
        <v>45839</v>
      </c>
      <c r="D248" s="9" t="str">
        <f>HYPERLINK("https://www.epingalert.org/en/Search?viewData= G/TBT/N/BDI/621, G/TBT/N/KEN/1821, G/TBT/N/RWA/1220, G/TBT/N/TZA/1362, G/TBT/N/UGA/2176"," G/TBT/N/BDI/621, G/TBT/N/KEN/1821, G/TBT/N/RWA/1220, G/TBT/N/TZA/1362, G/TBT/N/UGA/2176")</f>
        <v xml:space="preserve"> G/TBT/N/BDI/621, G/TBT/N/KEN/1821, G/TBT/N/RWA/1220, G/TBT/N/TZA/1362, G/TBT/N/UGA/2176</v>
      </c>
      <c r="E248" s="8" t="s">
        <v>905</v>
      </c>
      <c r="F248" s="8" t="s">
        <v>906</v>
      </c>
      <c r="H248" s="8" t="s">
        <v>908</v>
      </c>
      <c r="I248" s="8" t="s">
        <v>883</v>
      </c>
      <c r="J248" s="8" t="s">
        <v>476</v>
      </c>
      <c r="K248" s="8" t="s">
        <v>21</v>
      </c>
      <c r="L248" s="6"/>
      <c r="M248" s="7">
        <v>45899</v>
      </c>
      <c r="N248" s="6" t="s">
        <v>25</v>
      </c>
      <c r="O248" s="8" t="s">
        <v>909</v>
      </c>
      <c r="P248" s="6" t="str">
        <f>HYPERLINK("https://docs.wto.org/imrd/directdoc.asp?DDFDocuments/t/G/TBTN25/BDI621.DOCX", "https://docs.wto.org/imrd/directdoc.asp?DDFDocuments/t/G/TBTN25/BDI621.DOCX")</f>
        <v>https://docs.wto.org/imrd/directdoc.asp?DDFDocuments/t/G/TBTN25/BDI621.DOCX</v>
      </c>
      <c r="Q248" s="6" t="str">
        <f>HYPERLINK("https://docs.wto.org/imrd/directdoc.asp?DDFDocuments/u/G/TBTN25/BDI621.DOCX", "https://docs.wto.org/imrd/directdoc.asp?DDFDocuments/u/G/TBTN25/BDI621.DOCX")</f>
        <v>https://docs.wto.org/imrd/directdoc.asp?DDFDocuments/u/G/TBTN25/BDI621.DOCX</v>
      </c>
      <c r="R248" s="6" t="str">
        <f>HYPERLINK("https://docs.wto.org/imrd/directdoc.asp?DDFDocuments/v/G/TBTN25/BDI621.DOCX", "https://docs.wto.org/imrd/directdoc.asp?DDFDocuments/v/G/TBTN25/BDI621.DOCX")</f>
        <v>https://docs.wto.org/imrd/directdoc.asp?DDFDocuments/v/G/TBTN25/BDI621.DOCX</v>
      </c>
    </row>
    <row r="249" spans="1:18" ht="45" x14ac:dyDescent="0.25">
      <c r="A249" s="8" t="s">
        <v>907</v>
      </c>
      <c r="B249" s="6" t="s">
        <v>449</v>
      </c>
      <c r="C249" s="7">
        <v>45839</v>
      </c>
      <c r="D249" s="9" t="str">
        <f>HYPERLINK("https://www.epingalert.org/en/Search?viewData= G/TBT/N/BDI/621, G/TBT/N/KEN/1821, G/TBT/N/RWA/1220, G/TBT/N/TZA/1362, G/TBT/N/UGA/2176"," G/TBT/N/BDI/621, G/TBT/N/KEN/1821, G/TBT/N/RWA/1220, G/TBT/N/TZA/1362, G/TBT/N/UGA/2176")</f>
        <v xml:space="preserve"> G/TBT/N/BDI/621, G/TBT/N/KEN/1821, G/TBT/N/RWA/1220, G/TBT/N/TZA/1362, G/TBT/N/UGA/2176</v>
      </c>
      <c r="E249" s="8" t="s">
        <v>905</v>
      </c>
      <c r="F249" s="8" t="s">
        <v>906</v>
      </c>
      <c r="H249" s="8" t="s">
        <v>908</v>
      </c>
      <c r="I249" s="8" t="s">
        <v>883</v>
      </c>
      <c r="J249" s="8" t="s">
        <v>476</v>
      </c>
      <c r="K249" s="8" t="s">
        <v>21</v>
      </c>
      <c r="L249" s="6"/>
      <c r="M249" s="7">
        <v>45899</v>
      </c>
      <c r="N249" s="6" t="s">
        <v>25</v>
      </c>
      <c r="O249" s="8" t="s">
        <v>909</v>
      </c>
      <c r="P249" s="6" t="str">
        <f>HYPERLINK("https://docs.wto.org/imrd/directdoc.asp?DDFDocuments/t/G/TBTN25/BDI621.DOCX", "https://docs.wto.org/imrd/directdoc.asp?DDFDocuments/t/G/TBTN25/BDI621.DOCX")</f>
        <v>https://docs.wto.org/imrd/directdoc.asp?DDFDocuments/t/G/TBTN25/BDI621.DOCX</v>
      </c>
      <c r="Q249" s="6" t="str">
        <f>HYPERLINK("https://docs.wto.org/imrd/directdoc.asp?DDFDocuments/u/G/TBTN25/BDI621.DOCX", "https://docs.wto.org/imrd/directdoc.asp?DDFDocuments/u/G/TBTN25/BDI621.DOCX")</f>
        <v>https://docs.wto.org/imrd/directdoc.asp?DDFDocuments/u/G/TBTN25/BDI621.DOCX</v>
      </c>
      <c r="R249" s="6" t="str">
        <f>HYPERLINK("https://docs.wto.org/imrd/directdoc.asp?DDFDocuments/v/G/TBTN25/BDI621.DOCX", "https://docs.wto.org/imrd/directdoc.asp?DDFDocuments/v/G/TBTN25/BDI621.DOCX")</f>
        <v>https://docs.wto.org/imrd/directdoc.asp?DDFDocuments/v/G/TBTN25/BDI621.DOCX</v>
      </c>
    </row>
    <row r="250" spans="1:18" ht="45" x14ac:dyDescent="0.25">
      <c r="A250" s="8" t="s">
        <v>907</v>
      </c>
      <c r="B250" s="6" t="s">
        <v>280</v>
      </c>
      <c r="C250" s="7">
        <v>45839</v>
      </c>
      <c r="D250" s="9" t="str">
        <f>HYPERLINK("https://www.epingalert.org/en/Search?viewData= G/TBT/N/BDI/621, G/TBT/N/KEN/1821, G/TBT/N/RWA/1220, G/TBT/N/TZA/1362, G/TBT/N/UGA/2176"," G/TBT/N/BDI/621, G/TBT/N/KEN/1821, G/TBT/N/RWA/1220, G/TBT/N/TZA/1362, G/TBT/N/UGA/2176")</f>
        <v xml:space="preserve"> G/TBT/N/BDI/621, G/TBT/N/KEN/1821, G/TBT/N/RWA/1220, G/TBT/N/TZA/1362, G/TBT/N/UGA/2176</v>
      </c>
      <c r="E250" s="8" t="s">
        <v>905</v>
      </c>
      <c r="F250" s="8" t="s">
        <v>906</v>
      </c>
      <c r="H250" s="8" t="s">
        <v>908</v>
      </c>
      <c r="I250" s="8" t="s">
        <v>883</v>
      </c>
      <c r="J250" s="8" t="s">
        <v>476</v>
      </c>
      <c r="K250" s="8" t="s">
        <v>21</v>
      </c>
      <c r="L250" s="6"/>
      <c r="M250" s="7">
        <v>45899</v>
      </c>
      <c r="N250" s="6" t="s">
        <v>25</v>
      </c>
      <c r="O250" s="8" t="s">
        <v>909</v>
      </c>
      <c r="P250" s="6" t="str">
        <f>HYPERLINK("https://docs.wto.org/imrd/directdoc.asp?DDFDocuments/t/G/TBTN25/BDI621.DOCX", "https://docs.wto.org/imrd/directdoc.asp?DDFDocuments/t/G/TBTN25/BDI621.DOCX")</f>
        <v>https://docs.wto.org/imrd/directdoc.asp?DDFDocuments/t/G/TBTN25/BDI621.DOCX</v>
      </c>
      <c r="Q250" s="6" t="str">
        <f>HYPERLINK("https://docs.wto.org/imrd/directdoc.asp?DDFDocuments/u/G/TBTN25/BDI621.DOCX", "https://docs.wto.org/imrd/directdoc.asp?DDFDocuments/u/G/TBTN25/BDI621.DOCX")</f>
        <v>https://docs.wto.org/imrd/directdoc.asp?DDFDocuments/u/G/TBTN25/BDI621.DOCX</v>
      </c>
      <c r="R250" s="6" t="str">
        <f>HYPERLINK("https://docs.wto.org/imrd/directdoc.asp?DDFDocuments/v/G/TBTN25/BDI621.DOCX", "https://docs.wto.org/imrd/directdoc.asp?DDFDocuments/v/G/TBTN25/BDI621.DOCX")</f>
        <v>https://docs.wto.org/imrd/directdoc.asp?DDFDocuments/v/G/TBTN25/BDI621.DOCX</v>
      </c>
    </row>
    <row r="251" spans="1:18" ht="45" x14ac:dyDescent="0.25">
      <c r="A251" s="8" t="s">
        <v>912</v>
      </c>
      <c r="B251" s="6" t="s">
        <v>436</v>
      </c>
      <c r="C251" s="7">
        <v>45839</v>
      </c>
      <c r="D251" s="9" t="str">
        <f>HYPERLINK("https://www.epingalert.org/en/Search?viewData= G/TBT/N/BDI/624, G/TBT/N/KEN/1824, G/TBT/N/RWA/1223, G/TBT/N/TZA/1365, G/TBT/N/UGA/2179"," G/TBT/N/BDI/624, G/TBT/N/KEN/1824, G/TBT/N/RWA/1223, G/TBT/N/TZA/1365, G/TBT/N/UGA/2179")</f>
        <v xml:space="preserve"> G/TBT/N/BDI/624, G/TBT/N/KEN/1824, G/TBT/N/RWA/1223, G/TBT/N/TZA/1365, G/TBT/N/UGA/2179</v>
      </c>
      <c r="E251" s="8" t="s">
        <v>910</v>
      </c>
      <c r="F251" s="8" t="s">
        <v>911</v>
      </c>
      <c r="H251" s="8" t="s">
        <v>913</v>
      </c>
      <c r="I251" s="8" t="s">
        <v>883</v>
      </c>
      <c r="J251" s="8" t="s">
        <v>914</v>
      </c>
      <c r="K251" s="8" t="s">
        <v>21</v>
      </c>
      <c r="L251" s="6"/>
      <c r="M251" s="7">
        <v>45899</v>
      </c>
      <c r="N251" s="6" t="s">
        <v>25</v>
      </c>
      <c r="O251" s="8" t="s">
        <v>915</v>
      </c>
      <c r="P251" s="6" t="str">
        <f>HYPERLINK("https://docs.wto.org/imrd/directdoc.asp?DDFDocuments/t/G/TBTN25/BDI624.DOCX", "https://docs.wto.org/imrd/directdoc.asp?DDFDocuments/t/G/TBTN25/BDI624.DOCX")</f>
        <v>https://docs.wto.org/imrd/directdoc.asp?DDFDocuments/t/G/TBTN25/BDI624.DOCX</v>
      </c>
      <c r="Q251" s="6" t="str">
        <f>HYPERLINK("https://docs.wto.org/imrd/directdoc.asp?DDFDocuments/u/G/TBTN25/BDI624.DOCX", "https://docs.wto.org/imrd/directdoc.asp?DDFDocuments/u/G/TBTN25/BDI624.DOCX")</f>
        <v>https://docs.wto.org/imrd/directdoc.asp?DDFDocuments/u/G/TBTN25/BDI624.DOCX</v>
      </c>
      <c r="R251" s="6" t="str">
        <f>HYPERLINK("https://docs.wto.org/imrd/directdoc.asp?DDFDocuments/v/G/TBTN25/BDI624.DOCX", "https://docs.wto.org/imrd/directdoc.asp?DDFDocuments/v/G/TBTN25/BDI624.DOCX")</f>
        <v>https://docs.wto.org/imrd/directdoc.asp?DDFDocuments/v/G/TBTN25/BDI624.DOCX</v>
      </c>
    </row>
    <row r="252" spans="1:18" ht="30" x14ac:dyDescent="0.25">
      <c r="A252" s="8" t="s">
        <v>897</v>
      </c>
      <c r="B252" s="6" t="s">
        <v>441</v>
      </c>
      <c r="C252" s="7">
        <v>45839</v>
      </c>
      <c r="D252" s="9" t="str">
        <f>HYPERLINK("https://www.epingalert.org/en/Search?viewData= G/TBT/N/BDI/622, G/TBT/N/KEN/1822, G/TBT/N/RWA/1221, G/TBT/N/TZA/1363, G/TBT/N/UGA/2177"," G/TBT/N/BDI/622, G/TBT/N/KEN/1822, G/TBT/N/RWA/1221, G/TBT/N/TZA/1363, G/TBT/N/UGA/2177")</f>
        <v xml:space="preserve"> G/TBT/N/BDI/622, G/TBT/N/KEN/1822, G/TBT/N/RWA/1221, G/TBT/N/TZA/1363, G/TBT/N/UGA/2177</v>
      </c>
      <c r="E252" s="8" t="s">
        <v>895</v>
      </c>
      <c r="F252" s="8" t="s">
        <v>896</v>
      </c>
      <c r="H252" s="8" t="s">
        <v>898</v>
      </c>
      <c r="I252" s="8" t="s">
        <v>883</v>
      </c>
      <c r="J252" s="8" t="s">
        <v>476</v>
      </c>
      <c r="K252" s="8" t="s">
        <v>21</v>
      </c>
      <c r="L252" s="6"/>
      <c r="M252" s="7">
        <v>45899</v>
      </c>
      <c r="N252" s="6" t="s">
        <v>25</v>
      </c>
      <c r="O252" s="8" t="s">
        <v>899</v>
      </c>
      <c r="P252" s="6" t="str">
        <f>HYPERLINK("https://docs.wto.org/imrd/directdoc.asp?DDFDocuments/t/G/TBTN25/BDI622.DOCX", "https://docs.wto.org/imrd/directdoc.asp?DDFDocuments/t/G/TBTN25/BDI622.DOCX")</f>
        <v>https://docs.wto.org/imrd/directdoc.asp?DDFDocuments/t/G/TBTN25/BDI622.DOCX</v>
      </c>
      <c r="Q252" s="6" t="str">
        <f>HYPERLINK("https://docs.wto.org/imrd/directdoc.asp?DDFDocuments/u/G/TBTN25/BDI622.DOCX", "https://docs.wto.org/imrd/directdoc.asp?DDFDocuments/u/G/TBTN25/BDI622.DOCX")</f>
        <v>https://docs.wto.org/imrd/directdoc.asp?DDFDocuments/u/G/TBTN25/BDI622.DOCX</v>
      </c>
      <c r="R252" s="6" t="str">
        <f>HYPERLINK("https://docs.wto.org/imrd/directdoc.asp?DDFDocuments/v/G/TBTN25/BDI622.DOCX", "https://docs.wto.org/imrd/directdoc.asp?DDFDocuments/v/G/TBTN25/BDI622.DOCX")</f>
        <v>https://docs.wto.org/imrd/directdoc.asp?DDFDocuments/v/G/TBTN25/BDI622.DOCX</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2025-08-07T07:57:14Z</dcterms:created>
  <dcterms:modified xsi:type="dcterms:W3CDTF">2025-08-07T07:57:42Z</dcterms:modified>
</cp:coreProperties>
</file>