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2\"/>
    </mc:Choice>
  </mc:AlternateContent>
  <xr:revisionPtr revIDLastSave="0" documentId="13_ncr:1_{2F76EBD8-A821-4645-B4D8-F800612B96D4}" xr6:coauthVersionLast="47" xr6:coauthVersionMax="47" xr10:uidLastSave="{00000000-0000-0000-0000-000000000000}"/>
  <bookViews>
    <workbookView xWindow="-120" yWindow="-120" windowWidth="25440" windowHeight="1539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0" i="1" l="1"/>
  <c r="B150" i="1"/>
  <c r="O149" i="1"/>
  <c r="B147" i="1"/>
  <c r="O148" i="1"/>
  <c r="B62" i="1"/>
  <c r="O147" i="1"/>
  <c r="B99" i="1"/>
  <c r="O146" i="1"/>
  <c r="B98" i="1"/>
  <c r="O145" i="1"/>
  <c r="B131" i="1"/>
  <c r="O144" i="1"/>
  <c r="B134" i="1"/>
  <c r="O143" i="1"/>
  <c r="B146" i="1"/>
  <c r="O142" i="1"/>
  <c r="B79" i="1"/>
  <c r="O141" i="1"/>
  <c r="B141" i="1"/>
  <c r="O140" i="1"/>
  <c r="B140" i="1"/>
  <c r="O139" i="1"/>
  <c r="B139" i="1"/>
  <c r="O138" i="1"/>
  <c r="B138" i="1"/>
  <c r="O137" i="1"/>
  <c r="B137" i="1"/>
  <c r="O136" i="1"/>
  <c r="B30" i="1"/>
  <c r="O135" i="1"/>
  <c r="B40" i="1"/>
  <c r="O134" i="1"/>
  <c r="B44" i="1"/>
  <c r="O133" i="1"/>
  <c r="B136" i="1"/>
  <c r="O132" i="1"/>
  <c r="B135" i="1"/>
  <c r="O131" i="1"/>
  <c r="B94" i="1"/>
  <c r="O130" i="1"/>
  <c r="B36" i="1"/>
  <c r="O129" i="1"/>
  <c r="B12" i="1"/>
  <c r="O128" i="1"/>
  <c r="B55" i="1"/>
  <c r="O127" i="1"/>
  <c r="B56" i="1"/>
  <c r="O126" i="1"/>
  <c r="B87" i="1"/>
  <c r="O125" i="1"/>
  <c r="B60" i="1"/>
  <c r="O124" i="1"/>
  <c r="B81" i="1"/>
  <c r="O123" i="1"/>
  <c r="B95" i="1"/>
  <c r="O122" i="1"/>
  <c r="B8" i="1"/>
  <c r="O121" i="1"/>
  <c r="B142" i="1"/>
  <c r="O120" i="1"/>
  <c r="B73" i="1"/>
  <c r="O119" i="1"/>
  <c r="B49" i="1"/>
  <c r="O118" i="1"/>
  <c r="B6" i="1"/>
  <c r="O117" i="1"/>
  <c r="B88" i="1"/>
  <c r="O116" i="1"/>
  <c r="B149" i="1"/>
  <c r="O115" i="1"/>
  <c r="B82" i="1"/>
  <c r="O114" i="1"/>
  <c r="B91" i="1"/>
  <c r="O113" i="1"/>
  <c r="B63" i="1"/>
  <c r="O112" i="1"/>
  <c r="B48" i="1"/>
  <c r="O111" i="1"/>
  <c r="B65" i="1"/>
  <c r="O110" i="1"/>
  <c r="B83" i="1"/>
  <c r="O109" i="1"/>
  <c r="B70" i="1"/>
  <c r="O108" i="1"/>
  <c r="B53" i="1"/>
  <c r="O107" i="1"/>
  <c r="B80" i="1"/>
  <c r="O106" i="1"/>
  <c r="B52" i="1"/>
  <c r="O105" i="1"/>
  <c r="B76" i="1"/>
  <c r="O104" i="1"/>
  <c r="B84" i="1"/>
  <c r="O103" i="1"/>
  <c r="B75" i="1"/>
  <c r="O102" i="1"/>
  <c r="B71" i="1"/>
  <c r="O101" i="1"/>
  <c r="B145" i="1"/>
  <c r="O100" i="1"/>
  <c r="B7" i="1"/>
  <c r="O99" i="1"/>
  <c r="B61" i="1"/>
  <c r="O98" i="1"/>
  <c r="B148" i="1"/>
  <c r="O97" i="1"/>
  <c r="B74" i="1"/>
  <c r="O96" i="1"/>
  <c r="B57" i="1"/>
  <c r="O95" i="1"/>
  <c r="B32" i="1"/>
  <c r="O94" i="1"/>
  <c r="B39" i="1"/>
  <c r="O93" i="1"/>
  <c r="B34" i="1"/>
  <c r="O92" i="1"/>
  <c r="B31" i="1"/>
  <c r="O91" i="1"/>
  <c r="B58" i="1"/>
  <c r="O90" i="1"/>
  <c r="B102" i="1"/>
  <c r="O89" i="1"/>
  <c r="B72" i="1"/>
  <c r="O88" i="1"/>
  <c r="B3" i="1"/>
  <c r="O87" i="1"/>
  <c r="B101" i="1"/>
  <c r="O86" i="1"/>
  <c r="B4" i="1"/>
  <c r="O85" i="1"/>
  <c r="B100" i="1"/>
  <c r="O84" i="1"/>
  <c r="B133" i="1"/>
  <c r="O83" i="1"/>
  <c r="B69" i="1"/>
  <c r="O82" i="1"/>
  <c r="B68" i="1"/>
  <c r="O81" i="1"/>
  <c r="B33" i="1"/>
  <c r="O80" i="1"/>
  <c r="B29" i="1"/>
  <c r="O79" i="1"/>
  <c r="B78" i="1"/>
  <c r="O78" i="1"/>
  <c r="B66" i="1"/>
  <c r="O77" i="1"/>
  <c r="B42" i="1"/>
  <c r="O76" i="1"/>
  <c r="B5" i="1"/>
  <c r="O75" i="1"/>
  <c r="B90" i="1"/>
  <c r="O74" i="1"/>
  <c r="B93" i="1"/>
  <c r="O73" i="1"/>
  <c r="B92" i="1"/>
  <c r="O72" i="1"/>
  <c r="B59" i="1"/>
  <c r="O71" i="1"/>
  <c r="B97" i="1"/>
  <c r="O70" i="1"/>
  <c r="B11" i="1"/>
  <c r="O69" i="1"/>
  <c r="B132" i="1"/>
  <c r="O68" i="1"/>
  <c r="B28" i="1"/>
  <c r="O67" i="1"/>
  <c r="B27" i="1"/>
  <c r="O66" i="1"/>
  <c r="B26" i="1"/>
  <c r="O65" i="1"/>
  <c r="B25" i="1"/>
  <c r="O64" i="1"/>
  <c r="B24" i="1"/>
  <c r="O63" i="1"/>
  <c r="B23" i="1"/>
  <c r="O62" i="1"/>
  <c r="B22" i="1"/>
  <c r="O61" i="1"/>
  <c r="B9" i="1"/>
  <c r="O60" i="1"/>
  <c r="B21" i="1"/>
  <c r="O59" i="1"/>
  <c r="B20" i="1"/>
  <c r="O58" i="1"/>
  <c r="B19" i="1"/>
  <c r="O57" i="1"/>
  <c r="B18" i="1"/>
  <c r="O56" i="1"/>
  <c r="B17" i="1"/>
  <c r="O55" i="1"/>
  <c r="B16" i="1"/>
  <c r="O54" i="1"/>
  <c r="B15" i="1"/>
  <c r="O53" i="1"/>
  <c r="B14" i="1"/>
  <c r="B2" i="1"/>
  <c r="O51" i="1"/>
  <c r="B77" i="1"/>
  <c r="O50" i="1"/>
  <c r="B35" i="1"/>
  <c r="O49" i="1"/>
  <c r="B13" i="1"/>
  <c r="O48" i="1"/>
  <c r="B130" i="1"/>
  <c r="O47" i="1"/>
  <c r="B129" i="1"/>
  <c r="O46" i="1"/>
  <c r="B128" i="1"/>
  <c r="O45" i="1"/>
  <c r="B127" i="1"/>
  <c r="O44" i="1"/>
  <c r="B126" i="1"/>
  <c r="B54" i="1"/>
  <c r="O42" i="1"/>
  <c r="B89" i="1"/>
  <c r="O41" i="1"/>
  <c r="B38" i="1"/>
  <c r="O40" i="1"/>
  <c r="B125" i="1"/>
  <c r="O39" i="1"/>
  <c r="B124" i="1"/>
  <c r="O38" i="1"/>
  <c r="B123" i="1"/>
  <c r="O37" i="1"/>
  <c r="B143" i="1"/>
  <c r="B122" i="1"/>
  <c r="O35" i="1"/>
  <c r="B144" i="1"/>
  <c r="O34" i="1"/>
  <c r="B86" i="1"/>
  <c r="O33" i="1"/>
  <c r="B121" i="1"/>
  <c r="O32" i="1"/>
  <c r="B120" i="1"/>
  <c r="O31" i="1"/>
  <c r="B119" i="1"/>
  <c r="O30" i="1"/>
  <c r="B118" i="1"/>
  <c r="O29" i="1"/>
  <c r="B67" i="1"/>
  <c r="O28" i="1"/>
  <c r="B117" i="1"/>
  <c r="O27" i="1"/>
  <c r="B116" i="1"/>
  <c r="O26" i="1"/>
  <c r="B47" i="1"/>
  <c r="O25" i="1"/>
  <c r="B41" i="1"/>
  <c r="O24" i="1"/>
  <c r="B115" i="1"/>
  <c r="O23" i="1"/>
  <c r="B114" i="1"/>
  <c r="O22" i="1"/>
  <c r="B113" i="1"/>
  <c r="O21" i="1"/>
  <c r="B112" i="1"/>
  <c r="O20" i="1"/>
  <c r="B111" i="1"/>
  <c r="O19" i="1"/>
  <c r="B110" i="1"/>
  <c r="O18" i="1"/>
  <c r="B37" i="1"/>
  <c r="O17" i="1"/>
  <c r="B109" i="1"/>
  <c r="O16" i="1"/>
  <c r="B108" i="1"/>
  <c r="B43" i="1"/>
  <c r="O14" i="1"/>
  <c r="B107" i="1"/>
  <c r="O13" i="1"/>
  <c r="B106" i="1"/>
  <c r="O12" i="1"/>
  <c r="B45" i="1"/>
  <c r="O11" i="1"/>
  <c r="B105" i="1"/>
  <c r="O10" i="1"/>
  <c r="B104" i="1"/>
  <c r="O9" i="1"/>
  <c r="B46" i="1"/>
  <c r="O8" i="1"/>
  <c r="B103" i="1"/>
  <c r="O7" i="1"/>
  <c r="B10" i="1"/>
  <c r="O6" i="1"/>
  <c r="B96" i="1"/>
  <c r="O5" i="1"/>
  <c r="B51" i="1"/>
  <c r="O4" i="1"/>
  <c r="B85" i="1"/>
  <c r="O3" i="1"/>
  <c r="B64" i="1"/>
  <c r="B50" i="1"/>
</calcChain>
</file>

<file path=xl/sharedStrings.xml><?xml version="1.0" encoding="utf-8"?>
<sst xmlns="http://schemas.openxmlformats.org/spreadsheetml/2006/main" count="1653" uniqueCount="676">
  <si>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</si>
  <si>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</si>
  <si>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</si>
  <si>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</si>
  <si>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</si>
  <si>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</si>
  <si>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</si>
  <si>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</si>
  <si>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</si>
  <si>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</si>
  <si>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</si>
  <si>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</si>
  <si>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</si>
  <si>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</si>
  <si>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</si>
  <si>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El Salvador</t>
  </si>
  <si>
    <t>Reglamento Técnico Salvadoreño RTS 67.06.02:22 ALIMENTOS PARA REGÍMENES ESPECIALES, SUPLEMENTOS NUTRICIONALES Y PROBIÓTICOS. CLASIFICACIÓN, CARACTERÍSTICAS, REQUISITOS DE REGISTRO SANITARIO Y ETIQUETADO. </t>
  </si>
  <si>
    <t>Este RTS establece las especificaciones técnicas, requisitos de registro sanitario y etiquetado, de los alimentos para regímenes especiales, suplementos nutricionales y probióticos, según su respectiva clasificación.Aplica a la clasificación, registro sanitario y etiquetado de los alimentos para regímenes especiales, suplementos nutricionales y probióticos, fabricados en el país o importados, que se comercializan a nivel nacional.Se excluyen los probióticos a excepción de los productos combinados con suplementos nutricionales o probióticos.</t>
  </si>
  <si>
    <t>Productos alimenticios en general (Código(s) de la ICS: 67.040)</t>
  </si>
  <si>
    <t/>
  </si>
  <si>
    <t>67.040 - Food products in general</t>
  </si>
  <si>
    <t>Consumer information, labelling (TBT); Prevention of deceptive practices and consumer protection (TBT); Protection of human health or safety (TBT)</t>
  </si>
  <si>
    <t>Food standards</t>
  </si>
  <si>
    <t>Regular notification</t>
  </si>
  <si>
    <r>
      <rPr>
        <sz val="11"/>
        <rFont val="Calibri"/>
      </rPr>
      <t>https://members.wto.org/crnattachments/2022/TBT/SLV/22_6665_00_s.pdf</t>
    </r>
  </si>
  <si>
    <t>Japan</t>
  </si>
  <si>
    <t>Partial Revision to the Electrical Appliances and Apparatus Quality Labeling Regulation</t>
  </si>
  <si>
    <t xml:space="preserve">The proposed partial revision of the Electrical Appliances and Apparatus Quality Labeling Regulation includes following changes:_x000D_
(1) To change labeling class of classification names for Air conditioners._x000D_
(2) JIS B 8615-1: 2013 (Ductless Air Conditioners and Heat Pumps - Performance Tests and Ratings), and JIS C 9612: 2013 (Room Air Conditioners) shall be used for measuring cooling and heating capacity and cooling and heating power consumption._x000D_
(3) To change airflow labeling from “in cubic meter per minute units” to “in cubic meter per hour units” for Ventilation fans._x000D_
</t>
  </si>
  <si>
    <t xml:space="preserve">Air conditioners (limited to those with a combined rated motor power consumption of 3 kilowatts or less, if the unit contains and electric heating device, the combined rated motor power consumption of 5 kilowatts or less, and excluding spot cooler and those that use a thermoelectric element.)_x000D_
Ventilation fans (limited to those that have propeller-shaped blades)_x000D_
</t>
  </si>
  <si>
    <t>Other (TBT)</t>
  </si>
  <si>
    <r>
      <rPr>
        <sz val="11"/>
        <rFont val="Calibri"/>
      </rPr>
      <t>https://members.wto.org/crnattachments/2022/TBT/JPN/22_6664_00_e.pdf</t>
    </r>
  </si>
  <si>
    <t>United States of America</t>
  </si>
  <si>
    <t>Food Labeling: Nutrient Content Claims; Definition of Term "Healthy" </t>
  </si>
  <si>
    <t>Proposed rule - The Food and Drug Administration (FDA or we) is proposing to update the definition for the implied nutrient content claim "healthy" to be consistent with current nutrition science and Federal dietary guidance, especially the Dietary Guidelines for Americans (Dietary Guidelines), regarding how consumers can maintain healthy dietary practices. This action, if finalized, will revise the requirements for when the term "healthy" can be used as an implied claim in the labeling of human food products to indicate that a food's level of nutrients may help consumers maintain healthy dietary practices by helping them achieve a total diet that conforms to dietary recommendations.</t>
  </si>
  <si>
    <t>Food labeling; Food products in general (ICS code(s): 67.040)</t>
  </si>
  <si>
    <r>
      <rPr>
        <sz val="11"/>
        <rFont val="Calibri"/>
      </rPr>
      <t>https://members.wto.org/crnattachments/2022/TBT/USA/22_6668_00_e.pdf</t>
    </r>
  </si>
  <si>
    <t>Chinese Taipei</t>
  </si>
  <si>
    <t>"Draft Amendment of the Regulations Governing the Management of the Review, Registration and Issuance of Permit Documents for Food and Related Products " (Public Notice Food No.1111300971 issued by Ministry of Health and Welfare)</t>
  </si>
  <si>
    <t>The key features of the amendment are as follows:1. Additional requirements for the online application platform;2. Revisions to relevant requirements based on the practices of registration and review;3. Additional requirements for the registration of food additives.</t>
  </si>
  <si>
    <t>Food required to be registered with the central competent authority.</t>
  </si>
  <si>
    <t>Protection of human health or safety (TBT); Prevention of deceptive practices and consumer protection (TBT)</t>
  </si>
  <si>
    <t>Human health; Food safety</t>
  </si>
  <si>
    <r>
      <rPr>
        <sz val="11"/>
        <rFont val="Calibri"/>
      </rPr>
      <t>https://members.wto.org/crnattachments/2022/TBT/TPKM/22_6663_00_e.pdf
https://members.wto.org/crnattachments/2022/TBT/TPKM/22_6663_00_x.pdf</t>
    </r>
  </si>
  <si>
    <t>Philippines</t>
  </si>
  <si>
    <t>Addendum to FDA Circular No. 2020-033 “Procedure for the Use of the Modified Electronic Registration System for Raw Materials and Prepackaged Processed Food Products” Repealing FDA Circular No. 2016-014 “Procedure for the Use of Electronic Registration System for Prepackaged Processed Food Products” to Include Process Steps for the Correction of Certificate of Product Registration, Additional Guidelines in Accomplishing Online Application Form, To include the requirements stipulated in FC No. 2021-028, and Express Repeal of Relevant FDA Issuances for this Purpose.”</t>
  </si>
  <si>
    <t>To comply with the provisions of Republic Act No. 11032, otherwise known as, the “Ease of Doing Business and Efficient Government Service Delivery Act of 2018”, there is a need to amend FDA Circular No. 2020-033 or the “Procedure for the Use of the Modified Electronic Registration System for Raw Materials and Prepackaged Processed Food Products”, to include process steps for the correction of Certificate of Product Registration (CPR), additional guidelines in accomplishing online application form, to include the requirements stipulated in FC No. 2021-028, and express repeal of relevant FDA issuances for this purpose.</t>
  </si>
  <si>
    <t>Raw Materials and Prepackaged Processed Food Products</t>
  </si>
  <si>
    <r>
      <rPr>
        <sz val="11"/>
        <rFont val="Calibri"/>
      </rPr>
      <t>https://members.wto.org/crnattachments/2022/TBT/PHL/22_6648_00_e.pdf
https://www.fda.gov.ph/wp-content/uploads/2022/09/FDA-COMMENTS-Draft-Addendum-to-FDA-Circular-No.-2020-033.pdf</t>
    </r>
  </si>
  <si>
    <t>European Union</t>
  </si>
  <si>
    <t>Draft Commission Implementing Decision not approving 2,2-Dibromo-2-cyanoacetamide (DBNPA) as an existing active substance for use in biocidal products of product-type 4 in accordance with Regulation (EU) No 528/2012 of the European Parliament and of the Council</t>
  </si>
  <si>
    <t>This draft Commission Implementing Decision does not approve 2,2-Dibromo-2-cyanoacetamide (DBNPA) as an active substance for use in biocidal products of product-type 4.DBNPA has endocrine disrupting properties that may cause adverse effects in humans and the environment (non-target organisms) in accordance with the criteria laid down in Commission Delegated Regulation (EU) 2017/2100. DBNPA therefore meets the exclusion criteria set out in Article 5(1), point (d), of Regulation (EU) No 528/2012. None of the derogation criteria under Article 5(2) of the BPR are considered met, alternatives are available for its use in biocidal products of product-type 4.It is therefore appropriate not to approve DBNPA for use in biocidal products of product-type 4.</t>
  </si>
  <si>
    <t>Biocidal products</t>
  </si>
  <si>
    <t>Protection of human health or safety (TBT); Protection of the environment (TBT)</t>
  </si>
  <si>
    <r>
      <rPr>
        <sz val="11"/>
        <rFont val="Calibri"/>
      </rPr>
      <t>https://members.wto.org/crnattachments/2022/TBT/EEC/22_6634_00_e.pdf</t>
    </r>
  </si>
  <si>
    <t>Rwanda</t>
  </si>
  <si>
    <t>DEAS 816: 2022, Synthetic liquid laundry detergent — Specification, Second Edition</t>
  </si>
  <si>
    <t>This Draft East African Standard specifies the requirements, sampling and test methods for hand wash and machine wash synthetic liquid laundry detergents.</t>
  </si>
  <si>
    <t>- Soap and organic surface-active products and preparations, in the form of bars, cakes, moulded pieces or shapes, and paper, wadding, felt and nonwovens, impregnated, coated or covered with soap or detergent : (HS code(s): 34011); Surface active agents (ICS code(s): 71.100.40)</t>
  </si>
  <si>
    <t>34011 - - Soap and organic surface-active products and preparations, in the form of bars, cakes, moulded pieces or shapes, and paper, wadding, felt and nonwovens, impregnated, coated or covered with soap or detergent :</t>
  </si>
  <si>
    <t>71.100.40 - Surface active agents</t>
  </si>
  <si>
    <t>Consumer information, labelling (TBT); Quality requirements (TBT); Harmonization (TBT)</t>
  </si>
  <si>
    <r>
      <rPr>
        <sz val="11"/>
        <rFont val="Calibri"/>
      </rPr>
      <t>https://members.wto.org/crnattachments/2022/TBT/TZA/22_6583_00_e.pdf</t>
    </r>
  </si>
  <si>
    <t>Burundi</t>
  </si>
  <si>
    <t>DEAS 812: 2022,Synthetic and combined (soap and synthetic) liquid hand wash – Specification,Second Edition</t>
  </si>
  <si>
    <t>This Draft East African Standard specifies the requirements, sampling and test methods for synthetic and combined (soap and synthetic) hand wash. This standard does not apply to only soap-based hand wash.</t>
  </si>
  <si>
    <t>Harmonization (TBT); Quality requirements (TBT); Consumer information, labelling (TBT)</t>
  </si>
  <si>
    <r>
      <rPr>
        <sz val="11"/>
        <rFont val="Calibri"/>
      </rPr>
      <t>https://members.wto.org/crnattachments/2022/TBT/TZA/22_6569_00_e.pdf</t>
    </r>
  </si>
  <si>
    <t>Kenya</t>
  </si>
  <si>
    <t>Singapore</t>
  </si>
  <si>
    <t>Draft Food (Amendment No. X) Regulations 2022(Labelling requirements for prepacked foods), accessible on http://www.sfa.gov.sg/legislation</t>
  </si>
  <si>
    <t>The Singapore Food Agency (SFA) proposes the following amendments to the labelling requirements for prepacked food.A.  To amend Regulation 5 of the Food Regulations on general requirements for labelling of prepacked food to:           i.       require the declaration of lot identification that identifies the producing factory and the production lot of the food;          ii.       require the declaration of directions of use or handling of food where incorrect manner of use or handling of the food would render the food unsafe or unsuitable;         iii.       require the name of the country of origin of the food to be accompanied by suitable words (e.g. “Country of origin:”; “Product of”; “Manufactured in”, etc) and for prepacked food manufactured in Singapore to be declared with the country of origin;         iv.       amend the requirements for declaration of statement of ingredients as follows:a)      mandate the declaration of statement of ingredients under an appropriate heading (e.g. “Ingredients”); and for the ingredients to be listed in descending order based on the ingoing weight at the time of manufacture.b)      mandate the declaration of added water under the statement of ingredients except when:1.    water forms part of an ingredient such as brine, syrup or broth used in a compound food and declared as such in the list of ingredients;2.    water is evaporated in the course of manufacture;3.    water makes up less than 5% of the finished product; and4.    water is used to reconstitute dehydrated ingredients where the amount of water added is equal to the water originally removed in the making of the dehydrated ingredient.c)      exempt the declaration of processing aids.d)      mandate the declaration of presence of any allergen obtained through the use of biotechnology involving a food and ingredients known to cause hypersensitivity to individuals (as listed under Regulation 5(4)(ea)).e)      update the list of permitted general terms under the First Schedule of the Food Regulations and consequentially, to revoke Regulation 6(4).B.   To amend Regulation 6 to exempt food packed in small units, where the largest surface area is less than 10 cm², from the declaration of the following information on the label provided that the information is made accessible to a prospective purchaser through a physical document or a website or other electronic record:           i.       statement of ingredients (including declaration of tartrazine, ingredients known to cause hypersensitivity to individuals)          ii.       lot identification         iii.       statement for food containing aspartame         iv.       directions of use or handling of foodC.   To amend Regulations 9 and 9A of the Food Regulations to prohibit the use of claims or suggestion in relation to food that implies:           i.       that other food is unsafe for consumption;          ii.       that an ingredient permitted by these Regulations in food is unsafe for consumption;         iii.       the food does not contain a food additive that is not permitted by these Regulations; or         iv.       the food does not contain any substance that is prohibited in food.D.    To include a new Regulation 12A for food advertised or sold on online sales platform, to require the declaration of the following information on the sales listing of the prepacked food:           i.       Name of food          ii.       List of ingredients (including the declaration of tartrazine and food known to cause hypersensitivity)         iii.       Net contents and drained weight         iv.       Name and address of the Singapore manufacturer, packer, distributor, importer, export or vendor of the food          v.      Name of the country of origin         vi.       Directions of use or handling of foodTo include the definition and specific criteria for foods sold as “gluten-free”, “naturally gluten-free” and “reduced gluten”.</t>
  </si>
  <si>
    <t>Food</t>
  </si>
  <si>
    <t>Protection of human health or safety (TBT); Reducing trade barriers and facilitating trade (TBT)</t>
  </si>
  <si>
    <t>Labelling</t>
  </si>
  <si>
    <t>DEAS 127-2: 2022, Synthetic detergent powder — Specification — Part 2: Machine wash, Second Edition</t>
  </si>
  <si>
    <t>This Draft East African Standard specifies the requirements, sampling and test methods for synthetic detergents powder for machine wash. It does not cover hand wash powders and industrial detergent powders.</t>
  </si>
  <si>
    <t>Consumer information, labelling (TBT); Quality requirements (TBT); Harmonization (TBT); Reducing trade barriers and facilitating trade (TBT)</t>
  </si>
  <si>
    <r>
      <rPr>
        <sz val="11"/>
        <rFont val="Calibri"/>
      </rPr>
      <t>https://members.wto.org/crnattachments/2022/TBT/TZA/22_6593_00_e.pdf</t>
    </r>
  </si>
  <si>
    <t>Uganda</t>
  </si>
  <si>
    <t>Implementation of Refund Procedures for Craft Beverage 
Modernization Act Federal Excise Tax Benefits Applicable to Imported 
Alcohol</t>
  </si>
  <si>
    <t>Notice of proposed rulemaking - Elsewhere in this issue of the Federal Register, by means of a 
temporary rule, the Alcohol and Tobacco Tax and Trade Bureau (TTB) is 
implementing certain changes made to the Internal Revenue Code by the 
Taxpayer Certainty and Disaster Tax Relief Act of 2020 (Tax Relief Act 
of 2020), which amended the Craft Beverage Modernization Act (CBMA) 
provisions of the Tax Cuts and Jobs Act of 2017. The temporary rule 
establishes procedures for taking advantage of quantity-limited reduced 
tax rates and tax credits applicable to imported alcohol products. The 
text of the regulations in that temporary rule serves as the text of 
the proposed regulations. This document also proposes to amend the 
regulations to clarify that a foreign producer may not assign CBMA tax 
benefits on distilled spirits, wine, or beer unless it produces the 
product. In this document, TTB is soliciting comments on the regulatory 
amendments adopted in the temporary rule and on the amendment proposed 
in this notice of proposed rulemaking.</t>
  </si>
  <si>
    <t>Federal excise tax benefits, imported alcohol; Alcoholic beverages (ICS code(s): 67.160.10)</t>
  </si>
  <si>
    <t>67.160.10 - Alcoholic beverages</t>
  </si>
  <si>
    <t>Cost saving and productivity enhancement (TBT)</t>
  </si>
  <si>
    <r>
      <rPr>
        <sz val="11"/>
        <rFont val="Calibri"/>
      </rPr>
      <t>https://members.wto.org/crnattachments/2022/TBT/USA/22_6620_00_e.pdf</t>
    </r>
  </si>
  <si>
    <t>Tanzania</t>
  </si>
  <si>
    <t>DEAS 815: 2022, Soap noodles — Specification,Second Edition</t>
  </si>
  <si>
    <t>This Draft East African Standard specifies requirements sampling and test methods for soap noodles used as an intermediate product for subsequent conversion into a marketable soap</t>
  </si>
  <si>
    <t>Reducing trade barriers and facilitating trade (TBT); Harmonization (TBT); Quality requirements (TBT); Consumer information, labelling (TBT)</t>
  </si>
  <si>
    <r>
      <rPr>
        <sz val="11"/>
        <rFont val="Calibri"/>
      </rPr>
      <t>https://members.wto.org/crnattachments/2022/TBT/TZA/22_6574_00_e.pdf</t>
    </r>
  </si>
  <si>
    <t>Chile</t>
  </si>
  <si>
    <t>Resolución que establece el procedimiento para el monitoreo de la calidad de los combustibles líquidos en instalaciones destinadas al abastecimiento a vehículos y requisitos de laboratorios que indica </t>
  </si>
  <si>
    <t>La presente resolución establece el procedimiento para efectuar el monitoreo de la calidad de los combustibles líquidos que deberán realizar los distribuidores de instalaciones que abastecen combustibles líquidos a vehículos. Establece los requisitos y obligaciones de los laboratorios propios y de tercera parte. Establece el procedimiento de sorteo, muestreo y análisis por parte de la Superintendencia de electricidad y combustibles. Establece las obligaciones del distribuidor.</t>
  </si>
  <si>
    <t>Combustibles líquidos de vehículos</t>
  </si>
  <si>
    <t>Quality requirements (TBT)</t>
  </si>
  <si>
    <r>
      <rPr>
        <sz val="11"/>
        <rFont val="Calibri"/>
      </rPr>
      <t>https://members.wto.org/crnattachments/2022/TBT/CHL/22_6555_00_s.pdf
https://www.diariooficial.interior.gob.cl/publicaciones/2022/08/18/43330/01/2172675.pdf</t>
    </r>
  </si>
  <si>
    <t>Belgium</t>
  </si>
  <si>
    <t>Draft Royal Decree on localisation requirements concerning 5G networks</t>
  </si>
  <si>
    <t>This draft Royal Decree gives effect to article 105, § 8 of the Belgian Act of the 13th of June 2005 on electronic communications. It imposes the necessary rules on MNOs, full MVNOs and certain companies having a private 5G network  to ensure that they carry out within the European Union the activities that are absolutely necessary for the operation, security and continuity of their network. It requires these entities to ensure that the persons, equipment, software and data necessary for the real-time supervision of their (elements of the core of the) 5G network and those linked to the control of physical and logical access to their (elements of the core of the) 5G network are located in the European Union. Persons who do not supervise the network in real time, but who may be asked to perform a specific action on the network, may be located outside the European Union, provided that their interventions are permanently monitored.</t>
  </si>
  <si>
    <t>ELECTRONICS (ICS code(s): 31); TELECOMMUNICATIONS. AUDIO AND VIDEO ENGINEERING (ICS code(s): 33); INFORMATION TECHNOLOGY. OFFICE MACHINES (ICS code(s): 35)</t>
  </si>
  <si>
    <t>31 - ELECTRONICS; 33 - TELECOMMUNICATIONS. AUDIO AND VIDEO ENGINEERING; 35 - INFORMATION TECHNOLOGY. OFFICE MACHINES</t>
  </si>
  <si>
    <t>Prevention of deceptive practices and consumer protection (TBT); Protection of human health or safety (TBT); National security requirements (TBT)</t>
  </si>
  <si>
    <t>DEAS 788:2022, Synthetic laundry detergent paste — Specification,Second Edition</t>
  </si>
  <si>
    <t>This Draft East African standard specifies the requirements, sampling and test methods for synthetic laundry detergent pastes based predominantly on alkyl aryl sulphonates for hand and machine wash.</t>
  </si>
  <si>
    <r>
      <rPr>
        <sz val="11"/>
        <rFont val="Calibri"/>
      </rPr>
      <t>https://members.wto.org/crnattachments/2022/TBT/TZA/22_6564_00_e.pdf</t>
    </r>
  </si>
  <si>
    <t>DEAS 817: 2022, Stain remover for tableware — Specification, Second Edition</t>
  </si>
  <si>
    <t>This Draft East African Standard specifies the requirements, sampling and test methods for a stain remover used in water to remove adsorbed food stains from plastic tableware, glass and China tableware and non_x0002_aluminium coffee urns</t>
  </si>
  <si>
    <r>
      <rPr>
        <sz val="11"/>
        <rFont val="Calibri"/>
      </rPr>
      <t>https://members.wto.org/crnattachments/2022/TBT/TZA/22_6588_00_e.pdf</t>
    </r>
  </si>
  <si>
    <t>Unique Electronic Identification of Commercial Motor Vehicles</t>
  </si>
  <si>
    <t>Advance notice of proposed rulemaking (ANPRM) and request for 
comments - FMCSA requests public comment on whether the agency should 
amend the Federal Motor Carrier Safety Regulations to require every 
commercial motor vehicle (CMV) operating in interstate commerce to be 
equipped with electronic identification (ID) technology capable of 
wirelessly communicating a unique ID number when queried by a Federal 
or State motor carrier safety enforcement personnel. In response to a 
petition for rulemaking from the Commercial Vehicle Safety Alliance 
(CVSA), FMCSA is considering such amendments to improve the efficiency 
and effectiveness of the roadside inspection program by more fully 
enabling enforcement agencies to focus their efforts at high-risk 
carriers and drivers.</t>
  </si>
  <si>
    <t>Commercial motor vehicles; Commercial vehicles (ICS code(s): 43.080)</t>
  </si>
  <si>
    <t>43.080 - Commercial vehicles</t>
  </si>
  <si>
    <t>Prevention of deceptive practices and consumer protection (TBT); Protection of human health or safety (TBT)</t>
  </si>
  <si>
    <r>
      <rPr>
        <sz val="11"/>
        <rFont val="Calibri"/>
      </rPr>
      <t>https://members.wto.org/crnattachments/2022/TBT/USA/22_6612_00_e.pdf</t>
    </r>
  </si>
  <si>
    <t>India</t>
  </si>
  <si>
    <t>Draft Food Safety and Standards (Labelling &amp; Display) Amendment Regulations, 2022</t>
  </si>
  <si>
    <t>The DraftFood Safety and Standards (Labelling &amp; Display) Amendment Regulations, 2022 is related to Front of Pack Nutritional Labelling (FOPNL) to indicate packaged food products high in fat, sugar &amp; salt.</t>
  </si>
  <si>
    <t>Food Products</t>
  </si>
  <si>
    <t>Korea, Republic of</t>
  </si>
  <si>
    <t>Proposed amendments to the “Regulation on Safety Standards etc. of Cosmetics”</t>
  </si>
  <si>
    <t xml:space="preserve">The proposed amendment to the “Regulation on Safety Standards etc. of Cosmetics” is as follows:  1) Addition of prohibited ingredients in cosmetics_x000D_
   A. Addition of o-aminophenol, m-phenylenediamine, m-phenylenediamine-HCL, catechol, and pyrogallol to the list of prohibited hair dye ingredients. _x000D_
</t>
  </si>
  <si>
    <t>Cosmetics</t>
  </si>
  <si>
    <t>Protection of human health or safety (TBT)</t>
  </si>
  <si>
    <t>Human health</t>
  </si>
  <si>
    <r>
      <rPr>
        <sz val="11"/>
        <rFont val="Calibri"/>
      </rPr>
      <t>https://members.wto.org/crnattachments/2022/TBT/KOR/22_6551_00_x.pdf</t>
    </r>
  </si>
  <si>
    <t>2022 Liquid Chemical Categorization Updates</t>
  </si>
  <si>
    <t>Notice of proposed rulemaking - The Coast Guard is proposing to align the Liquid Chemical 
Categorization tables with the 2020 Edition of the International Code 
for the Construction and Equipment of Ships Carrying Dangerous 
Chemicals in Bulk and the International Maritime Organization's Marine 
Environment Protection Committee's Circular 25. The updated tables 
would provide a list of the liquid hazardous materials and liquefied 
and compressed gases approved for international and domestic maritime 
transportation, and indicate how each substance is categorized by its 
pollution potential, safe carriage requirements, chemical flammability, 
combustibility, and compatibility with other substances. This proposed 
rule would impose no additional costs to chemical shippers or vessel 
owners.</t>
  </si>
  <si>
    <t>Liquid chemical categorization updates; Quality (ICS code(s): 03.120); Transport by water (ICS code(s): 03.220.40); Environmental protection (ICS code(s): 13.020); Production in the chemical industry (ICS code(s): 71.020); Products of the chemical industry (ICS code(s): 71.100)</t>
  </si>
  <si>
    <t>03.120 - Quality; 03.220.40 - Transport by water; 13.020 - Environmental protection; 71.020 - Production in the chemical industry; 71.100 - Products of the chemical industry</t>
  </si>
  <si>
    <t>Harmonization (TBT); Quality requirements (TBT); Protection of the environment (TBT)</t>
  </si>
  <si>
    <r>
      <rPr>
        <sz val="11"/>
        <rFont val="Calibri"/>
      </rPr>
      <t>https://members.wto.org/crnattachments/2022/TBT/USA/22_6618_00_e.pdf</t>
    </r>
  </si>
  <si>
    <t>South Africa</t>
  </si>
  <si>
    <t>Regulations relating to the grading, packing and marking of dried fruit intended for sale in the Republic of South Africa</t>
  </si>
  <si>
    <t>The proposed regulations set minimum quality standards for the grading of dried fruit and prescribe the labelling of such products when presented for sale as well as the control system to ensure compliance to the standards. Food safety issues are excluded from the proposed regulations.  </t>
  </si>
  <si>
    <t>Dried Fruits</t>
  </si>
  <si>
    <t>65 - AGRICULTURE</t>
  </si>
  <si>
    <t>Consumer information, labelling (TBT)</t>
  </si>
  <si>
    <r>
      <rPr>
        <sz val="11"/>
        <rFont val="Calibri"/>
      </rPr>
      <t>https://members.wto.org/crnattachments/2022/TBT/ZAF/22_6627_00_e.pdf</t>
    </r>
  </si>
  <si>
    <t>Proposed Amendments to the "Enforcement Decree of the Act on the Sustainable Use of Timbers"</t>
  </si>
  <si>
    <t>Importers shall file an import declaration with the Minister of the Korea Forest Service and the Minister shall require on inspection agency to inspect the relevant documents to verify timber legality before the completion of customs clearance for additional products as followed: _x000D_
- wood sheets, shaped wood, particleboard and OSB, fibreboard, and wood pulp</t>
  </si>
  <si>
    <t>- Wood sheet (HS: 4408)_x000D_
- Shaped wood (HS: 4409)_x000D_
- Particleboard, OSB, and similar board (HS: 4410)_x000D_
- Fibreboard (HS: 4411)_x000D_
- Wood pulp (HS: 4701, 4702, 4703, 4704, 4705)</t>
  </si>
  <si>
    <t>4408 - Sheets for veneering, incl. those obtained by slicing laminated wood, for plywood or for other similar laminated wood and other wood, sawn lengthwise, sliced or peeled, whether or not planed, sanded, spliced or end-jointed, of a thickness of &lt;= 6 mm; 4409 - Wood, incl. strips and friezes for parquet flooring, not assembled, continuously shaped "tongued, grooved, rebated, chamfered, V-jointed beaded, moulded, rounded or the like" along any of its edges, ends or faces, whether or not planed, sanded or end-jointed; 4410 - 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 4411 - 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 4701 - Mechanical wood pulp, not chemically treated; 4702 - Chemical wood pulp, dissolving grades; 4703 - Chemical wood pulp, soda or sulphate (excl. dissolving grades); 4704 - Chemical wood pulp, sulphite (excl. dissolving grades); 4705 - Wood pulp obtained by a combination of mechanical and chemical pulping processes</t>
  </si>
  <si>
    <t>Protection of the environment (TBT)</t>
  </si>
  <si>
    <r>
      <rPr>
        <sz val="11"/>
        <rFont val="Calibri"/>
      </rPr>
      <t>https://members.wto.org/crnattachments/2022/TBT/KOR/22_6550_00_x.pdf</t>
    </r>
  </si>
  <si>
    <t>Draft Royal Decree on the ministerial authorisation in the context of 5G network deployment </t>
  </si>
  <si>
    <t>This draft Royal Decree lays down the necessary details to implement the system of ministerial authorisation as introduced by Article 105 of the Belgian Act of the 13th of June 2005 on electronic communications. It establishes the restrictions on the use of active 5G network elements manufactured by high-risk manufacturers of such elements, and on the use of service providers to manage and monitor their 5G network elements. Such restrictions were deemed necessary as alternative measures that could be imposed are not sufficient to sufficiently mitigate the security risk in question. These restrictions apply to MNOs, full MVNOs and certain companies having a private 5G network. The draft also defines the composition of the file to be submitted for obtaining a ministerial authorisation. The draft also specifies when an authorisation has to be asked in case of an update of software or hardware related to a network element.</t>
  </si>
  <si>
    <t>Protection of human health or safety (TBT); Prevention of deceptive practices and consumer protection (TBT); National security requirements (TBT)</t>
  </si>
  <si>
    <t>Draft Commission Implementing Regulation renewing the approval of the active substance captan in accordance with Regulation (EC) No 1107/2009 of the European Parliament and of the Council concerning the placing of plant protection products on the market, and amending the Annex to Commission Implementing Regulation (EU) No 540/2011 </t>
  </si>
  <si>
    <t>This draft Commission Implementing Regulation provides that the approval of the active substance captan is renewed with restriction to uses in greenhouses, in accordance with Regulation (EC) No 1107/2009. EU Member States shall amend/withdraw authorisations for plant protection products containing captan as an active substance. The restricted renewal of approval is based on the first evaluation of the substance for use as a pesticide active substance in the EU under Regulation (EC) No 1107/2009. The substance was formerly assessed and approved under Directive 91/414/EEC.This decision only concerns the placing on the market of this substance and plant protection products containing it. Separate action will likely be taken on MRLs and a separate notification will be made in accordance with SPS procedures.</t>
  </si>
  <si>
    <t>Captan (pesticide active substance)</t>
  </si>
  <si>
    <t>65.100 - Pesticides and other agrochemicals</t>
  </si>
  <si>
    <t>Protection of the environment (TBT); Protection of animal or plant life or health (TBT); Protection of human health or safety (TBT)</t>
  </si>
  <si>
    <r>
      <rPr>
        <sz val="11"/>
        <rFont val="Calibri"/>
      </rPr>
      <t>https://members.wto.org/crnattachments/2022/TBT/EEC/22_6607_00_e.pdf
https://members.wto.org/crnattachments/2022/TBT/EEC/22_6607_01_e.pdf</t>
    </r>
  </si>
  <si>
    <t>Mexico</t>
  </si>
  <si>
    <t>PROYECTO de Norma Oficial Mexicana PROY-NOM-024-SE-2022, Información comercial para empaques, instructivos y garantías de los productos electrónicos, eléctricos y electrodomésticos (cancelará a la NOM-024-SCFI-2013 publicada el 12 de agosto de 2013).</t>
  </si>
  <si>
    <t>Este Proyecto de Norma Oficial Mexicana tiene por objeto establecer los requisitos de información comercial que deben ostentar los empaques, instructivos o manuales y garantías para los productos electrónicos, eléctricos y electrodomésticos, así como sus accesorios y consumibles, destinados al consumidor, cuando estos se comercialicen en territorio de los Estados Unidos Mexicanos.</t>
  </si>
  <si>
    <t>GENERALIDADES. TERMINOLOGÍA. NORMALIZACIÓN. DOCUMENTACIÓN (Código(s) de la ICS: 01)</t>
  </si>
  <si>
    <t>01 - GENERALITIES. TERMINOLOGY. STANDARDIZATION. DOCUMENTATION</t>
  </si>
  <si>
    <r>
      <rPr>
        <sz val="11"/>
        <rFont val="Calibri"/>
      </rPr>
      <t>https://members.wto.org/crnattachments/2022/TBT/MEX/22_6556_00_s.pdf
https://www.dof.gob.mx/nota_detalle.php?codigo=5665422&amp;fecha=26/09/2022#gsc.tab=0</t>
    </r>
  </si>
  <si>
    <t>Establishing Rules for Digital Low Power Television and 
Television Translator Stations</t>
  </si>
  <si>
    <t>Proposed rules - In this document, the Federal Communications Commission (Commission or FCC) seeks comment on adjustments to certain (regulations) to reflect the current operating environment, including the termination of analog operations in the low power television (LPTV)/translator service as of 13 July 2021. This notice of proposed rulemaking (NPRM) seeks comment on certain amendments, including proposing to adopt rules previously applicable to analog operations for digital operations, updating geographic coordinates to the current North American Datum (NAD) standard, modifying station identification requirements, requiring LPTV stations to transmit with a virtual channel that avoids conflicts with other stations, updating the process for filing applications with the Commission, and making certain technical modifications.</t>
  </si>
  <si>
    <t>Digital low power television (LPTV)/translator service; Audio, video and audiovisual engineering (ICS code(s): 33.160); Television and radio broadcasting (ICS code(s): 33.170)</t>
  </si>
  <si>
    <t>33.160 - Audio, video and audiovisual engineering; 33.170 - Television and radio broadcasting</t>
  </si>
  <si>
    <r>
      <rPr>
        <sz val="11"/>
        <rFont val="Calibri"/>
      </rPr>
      <t>https://members.wto.org/crnattachments/2022/TBT/USA/22_6621_00_e.pdf</t>
    </r>
  </si>
  <si>
    <t>Brazil</t>
  </si>
  <si>
    <t>Public Consultation 61, 22 August 2022.</t>
  </si>
  <si>
    <t>Public Consultation Proposal for technical requirements for conformity assessment of  TV Smart Box_x000D_
Comments can be made at:_x000D_
https://apps.anatel.gov.br/ParticipaAnatel/Home.aspx_x000D_
_x000D_
Selecting Public consultation No 61</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</si>
  <si>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</si>
  <si>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</si>
  <si>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</si>
  <si>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https://apps.anatel.gov.br/ParticipaAnatel/VisualizarTextoConsulta.aspx?TelaDeOrigem=2&amp;ConsultaId=10071</t>
    </r>
  </si>
  <si>
    <t>Draft resolution number 1115, 15 September 2022;</t>
  </si>
  <si>
    <t>This Draft Resolution proposes to establish a special procedure for the approval of clinical trials, certification of good manufacturing practices, and market authorization of new drugs for the treatment, diagnosis or prevention of rare diseases. The text of this draft resolution was rectified.The rectified text is available only in Portuguese at: https://www.in.gov.br/en/web/dou/-/retificacao-431296155</t>
  </si>
  <si>
    <t>Medicaments (excluding goods of heading 30.02, 30.05 or 30.06) consisting of two or more constituents which have been mixed together for therapeutic or prophylactic uses, not put up in measured doses or in forms or packings for retail sale. (HS code(s): 3003); Medicaments (excluding goods of heading 30.02, 30.05 or 30.06) consisting of mixed or unmixed products for therapeutic or prophylactic uses, put up in measured doses (including those in the form of transdermal administration systems) or in forms or packings for retail sale. (HS code(s): 3004)</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</si>
  <si>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t>
  </si>
  <si>
    <r>
      <rPr>
        <sz val="11"/>
        <rFont val="Calibri"/>
      </rPr>
      <t>Draft: http://antigo.anvisa.gov.br/documents/10181/6491463/%281%29CONSULTA+P%C3%9ABLICA+N+1115+DIRE2.pdf/2fc6a739-1b81-4aa0-a177-1818422101f3
Comment form: https://pesquisa.anvisa.gov.br/index.php/531375?newtest=Y&amp;lang=pt-BR</t>
    </r>
  </si>
  <si>
    <t>Peru</t>
  </si>
  <si>
    <t>Proyecto de Reglamento de la Ley N° 31348, Ley que propone el enriquecimiento del arroz en el Perú</t>
  </si>
  <si>
    <t>El proyecto de reglamento tiene por objeto establecer las disposiciones reglamentarias de la Ley N° 31348, Ley que propone el enriquecimiento del arroz en el Perú, que se aplican a las personas naturales o jurídicas nacionales o extranjeras (molineros, importadores, proveedores de programas sociales de alimentación, entre otros), que intervengan en la cadena de producción y consumo del arroz, en el marco de sus competencias.</t>
  </si>
  <si>
    <t>- Arroz descascarillado (arroz cargo o arroz pardo) (Código(s) del SA: 100620); - Arroz semiblanqueado o blanqueado, incluso pulido o glaseado (Código(s) del SA: 100630); - Arroz partido (Código(s) del SA: 100640)</t>
  </si>
  <si>
    <t>100620 - Husked or brown rice; 100630 - Semi-milled or wholly milled rice, whether or not polished or glazed; 100640 - Broken rice</t>
  </si>
  <si>
    <r>
      <rPr>
        <sz val="11"/>
        <rFont val="Calibri"/>
      </rPr>
      <t>https://members.wto.org/crnattachments/2022/TBT/PER/22_6516_00_s.pdf</t>
    </r>
  </si>
  <si>
    <t>DEAS 153: 2022, Packaged drinking water — Specification</t>
  </si>
  <si>
    <t>This Draft East African Standard specifies requirements, sampling and test methods for packaged drinking water for direct human consumption.</t>
  </si>
  <si>
    <t>Drinking water (ICS code(s): 13.060.20)</t>
  </si>
  <si>
    <t>13.060.20 - Drinking water</t>
  </si>
  <si>
    <t>Reducing trade barriers and facilitating trade (TBT); Harmonization (TBT); Consumer information, labelling (TBT); Prevention of deceptive practices and consumer protection (TBT); Protection of human health or safety (TBT); Quality requirements (TBT)</t>
  </si>
  <si>
    <r>
      <rPr>
        <sz val="11"/>
        <rFont val="Calibri"/>
      </rPr>
      <t>https://members.wto.org/crnattachments/2022/TBT/RWA/22_6495_00_e.pdf</t>
    </r>
  </si>
  <si>
    <t>DEAS 12: 2022, Potable water — Specification</t>
  </si>
  <si>
    <t>This Draft East African Standard specifies requirements, sampling and test methods for potable water intended for direct human consumption, domestic and industrial use</t>
  </si>
  <si>
    <t>Reducing trade barriers and facilitating trade (TBT); Harmonization (TBT); Quality requirements (TBT); Protection of animal or plant life or health (TBT); Protection of human health or safety (TBT); Prevention of deceptive practices and consumer protection (TBT); Consumer information, labelling (TBT)</t>
  </si>
  <si>
    <t>DEAS 13: 2022, Packaged mineral water — Specification</t>
  </si>
  <si>
    <t>This Draft East African Standard specifies requirements, sampling and test methods for packaged mineral water for human consumption_x000D_
This Standard applies to natural mineral water, mineral water, natural spring water, spring water and carbonated mineral water.</t>
  </si>
  <si>
    <t>Protection of animal or plant life or health (TBT); Harmonization (TBT); Reducing trade barriers and facilitating trade (TBT); Consumer information, labelling (TBT); Prevention of deceptive practices and consumer protection (TBT); Protection of human health or safety (TBT); Quality requirements (TBT)</t>
  </si>
  <si>
    <r>
      <rPr>
        <sz val="11"/>
        <rFont val="Calibri"/>
      </rPr>
      <t>https://members.wto.org/crnattachments/2022/TBT/RWA/22_6500_00_e.pdf</t>
    </r>
  </si>
  <si>
    <t>Quality requirements (TBT); Protection of human health or safety (TBT); Prevention of deceptive practices and consumer protection (TBT); Consumer information, labelling (TBT); Harmonization (TBT); Reducing trade barriers and facilitating trade (TBT)</t>
  </si>
  <si>
    <t>Quality requirements (TBT); Protection of human health or safety (TBT); Prevention of deceptive practices and consumer protection (TBT); Consumer information, labelling (TBT); Reducing trade barriers and facilitating trade (TBT); Harmonization (TBT); Protection of animal or plant life or health (TBT)</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</si>
  <si>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t>
  </si>
  <si>
    <t>Reglamento Técnico Salvadoreño RTS 13.06.01:22 TRANSPORTE TERRESTRE DE GAS NATURAL. ESPECIFICACIONES TÉCNICAS (Salvadoran Technical Regulation RTS 13.06.01:22 OVERLAND TRANSPORTATION OF NATURAL GAS. TECHNICAL SPECIFICATIONS) (37 pages, in Spanish) 6. | Description of content: The notified Salvadoran Technical Regulation establishes the technical requirements for land transport of natural gas, as well as the operating, maintenance and inspection conditions of transport units and containers, cylinders or receptacles for gas within the territory of El Salvador. 7. | Objective and rationale, including the nature of urgent problems where applicable: Prevention of deceptive practices and consumer protection; Protection of human health and safety; Protection of the environment 8. | Relevant documents: ISO 11117: Gas cylinders - Valve protection caps and guards - Design, construction and tests ISO 11120: Gas cylinders - Refillable seamless steel tubes of water capacity between 150 l and 3000 l - Design, construction and testing ISO 11363-2: Gas cylinders - 17E and 25E taper threads for connection of valves to gas cylinders - Part 2: Inspection gauges ISO 11439: Gas cylinders - High pressure cylinders for the on-board storage of natural gas as a fuel for automotive vehicles ISO 13341: Gas Cylinders - Fitting of valves to gas cylinders Among others. 9. | Proposed date of adoption: To be determined Proposed date of entry into force: To be determined 10. | Final date for comments: 60 days from notification 11. | Texts available from: National enquiry point</t>
  </si>
  <si>
    <t>Este RTS establece los requisitos técnicos para el transporte terrestre de gas natural, así como las condiciones de operación, mantenimiento e inspección de las unidades de transporte y contenedores, cilindros o recipientes de gas dentro del territorio salvadoreño.      </t>
  </si>
  <si>
    <t>Protection against dangerous goods (ICS code(s): 13.300)</t>
  </si>
  <si>
    <t>13.300 - Protection against dangerous goods</t>
  </si>
  <si>
    <t>Protection of human health or safety (TBT); Protection of the environment (TBT); Prevention of deceptive practices and consumer protection (TBT)</t>
  </si>
  <si>
    <r>
      <rPr>
        <sz val="11"/>
        <rFont val="Calibri"/>
      </rPr>
      <t>https://members.wto.org/crnattachments/2022/TBT/SLV/22_6511_00_s.pdf</t>
    </r>
  </si>
  <si>
    <t>Canada</t>
  </si>
  <si>
    <t>BETS-7, Issue 4</t>
  </si>
  <si>
    <t>Notice is hereby given by the Ministry of Innovation, Science and Economic Development Canada has amended the following standard:BETS-7, Issue 4, Technical Standards and Requirements for Apparatus Capable of Receiving Television Broadcasting Signalsestablishes the technical standards as well as the technical and administrative requirements for apparatus capable of receiving television broadcasting signals. </t>
  </si>
  <si>
    <t>Telecommunications (ICS 33.170)</t>
  </si>
  <si>
    <t>33.170 - Television and radio broadcasting</t>
  </si>
  <si>
    <r>
      <rPr>
        <sz val="11"/>
        <rFont val="Calibri"/>
      </rPr>
      <t>https://www.rabc-cccr.ca/bets-7-issue-4-technical-standards-and-requirements-for-apparatus-capable-of-receiving-television-broadcasting-signals/ (English)
https://www.rabc-cccr.ca/fr/ntmr-7-edition-4-normes-techniques-et-exigences-applicables-aux-appareils-pouvant-recevoir-des-signaux-de-telediffusion/ (French)</t>
    </r>
  </si>
  <si>
    <t>Draft Commission Implementing Decision not approving cyanamide as an existing active substance for use in biocidal products of product-types 3 and 18 in accordance with Regulation (EU) No 528/2012 of the European Parliament and of the Council</t>
  </si>
  <si>
    <t>This draft Commission Implementing Decision does not approve cyanamide as an active substance for use in biocidal products of product-types 3 and 18.Due to uncertainties associated with the endocrine disrupting properties of cyanamide, it is not possible to conclude whether risks for both human health and the environment for the representative product used for product-type 3 (for the disinfection by professional users against Brachyspira hyodysenteriae of the liquid manure stored underneath the slatted floor in pig stables in order to protect fattening pigs against the pig disease dysenteria) and product-type 18 (for the control by professional users of Musca domestica in liquid manure in pig stables) are acceptable or not. Therefore it has ultimately not been demonstrated based on the data available in the application submitted for the approval that the representative biocidal product containing cyanamide for product-types 3 and 18 may be expected to not have unacceptable effects itself, or as a result of its residues, on human and animal health, and on the environment.It is therefore appropriate not to approve cyanamide for use in biocidal products of product-types 3 and 18.The opinions of the European Chemicals Agency can be found on its website (http://echa.europa.eu/regulations/biocidal-products-regulation/approval-of-active-substances/bpc-opinions-on-active-substance-approval</t>
  </si>
  <si>
    <r>
      <rPr>
        <sz val="11"/>
        <rFont val="Calibri"/>
      </rPr>
      <t>https://members.wto.org/crnattachments/2022/TBT/EEC/22_6425_00_e.pdf</t>
    </r>
  </si>
  <si>
    <t>Americans With Disabilities Act Accessibility Guidelines for 
Buildings and Facilities; Architectural Barriers Act Accessibility 
Guidelines; Self-Service Transaction Machines and Self-Service Kiosks</t>
  </si>
  <si>
    <t>Advance Notice of Proposed Rulemaking - The Architectural and Transportation Barriers Compliance Board 
("Access Board" or "Board") is issuing this Advance Notice of 
Proposed Rulemaking (ANPRM) to begin the process of supplementing its 
accessibility guidelines for buildings and facilities covered by the 
Americans with Disabilities Act of 1990 and the Architectural Barriers 
Act of 1968 to address access to various types of self-service 
transaction machines (SSTMs), including electronic self-service kiosks, 
for persons with disabilities. By this ANPRM, the Access Board invites 
public comment on the planned approach to supplementing its ADA 
Accessibility Guidelines and ABA Accessibility Guidelines with new 
scoping and technical provisions for SSTMs and self-service kiosks. The 
Board will consider comments received in response to this ANPRM in its 
development of these guidelines for SSTMs and self-service kiosks in a 
future rulemaking.</t>
  </si>
  <si>
    <t>Self-service transaction machines (SSTMs) and electronic self-service kiosks; Aids for disabled or handicapped persons (ICS code(s): 11.180); Domestic safety (ICS code(s): 13.120); Electronic display devices (ICS code(s): 31.120); Building accessories (ICS code(s): 91.190)</t>
  </si>
  <si>
    <t>11.180 - Aids for disabled or handicapped persons; 13.120 - Domestic safety; 31.120 - Electronic display devices; 91.190 - Building accessories</t>
  </si>
  <si>
    <r>
      <rPr>
        <sz val="11"/>
        <rFont val="Calibri"/>
      </rPr>
      <t>https://members.wto.org/crnattachments/2022/TBT/USA/22_6431_00_e.pdf</t>
    </r>
  </si>
  <si>
    <t>Ukraine</t>
  </si>
  <si>
    <t>Draft Order of the Ministry of Agrarian Policy and Food of Ukraine "On approval of the Requirements for coffee extracts and chicory extracts"</t>
  </si>
  <si>
    <t>The draft Order establishes the Requirements for the characteristics and/or qualities of coffee extracts and chicory extracts, specified in paragraph 3 of these Requirements, in order to ensure proper consumer awareness through labeling and prevent unfair business practices that mislead consumers. The Requirements apply to coffee extracts and chicory extracts intended for human consumption, except for "café torrefacto soluble".The draft Order also stipulates that circulation of coffee extracts and chicory extracts, which have been or will be put to circulation before January 01, 2026, cannot be prohibited or restricted due to non-compliance with all or some provisions of the Requirements approved by this draft Order, until the expiration of their minimum shelf life. </t>
  </si>
  <si>
    <t>Coffee extracts and chicory extracts intended for human consumption</t>
  </si>
  <si>
    <t>0901 - Coffee, whether or not roasted or decaffeinated; coffee husks and skins; coffee substitutes containing coffee in any proportion</t>
  </si>
  <si>
    <r>
      <rPr>
        <sz val="11"/>
        <rFont val="Calibri"/>
      </rPr>
      <t>https://members.wto.org/crnattachments/2022/TBT/UKR/22_6426_00_x.pdf
https://members.wto.org/crnattachments/2022/TBT/UKR/22_6426_01_x.pdf
https://minagro.gov.ua/npa/pro-zatverdzhennya-vimog-do-ekstraktiv-kavi-ta-ekstraktiv-cikoriyu-2</t>
    </r>
  </si>
  <si>
    <t>KS 2969-2:2022Handmade Baskets Specification Part 2: Fireless cooker basket.</t>
  </si>
  <si>
    <t>This Kenya Standard specifies the requirements for fireless cooker baskets.</t>
  </si>
  <si>
    <t>Products of the textile industry (ICS code(s): 59.080)</t>
  </si>
  <si>
    <t>59.080 - Products of the textile industry</t>
  </si>
  <si>
    <t>Consumer information, labelling (TBT); Prevention of deceptive practices and consumer protection (TBT); Quality requirements (TBT); Reducing trade barriers and facilitating trade (TBT)</t>
  </si>
  <si>
    <r>
      <rPr>
        <sz val="11"/>
        <rFont val="Calibri"/>
      </rPr>
      <t>https://members.wto.org/crnattachments/2022/TBT/KEN/22_6424_00_e.pdf</t>
    </r>
  </si>
  <si>
    <t>KS 2969-1:2022Handmade Baskets Specification Part 1: Twined and other related handmade baskets </t>
  </si>
  <si>
    <t>This Kenya Standard specifies the requirements for twined and other related handmade baskets. This include; Kiondo or ‘kyondo’ kikapu and kidas  among others. This standard is not applicable to the fireless cooker basket which is covered by part 2 of this standard.</t>
  </si>
  <si>
    <r>
      <rPr>
        <sz val="11"/>
        <rFont val="Calibri"/>
      </rPr>
      <t>https://members.wto.org/crnattachments/2022/TBT/KEN/22_6422_00_e.pdf</t>
    </r>
  </si>
  <si>
    <t>Inert Ingredients in Pesticides for Organic Production</t>
  </si>
  <si>
    <t>Advance notice of proposed rulemaking - This advance notice of proposed rulemaking (ANPR) seeks input 
from stakeholders about how to update the United States Department of 
Agriculture (USDA) organic regulations on inert ingredients in 
pesticides used in organic production. The USDA Agricultural Marketing 
Service (AMS) seeks comments on alternatives to its existing 
regulations that would align with the Organic Foods Production Act of 
1990 (OFPA) and the U.S. Environmental Protection Agency's (EPA) 
regulatory framework for inert ingredients. Information from public 
comments would inform AMS's approach to this topic, including any 
proposed revisions of the USDA organic regulations.</t>
  </si>
  <si>
    <t>Pesticides; Domestic safety (ICS code(s): 13.120); Pesticides and other agrochemicals (ICS code(s): 65.100); Processes in the food industry (ICS code(s): 67.020); Food products in general (ICS code(s): 67.040)</t>
  </si>
  <si>
    <t>13.120 - Domestic safety; 65.100 - Pesticides and other agrochemicals; 67.020 - Processes in the food industry; 67.040 - Food products in general</t>
  </si>
  <si>
    <t>Protection of human health or safety (TBT); Prevention of deceptive practices and consumer protection (TBT); Harmonization (TBT)</t>
  </si>
  <si>
    <r>
      <rPr>
        <sz val="11"/>
        <rFont val="Calibri"/>
      </rPr>
      <t>https://members.wto.org/crnattachments/2022/TBT/USA/22_6415_00_e.pdf</t>
    </r>
  </si>
  <si>
    <t>Proposal for the Legal Inspection Requirements for UV Disinfection (Sterilization) Appliances </t>
  </si>
  <si>
    <t>Nowadays, the UV disinfection appliance is popular with consumers for fighting with the pandemic. The radiation emitted from UV disinfection appliance may pose hazards to consumers and the radiation can not be easily detected by consumers. Improper use of UV disinfection appliance may impair vision and cause damage to the skin of consumers. In order to ensure consumer safety, the BSMI plans to regulate UV disinfection appliances. Two alternative conformity assessment procedures are made available for the choice of applicants, i.e. Registration of Product Certification (RPC) or Type-Approved Batch Inspection (TABI).</t>
  </si>
  <si>
    <t>- Other machines and apparatus (HS code(s): 854370)</t>
  </si>
  <si>
    <t>854370 - Electrical machines and apparatus, having individual functions, n.e.s. in chapter 85</t>
  </si>
  <si>
    <r>
      <rPr>
        <sz val="11"/>
        <rFont val="Calibri"/>
      </rPr>
      <t>https://members.wto.org/crnattachments/2022/TBT/TPKM/22_6423_00_e.pdf
https://members.wto.org/crnattachments/2022/TBT/TPKM/22_6423_00_x.pdf</t>
    </r>
  </si>
  <si>
    <t>Draft Commission Delegated Regulation (EU) amending Regulation No 1272/2008 as regards hazard classes and criteria for the classification, labelling and packaging of substances and mixtures</t>
  </si>
  <si>
    <t>Amendment of EU classification and labelling rules for chemicals to introduce new hazard classes for endocrine disruptors (ED) for human health and the environment as well as for other environmental hazards, namely persistent, bioaccumulative and toxic (PBT), very persistent and very bioaccumulative (vPvB), persistent, mobile and toxic (PMT), very persistent and very mobile (vPvB) substances and mixtures.  </t>
  </si>
  <si>
    <t>Hazardous substances and mixtures</t>
  </si>
  <si>
    <t>Protection of the environment (TBT); Protection of human health or safety (TBT)</t>
  </si>
  <si>
    <r>
      <rPr>
        <sz val="11"/>
        <rFont val="Calibri"/>
      </rPr>
      <t>https://members.wto.org/crnattachments/2022/TBT/EEC/22_6411_00_e.pdf
https://members.wto.org/crnattachments/2022/TBT/EEC/22_6411_01_e.pdf</t>
    </r>
  </si>
  <si>
    <t>Uruguay</t>
  </si>
  <si>
    <t>Proyecto de Resolución GMC Nº 04/22 - Reglamento Técnico MERCOSUR sobre Modificación de las Resoluciones GMC N° 50/97 y 09/07 sobre Aditivos Alimentarios (Draft Common Market Group (GMC) Resolution No. 04/22 - MERCOSUR Technical Regulation on Amending GMC Resolutions Nos. 50/97 and 09/07 on Food Additives) (2 pages, in Spanish)</t>
  </si>
  <si>
    <t>The notified text updates the food additives and their maximum concentration levels for cereals and cereal-based products and for bread and biscuits.</t>
  </si>
  <si>
    <t>Cereals and cereal and/or cereal-based products; bread and biscuits.</t>
  </si>
  <si>
    <r>
      <rPr>
        <sz val="11"/>
        <rFont val="Calibri"/>
      </rPr>
      <t>https://members.wto.org/crnattachments/2022/TBT/URY/22_6402_00_s.pdf</t>
    </r>
  </si>
  <si>
    <t>Draft Order of the Ministry of Health of Ukraine "On Approval of the State Sanitary Norms and Rules "Basic Safety Standards for Handling Materials Containing Radionuclides of Natural Origin""</t>
  </si>
  <si>
    <t>The draft Order provides for the establishment of requirements for radiation protection in exposure situations, in handling incidental radioactive materials, as well as for the protection of humans from indoor exposure to radon, air and natural radionuclides in construction materials._x000D_
In particular, the requirements are provided for radiation safety indicators at the stage of selection of a land plot, design, construction, reconstruction, commissioning of buildings and structures; limitation of radionuclide content in water of drinking water supply sources; limitation of natural radionuclide content in mineral fertilizers and agrochemicals; radiation safety indicators of products containing natural radionuclides; ensuring radiation safety when handling mineral raw materials with a high content of natural radionuclides;  ensuring radiation safety in the management of industrial residues with a high content of natural radionuclides.</t>
  </si>
  <si>
    <t>Materials containing radionuclides of natural origin</t>
  </si>
  <si>
    <r>
      <rPr>
        <sz val="11"/>
        <rFont val="Calibri"/>
      </rPr>
      <t xml:space="preserve">https://members.wto.org/crnattachments/2022/TBT/UKR/22_6403_00_x.pdf
https://members.wto.org/crnattachments/2022/TBT/UKR/22_6403_01_x.pdf
https://members.wto.org/crnattachments/2022/TBT/UKR/22_6403_02_x.pdf
https://moz.gov.ua/uploads/ckeditor/%D0%93%D1%80%D0%BE%D0%BC%D0%B0%D0%B4%D1%81%D1%8C%D0%BA%D0%B5%20%D0%BE%D0%B1%D0%B3%D0%BE%D0%B2%D0%BE%D1%80%D0%B5%D0%BD%D0%BD%D1%8F/2022/09/01/%D0%BD%D0%B0%D0%BA%D0%B0%D0%B7.pdf (draft Order) 
https://moz.gov.ua/uploads/ckeditor/%D0%93%D1%80%D0%BE%D0%BC%D0%B0%D0%B4%D1%81%D1%8C%D0%BA%D0%B5%20%D0%BE%D0%B1%D0%B3%D0%BE%D0%B2%D0%BE%D1%80%D0%B5%D0%BD%D0%BD%D1%8F/2022/09/01/%D0%9D%D0%BE%D1%80%D0%BC%D0%B8%20%D0%B1%D0%B5%D0%B7%D0%BF%D0%B5%D0%BA%D0%B8.pdf (draft Basic Safety Standards for Handling of Materials Containing Radionuclides of Natural Origin)
https://moz.gov.ua/uploads/ckeditor/%D0%93%D1%80%D0%BE%D0%BC%D0%B0%D0%B4%D1%81%D1%8C%D0%BA%D0%B5%20%D0%BE%D0%B1%D0%B3%D0%BE%D0%B2%D0%BE%D1%80%D0%B5%D0%BD%D0%BD%D1%8F/2022/09/01/%D0%94%D0%BE%D0%B4%D0%B0%D1%82%D0%BE%D0%BA%20%D0%9E%D0%91%D0%84%D0%94%D0%9D%D0%90%D0%9D%D0%9E.pdf (drafts of Annexes)
</t>
    </r>
  </si>
  <si>
    <t>Proposed amendments to the "Technical Regulations for Electrical and Telecommunication Products and Components – KC61851-23: Electric Vehicle Conductive Charging System, Part 23: DC electric vehicle charging station"</t>
  </si>
  <si>
    <t>Particular requirements for DC electric vehicle charging station (KC 61851-23) will be harmonized with relevant international standards(IEC 61851-23, CDV). The main modification is as below. - To add test methods and clarify the condition of test(Clause 11,12~15, 101, 102, Annex AA~HH etc.) - To add Classification(Clause 5)</t>
  </si>
  <si>
    <t>Electric vehicle conductive charging system – DC electric vehicle charging station</t>
  </si>
  <si>
    <t>Harmonization (TBT); Protection of human health or safety (TBT)</t>
  </si>
  <si>
    <r>
      <rPr>
        <sz val="11"/>
        <rFont val="Calibri"/>
      </rPr>
      <t>https://members.wto.org/crnattachments/2022/TBT/KOR/22_6236_00_x.pdf
https://members.wto.org/crnattachments/2022/TBT/KOR/22_6236_01_x.pdf
https://members.wto.org/crnattachments/2022/TBT/KOR/22_6236_02_x.pdf</t>
    </r>
  </si>
  <si>
    <t>Proposed amendments to the "Operation Bulletin of the Electrical Appliances and Consumer Products Safety Control Act</t>
  </si>
  <si>
    <t>KATS proposes amendments to the Operation Bulletin of the Electrical Appliances and Consumer Products Safety Control Act. The main modification is as below. - Relaxation of detatiled standards for model classification(Annex 10) - Including MOSFET to safety management parts(Annex 20) - Updating the status of safety standards(Annex 25)</t>
  </si>
  <si>
    <t>Electrical Appliances and Consumer Products(Lithium Battery for Energy Storage System)</t>
  </si>
  <si>
    <r>
      <rPr>
        <sz val="11"/>
        <rFont val="Calibri"/>
      </rPr>
      <t>https://members.wto.org/crnattachments/2022/TBT/KOR/22_6240_00_x.pdf
https://members.wto.org/crnattachments/2022/TBT/KOR/22_6240_01_x.pdf
https://members.wto.org/crnattachments/2022/TBT/KOR/22_6240_02_x.pdf</t>
    </r>
  </si>
  <si>
    <t>Thailand</t>
  </si>
  <si>
    <t>Notification of Ministry of Public Health to determine criteria and guideline for cosmetics refilling at refill station.</t>
  </si>
  <si>
    <t>In accordance with Bio-Circular-Green economy model, the Ministry of Public Heath proposes to allow refilling activity of certain cosmetics in-store/ refill station with the requirements of standards and controls by the draft of MOPH Notification B.E… issued by virtue of Cosmetics Act of B.E. 2558 (2015).By the virtue of the article 5, article 6(1) (5) and (6) of Cosmetics Act of B.E. 2558 (2015) the Minister of Public Heath hereby issued the (draft) Notification as follows;1. Prescribe definition of refilling cosmetics at refill station which is manufactured by transferring and changing package of cosmetic products at the refill station.2. Specify the bulk product for refill shall be notified as general cosmetics before refilling process at the station and allowed for certain cosmetics such as fragrance and rinse-off products.3. Notify the address of refill station/ in-store station shall be proceeded by Cosmetic manufacturers/importers in 2. Cosmetic manufacturers shall continuously comply with existing laws, rules, regulations, and standards of the Regulatory Authority.4. Follow the general guidelines including premise, process, personnel, equipment and packaging are provided. Premises and equipment should be suitable for the intended purpose. They should be cleaned and sanitized, devices, equipment and installations involved in preparations and controls should be checked before each use, to make sure that they function as expected and all equipment is maintained clean and in good order5. Prohibit to re-sale of the refilled cosmetic product.6. Refill activity shall be conducted by trained personnel. Cosmetic manufacturers/staffs shall be responsible for educating the consumer regarding the product, such as but not limited to, safety information. Staffs shall ensure that the condition of the emptied product container is suitable and safe to use prior to refilling the product.</t>
  </si>
  <si>
    <t>71.100.70 - Cosmetics. Toiletries</t>
  </si>
  <si>
    <r>
      <rPr>
        <sz val="11"/>
        <rFont val="Calibri"/>
      </rPr>
      <t>https://members.wto.org/crnattachments/2022/TBT/THA/22_6304_00_x.pdf</t>
    </r>
  </si>
  <si>
    <t>Notification of Cosmetics Committee entitled of Refilled Cosmetics label B.E …</t>
  </si>
  <si>
    <t>To be ensure the following particulars at least shall appear on immediate packaging of refilled cosmetics:1. Name of the cosmetic product2. Name of manufacturer/importer3. Name and address of the store4. Lot/batch number of bulk products for refill5. Manufacturing date of products for refill6. Refilling date7. Instructions on usageThe remaining mandatory labelling information shall comply with the Notification of Cosmetics Committee entitled “Cosmetics label” B.E.2562 (2019)” which are full ingredient listing, country of manufacture, expiry date and special precautions (if any). The information can be made available or accessible through QR code, leaflets, pamphlets, hang tags, display panel, shrink wrap, etc.</t>
  </si>
  <si>
    <r>
      <rPr>
        <sz val="11"/>
        <rFont val="Calibri"/>
      </rPr>
      <t>https://members.wto.org/crnattachments/2022/TBT/THA/22_6302_00_x.pdf</t>
    </r>
  </si>
  <si>
    <t>Switzerland</t>
  </si>
  <si>
    <t>Revision of existing radio interface regulations (RIR), addition of new RIR and withdrawal of existing RIR (see point 8)</t>
  </si>
  <si>
    <t>Radio interface regulations (RIR) define the requirements for the frequency use by radiocommunication equipment in the frequency range up to 3000 GHz. RIR include the technical parameters, the frequency bands as well as the rules on the use of the radio frequency spectrum. The list of RIR and their version are in annex 1 of the Ordinance of the Swiss Federal Office of Communications on telecommunications installations (OOIT).The radio interface regulations listed at point 5 haves to be revised due to latest frequency management developments.784.101.21/RIR0203-11 (Cordless cameras in the frequency range 1980 - 3500 MHz): the RIR will be amended in order to be in line with EC Decision 2016/339.784.101.21/RIR0203-15 (Video Programme making and special events (PMSE) in the frequency range 47.20 - 50.20 GHz): the RIR will be deleted on 1/1/2023 and will also no longer be referenced in the 2023 National Frequency Allocation plan (NaFZ). 784.101.21/RIR0301-01 (Point-to-Multipoint communications in the frequency range 3410 - 3600 MHz): the RIR will be deleted on 1/1/2023 and will also no longer be referenced in the 2023 National Frequency Allocation plan (NaFZ). 784.101.21/RIR0301-03 (Point-to-Multipoint communications for Broadband Fixed Wireless Access in the frequency range 3410 - 3500 MHz): the RIR will be deleted on 1/1/2023 and will also no longer be referenced in the 2023 National Frequency Allocation plan (NaFZ). 784.101.21/RIR0302-43 (Point-to-point communications in the frequency range 57.000 - 58.000 GHz): the RIR will be amended as for revocation of ECC/REC/(09)01.784.101.21/RIR0302-45 (Point-to-point communications in the frequency range 64 - 66 GHz): the RIR will be amended as for revocation of ECC/REC/(05)02.784.101.21/RIR0302-47 (Point-to-point communications in the frequency range 58.000 - 63.000 GHz): the RIR will be amended as for revocation of ECC/REC/(09)01.784.101.21/RIR0805-01 (Feeder links above 1 GHz in the frequency range 1 - 3000 GHz): the new RIR is introduced for Fixed earth stations for satellite communications (FSS) operating with geostationary orbit (GSO).784.101.21/RIR0806-25 (Aircraft Earth Station (AES) communications in the frequency range 12.75 - 13.25 GHz operating with Geostationary Spatial Orbit (GSO) and with Non-geostationary Spatial Orbit (NGSO) Fixed-Satellite Service (FSS)): this is a new RIR for AES (Aircraft Earth Stations).784.101.21/RIR0808-01 (Communications Systems by Satellite INMARSAT in the frequency range 1631.5 - 1660.5 MHz): the RIR will be deleted on 1/1/2023 and will also no longer be referenced in the 2023 National Frequency Allocation plan (NaFZ).  The application is newly included in RIR0808-17.784.101.21/RIR0808-02 (Mobile satellite communication earth stations (MSS Earth Stations) in the frequency range 1626.5 - 1675.0 MHz): the RIR will be amended to incorporate addition of the frequency band, ECC Decision (04)09 and adjustments due to the unification of the 'Authorisation regime' text.784.101.21/RIR0808-05 (Satellite-based Personal Communication Systems (S-PCS) for S-PCS terminals in the frequency band 1610.0 - 1626.5 MHz): the RIR will be amended to align with the addition of the receive frequency band according to ECC Decision (09)02 and adjustments due to the unification of the 'Authorisation regime' text.784.101.21/RIR0808-06 (Satellite-based Personal Communication Systems (S-PCS) for Iridium terminals in the frequency band 1610.0 - 1626.5 MHz): the RIR will be deleted on 1/1/2023 and will also no longer be referenced in the 2023 National Frequency Allocation plan (NaFZ). The application is now included in RIR0808-05.784.101.21/RIR0808-07 (Satellite-based Personal Communication Systems (S-PCS) for Thuraya, SpaceCheckerin the frequency band 1626.5 - 1675 MHz): the RIR will be amended to allow for adjustments due to the unification of the 'Authorisation regime' text.784.101.21/RIR0808-08 (Mobile satellite communication earth stations (MSS Earth Stations) in the frequency range 1613.8 - 1626.5 MHz): the RIR will be amended to allow for adjustments due to the unification of the 'Authorisation regime' text.784.101.21/RIR0808-10 (Mobile satellite communication earth stations (MSS Earth Stations) in the frequency range 1980 - 2010 MHz):the RIR will be amended to allow for adjustments due to the unification of the 'Authorisation regime' text.784.101.21/RIR0808-16 (Mobile satellite communication earth stations (MSS Earth Stations) in the frequency range 14.00 - 14.50 GHz): the RIR will be amended to align with the adaptation of the licensing to the law (TCA and regulations).784.101.21/RIR0808-17 (Mobile satellite communication earth stations (MSS Earth Stations) in the frequency range 1626.5 - 1675.0 MHz): the RIR will be amended to allow for adjustments due to the unification of the 'Authorisation regime' text.</t>
  </si>
  <si>
    <t>Telecommunication systems (ICS code(s): 33.040); Telecommunication terminal equipment (ICS code(s): 33.050); Radiocommunications (ICS code(s): 33.060)Free text: Telecommunication equipment, radio equipment and telecommunication terminal equipment</t>
  </si>
  <si>
    <t>33.040 - Telecommunication systems; 33.050 - Telecommunication terminal equipment; 33.060 - Radiocommunications</t>
  </si>
  <si>
    <t>Reducing trade barriers and facilitating trade (TBT); Harmonization (TBT)</t>
  </si>
  <si>
    <r>
      <rPr>
        <sz val="11"/>
        <rFont val="Calibri"/>
      </rPr>
      <t xml:space="preserve">see point 8. Relevant documents
RIR0203-11 RIR0203-15  RIR0301-01  RIR0301-03  RIR0302-43  RIR0302-45 RIR0302-47 RIR0805-01  RIR0806-25  RIR0808-01  RIR0808-02  RIR0808-05   RIR0808-06  RIR0808-07  RIR0808-08  RIR0808-10  RIR0808-16  RIR0808-17  RIR0808-18  RIR0808-20  RIR0808-21  RIR1004-22  RIR1006-03  RIR1006-05  RIR1010-04  RIR1010-05  RIR1101-25    
</t>
    </r>
  </si>
  <si>
    <t>Proposed amendments to the "Technical Regulations for Electrical and Telecommunication Products and Components – KC62196-3: Plugs, socket-outlets, vehicle connectors, vehicle inlets and adaptors – Conductive charging of electric vehicles, Part 3: Dimensional compatibility requirements for DC and AC/DC pin and contact tube vehicle couplers"</t>
  </si>
  <si>
    <t>Particular requirements for Plugs, socket-outlets, vehicle connectors, vehicle inlets and adaptors – Conductive charging of electric vehicles - Dimensional compatibility requirements for DC and AC/DC pin and contact tube vehicle couplers(KC 62196-3) will be harmonized with relevant international standards(IEC 62196-3, Ed 2.0 FDIS version). The main modification is as below. - To add test methods and clarify the condition of test(Clause 10, 11, 18, 19, 24, 34~37 and etc.) - To amendment for expansion of rated capacity (Clause 1, 4, 5, 7, 9)</t>
  </si>
  <si>
    <t>Plugs, socket-outlets, vehicle connectors, vehicle inlets and adaptors – Conductive charging of electric vehicles</t>
  </si>
  <si>
    <r>
      <rPr>
        <sz val="11"/>
        <rFont val="Calibri"/>
      </rPr>
      <t>https://members.wto.org/crnattachments/2022/TBT/KOR/22_6238_00_x.pdf
https://members.wto.org/crnattachments/2022/TBT/KOR/22_6238_01_x.pdf
https://members.wto.org/crnattachments/2022/TBT/KOR/22_6238_02_x.pdf</t>
    </r>
  </si>
  <si>
    <t>DKS 543-1:2022 Embroidery threads — Specification Part 1: Cotton embroidery threads</t>
  </si>
  <si>
    <t>This Kenya Standard prescribes the requirements, test methods and sampling method for cotton embroidery threads</t>
  </si>
  <si>
    <t>- Other embroidery : (HS code(s): 58109)</t>
  </si>
  <si>
    <t>58109 - - Other embroidery :</t>
  </si>
  <si>
    <t>59.080.20 - Yarns</t>
  </si>
  <si>
    <r>
      <rPr>
        <sz val="11"/>
        <rFont val="Calibri"/>
      </rPr>
      <t>https://members.wto.org/crnattachments/2022/TBT/KEN/22_6269_00_e.pdf</t>
    </r>
  </si>
  <si>
    <t>Proposed enactment to the "Technical Regulations for Electrical and Telecommunication Products and Components – KC62196-3-1: Plugs, socket-outlets, vehicle connectors, vehicle inlets and adaptors – Conductive charging of electric vehicles, Part 3-1: Vehicle connector, vehicle inlet and cable assembly for DC charging intended to be used with a thermal management system"</t>
  </si>
  <si>
    <t>Particular requirements for Plugs, socket-outlets, vehicle connectors, vehicle inlets and adaptors – Conductive charging of electric vehicles - Vehicle connector, vehicle inlet and cable assembly for DC charging intended to be used with a thermal management system(KC 62196-3-1) will be harmonized with relevant international standards(IEC 62196-3-1, Ed 1.0, 2020). </t>
  </si>
  <si>
    <r>
      <rPr>
        <sz val="11"/>
        <rFont val="Calibri"/>
      </rPr>
      <t>https://members.wto.org/crnattachments/2022/TBT/KOR/22_6239_00_x.pdf
https://members.wto.org/crnattachments/2022/TBT/KOR/22_6239_01_x.pdf</t>
    </r>
  </si>
  <si>
    <t> Proposal for Amendments to the Legal Inspection Requirements for Cement </t>
  </si>
  <si>
    <t>With a view to enhancing the quality of cements, the Bureau of Standards, Metrology and Inspection (BSMI) is proposing to adopt the updated version of CNS 15286 “Blended hydraulic cements,” to its current version, published in 2022, as the inspection standard. The main change of CNS 15286 is that Type IL-Portland-limestone cement and Type IT-Ternary blended cement are added in the classification of blended hydraulic cements. Portland-limestone cement shall be hydraulic cement in which its limestone content is more than 5% but less than or equal to 15% by mass of the blended cement.The conformity assessment procedures remain the same, i.e. Monitoring Inspection (MI) or Monitoring Inspection of Products from Premises with Registered Management System (MS-Based Monitoring Inspection).</t>
  </si>
  <si>
    <t> 2523.29. Other portland cements 2523.90 Other hydraulic cements; Portland cement (excl. white, whether or not artificially coloured) (HS 252329); Cement, whether or not coloured (excl. portland cement and aluminous cement) (HS 252390)</t>
  </si>
  <si>
    <t>252329 - Portland cement (excl. white, whether or not artificially coloured); 252390 - Cement, whether or not coloured (excl. portland cement and aluminous cement)</t>
  </si>
  <si>
    <t>Quality requirements (TBT); Prevention of deceptive practices and consumer protection (TBT)</t>
  </si>
  <si>
    <r>
      <rPr>
        <sz val="11"/>
        <rFont val="Calibri"/>
      </rPr>
      <t>https://members.wto.org/crnattachments/2022/TBT/TPKM/22_6257_00_e.pdf
https://members.wto.org/crnattachments/2022/TBT/TPKM/22_6257_00_x.pdf</t>
    </r>
  </si>
  <si>
    <t>Draft Commission Implementing Regulation laying down rules for the application of Regulation (EU) 2018/858 of the European Parliament and of the Council as regards the secure exchange of data of the certificate of conformity in electronic format and read-only access to the certificate of conformity, and amending Commission Implementing Regulation (EU) 2021/133</t>
  </si>
  <si>
    <t>The purpose of this draft Implementing Regulation is to introduce requirements that will guarantee a high level of data protection and a common approach for the exchange of the certificate of conformity in electronic format through the secure use of electronic applications and systems used for the exchange of information between manufacturers and EU Member States.</t>
  </si>
  <si>
    <t>Requirements to ensure the secure online data exchange of the certificate of conformity in electronic format.</t>
  </si>
  <si>
    <t>Protection of the environment (TBT); Harmonization (TBT); Cost saving and productivity enhancement (TBT)</t>
  </si>
  <si>
    <r>
      <rPr>
        <sz val="11"/>
        <rFont val="Calibri"/>
      </rPr>
      <t>https://members.wto.org/crnattachments/2022/TBT/EEC/22_6263_00_e.pdf</t>
    </r>
  </si>
  <si>
    <t>Proposed amendments to the "Technical Regulations for Electrical and Telecommunication Products and Components – KC62196-1: Plugs, socket-outlets, vehicle connectors, vehicle inlets and adaptors – Conductive charging of electric vehicles, Part 1: General requirements"</t>
  </si>
  <si>
    <t>Particular requirements for Plugs, socket-outlets, vehicle connectors, vehicle inlets and adaptors – Conductive charging of electric vehicles(KC 62196-1) will be harmonized with relevant international standards(IEC 62196-1, Ed 4.0). The main modification is as below. - To add test methods and clarify the condition of test(Clause 4, 8, 16, 35~37 etc.) - To amendment for expansion of rated capacity (Clause 1, 5, 24~26)</t>
  </si>
  <si>
    <r>
      <rPr>
        <sz val="11"/>
        <rFont val="Calibri"/>
      </rPr>
      <t>https://members.wto.org/crnattachments/2022/TBT/KOR/22_6237_00_x.pdf
https://members.wto.org/crnattachments/2022/TBT/KOR/22_6237_01_x.pdf
https://members.wto.org/crnattachments/2022/TBT/KOR/22_6237_02_x.pdf</t>
    </r>
  </si>
  <si>
    <t>Notification of the Industrial Product Standards Council Subject: Criteria and Conditions on Manufacturing Industrial Products Different from the Standard for Export Benefit B.E. 2565(2022)</t>
  </si>
  <si>
    <t>This notification repealed the Notification of the Industrial Product Standards Council Subject: Criteria and Conditions on Manufacturing Industrial Products Different from the Standard for Export Benefit B.E. 2562 (2019).This notification applies to any manufacturer of industrial products, required by the ministerial regulation to conform with Thai Industrial Standard (TIS), who wishes to manufacture industrial productsdifferent from the relevant standard for export benefit.Before manufacturing, the manufacturer is required to submit a request to Thai Industrial Standards Institute (TISI) and shall receive the acknowledgement receipt issued by TISI. The manufacturer shall perform the following conditions; 1. Manufacture the products only in conformity with the referred standard or specification required by foreign clients as notified to TISI2. Display clearly visible the statement “EXPORT ONLY” on the products or container, package, wrapper or binder.3.Separate the products to avoid combination with the other licenced industrial products issued by TISI.4. Report the quantity of the product manufactured and the product exported along with            a copy of customs documents within 15 days from the date of issueIn case the exported product is being re-entered into the Kingdom, the exporter shall notify TISI and submit evidence indicating that the product has been re-entered without any changes of appearance and characteristics.</t>
  </si>
  <si>
    <t>Industrial products required by the ministerial regulation to conform with the standard</t>
  </si>
  <si>
    <r>
      <rPr>
        <sz val="11"/>
        <rFont val="Calibri"/>
      </rPr>
      <t>https://members.wto.org/crnattachments/2022/TBT/THA/22_6243_00_x.pdf</t>
    </r>
  </si>
  <si>
    <t>KATS proposes amendments to the Operation Bulletin of the Electrical Appliances and Consumer Products Safety Control Act. The main modification is as below. - The scope of electric vehicle charging system for safety management will be expanded (200kVA→500kVA)(Annex 2, 10, 20) - Products which are currently subject to safety confirmation will be downgraded to being subject to the supplier’s assurance of conformity: Electric heating pad and foot warmer for DC rated voltage (Annex 1, 2, 9, 10, 20) - To be integrated details of electrical appliances(Annex 1, 20)  1) Electric rice cooker and Electric insulated rice cooker (to be deleted Electric insulated rice cooker)  2) Electric cooking range, Electric hob and Hot plate (to be deleted Electric hob and Hot plate)</t>
  </si>
  <si>
    <t>Electrical Appliances and Consumer Products(EV charging system and etc.)</t>
  </si>
  <si>
    <r>
      <rPr>
        <sz val="11"/>
        <rFont val="Calibri"/>
      </rPr>
      <t>https://members.wto.org/crnattachments/2022/TBT/KOR/22_6227_00_x.pdf</t>
    </r>
  </si>
  <si>
    <t>Secondary Cells and batteries containing alkaline of other non-acid electrolytes – Safety requirements for secondary Lithium cells and batteries, for use in industrial applications (Technical Regulations for Electrical and Telecommunication Products and Components: KC62619)</t>
  </si>
  <si>
    <t>Particular requirements for Lithium Battery for Energy Storage System will be harmonized with relevant international standards(IEC 62619). The main modification is as below. - To add the portable and movable ESS to the scope (Clause 2) - To relieve the BMS test method for the battery below 5kWh (Annex E)</t>
  </si>
  <si>
    <r>
      <rPr>
        <sz val="11"/>
        <rFont val="Calibri"/>
      </rPr>
      <t>https://members.wto.org/crnattachments/2022/TBT/KOR/22_6241_00_x.pdf
https://members.wto.org/crnattachments/2022/TBT/KOR/22_6241_01_x.pdf
https://members.wto.org/crnattachments/2022/TBT/KOR/22_6241_02_x.pdf</t>
    </r>
  </si>
  <si>
    <t>Electronic Logging Device Revisions</t>
  </si>
  <si>
    <t>Advance notice of proposed rulemaking; request for comments - The Federal Motor Carrier Safety Administration (FMCSA) solicits public comment on ways to improve the clarity of current regulations on the use of electronic logging devices (ELD) and address certain concerns about the technical specifications raised by industry stakeholders. The Agency seeks comment in five specific areas in which the Agency is considering changes: applicability to pre- 2000 engines; addressing ELD malfunctions; the process for removing ELD products from FMCSA's list of certified devices; technical specifications; and ELD certification.</t>
  </si>
  <si>
    <t>Electronic logging devices; Road vehicles in general (ICS code(s): 43.020); Electrical and electronic equipment (ICS code(s): 43.040.10); Car informatics. On board computer systems (ICS code(s): 43.040.15)</t>
  </si>
  <si>
    <t>43.020 - Road vehicles in general; 43.040.10 - Electrical and electronic equipment; 43.040.15 - Car informatics. On board computer systems</t>
  </si>
  <si>
    <t>Prevention of deceptive practices and consumer protection (TBT)</t>
  </si>
  <si>
    <r>
      <rPr>
        <sz val="11"/>
        <rFont val="Calibri"/>
      </rPr>
      <t>https://members.wto.org/crnattachments/2022/TBT/USA/22_6272_00_e.pdf</t>
    </r>
  </si>
  <si>
    <t>Proposed amendments to the "Enforcement Rule of the Electrical Appliances and Consumer Products Safety Control Act</t>
  </si>
  <si>
    <t>KATS proposes amendments to the Enforcement Rule of the Electrical Appliances and Consumer Products Safety Control Act. The main modification is as below.- The scope of electric vehicle charging system for safety management will be expanded(200kVA→500kVA)(Annex 1, 4)- Products which are currently subject to safety confirmation will be downgraded to being subject to the supplier’s assurance of conformity: Electric heating pad and foot warmer for DC rated voltage (Annex 4, 5, 13)</t>
  </si>
  <si>
    <t>Electrical Appliances and Consumer Products (EV charging system and etc.)</t>
  </si>
  <si>
    <r>
      <rPr>
        <sz val="11"/>
        <rFont val="Calibri"/>
      </rPr>
      <t>https://members.wto.org/crnattachments/2022/TBT/KOR/22_6226_00_x.pdf
https://members.wto.org/crnattachments/2022/TBT/KOR/22_6226_01_x.pdf
https://members.wto.org/crnattachments/2022/TBT/KOR/22_6226_02_x.pdf</t>
    </r>
  </si>
  <si>
    <t>Notification of the Industrial Product Standards Council Subject: Criteria and Conditions on Importing Industrial Products to the Kingdom for Manufacturing, Assembling, Packaging or Other Usages with the Purpose to Export Outside the Kingdom B.E. 2565(2022).</t>
  </si>
  <si>
    <t>This Notification repealed the Notification of the Industrial Product Standards Council Subject: Criteria and Conditions on Importing Industrial Products to the Kingdom for Manufacturing, Assembling, Packaging or Other Usages with the Purpose to Export Outside the Kingdom B.E. 2562 (2019).This notification applies to any importer of industrial products, required by the ministerial regulation to conform with Thai Industrial Standard (TIS), who wishes to import industrial products to Thailand for manufacturing, assembling, packaging and other usages, with the purpose to export from Thailand.Before manufacturing, the importer is required to submit a request to Thai Industrial Standards Institute (TISI) and shall receive the acknowledgement receipt issued by TISI. The importer shall perform the following conditions;1. Import only the products for manufacturing, assembling, packaging and other usages as notified to TISI2. Notify TISI before each import3. Display statement indicating that the imported products are industrial products according to Section 21 ter. of the Industrial Product Standards Act4. Report the quantity of the products manufactured and the products exported along with a copy of customs documents within 30 days from the date of issueIn case the exported product is being re-entered into the Kingdom, the exporter shall notify TISI and submit evidence indicating that the product has been re-entered without any changes of appearance and characteristics.</t>
  </si>
  <si>
    <r>
      <rPr>
        <sz val="11"/>
        <rFont val="Calibri"/>
      </rPr>
      <t>https://members.wto.org/crnattachments/2022/TBT/THA/22_6242_00_x.pdf</t>
    </r>
  </si>
  <si>
    <t>United Arab Emirates</t>
  </si>
  <si>
    <t> UAE control scheme for Products and Systems of Unmanned Aircraft and Aircraft</t>
  </si>
  <si>
    <t>This control scheme applies to the products of unmanned aircraft systems that are used/trading in the country, including the free zones.Scheme applies to products and manufactured parts,Excluded from the scope of the scheme:1- Drone products classified for military and security purposes2- Unmanned Air Balloon Products</t>
  </si>
  <si>
    <t>Aircraft and space vehicles in general (ICS code(s): 49.020)</t>
  </si>
  <si>
    <t>49.020 - Aircraft and space vehicles in general</t>
  </si>
  <si>
    <t>Consumer information, labelling (TBT); Prevention of deceptive practices and consumer protection (TBT); Protection of human health or safety (TBT); National security requirements (TBT)</t>
  </si>
  <si>
    <r>
      <rPr>
        <sz val="11"/>
        <rFont val="Calibri"/>
      </rPr>
      <t>https://members.wto.org/crnattachments/2022/TBT/ARE/22_6201_00_x.pdf</t>
    </r>
  </si>
  <si>
    <t>UAE Technical Regulation  "Requirements for Automated Driving Vehicles"</t>
  </si>
  <si>
    <t>This UAE Technical regulation concerned with the fully automated vehicles designed and constructed for the carriage of passengers and/or carriage of goods or dual mode vehicles. it might operate in a predefined area or on a predefined route, that may include fixed start and end points. It is an automobile OEMs responsibility to determine its system’s automation level in conformity with automated levels define below: a. Highly automated (L4) means the vehicle can itself perform all driving tasks and monitor the driving environment necessarily that is to perform the Dynamic Driving Task (DDT) in the Operational Design Domain (ODD). Such ADS does not require a fallback-ready user. b. Fully automated (L5) means that all aspects of the driving task and monitoring of the driving environment and the dynamic driving task are to be undertaken by the vehicle system. The vehicle can operate on all roads at all times.</t>
  </si>
  <si>
    <t>Road vehicle systems (ICS code(s): 43.040)</t>
  </si>
  <si>
    <t>43.040 - Road vehicle systems</t>
  </si>
  <si>
    <t>Prevention of deceptive practices and consumer protection (TBT); Protection of human health or safety (TBT); Quality requirements (TBT)</t>
  </si>
  <si>
    <r>
      <rPr>
        <sz val="11"/>
        <rFont val="Calibri"/>
      </rPr>
      <t>https://members.wto.org/crnattachments/2022/TBT/ARE/22_6202_00_x.pdf</t>
    </r>
  </si>
  <si>
    <t>Modification of Significant New Uses of Certain Chemical 
Substances (21-1.M)</t>
  </si>
  <si>
    <t xml:space="preserve">Proposed rule - EPA is proposing to amend the significant new use rules 
(SNURs) for certain chemical substances identified herein, which were 
the subject of one or more premanufacture notices (PMNs) and in some 
cases significant new use notices (SNUNs). This action would amend the 
SNURs to allow certain new uses reported in the SNUNs or PMNs without 
additional notification requirements and modify the significant new use 
notification requirements based on the actions and determinations for 
the SNUN or PMN submissions or based on the examination of new test 
data or other information. EPA is proposing these amendments based on 
our review of new and existing data for the chemical substances.&gt;_x000D_
</t>
  </si>
  <si>
    <t>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</si>
  <si>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</si>
  <si>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t>Protection of animal or plant life or health (TBT); Protection of the environment (TBT); Protection of human health or safety (TBT)</t>
  </si>
  <si>
    <r>
      <rPr>
        <sz val="11"/>
        <rFont val="Calibri"/>
      </rPr>
      <t>https://members.wto.org/crnattachments/2022/TBT/USA/22_6200_00_e.pdf</t>
    </r>
  </si>
  <si>
    <t>Viet Nam</t>
  </si>
  <si>
    <t>Draft National Technical Regulation on thresholds for Persistent Organic Pollutants (POPs) in articles, products, commodities and equipment (12 page(s), in Vietnamese)</t>
  </si>
  <si>
    <t>This draft National Technical Regulation prescribes the allowed maximum limit (threshold) of POPs in articles, products, commodities and equipment, and specific parts of articles, products, commodities and equipment containing POPs.This draft National Technical Regulation applies to agencies, organizations, and individuals engaged in importing, manufacturing, trading, using and conformity assessment activities related to the contents mentioned above in the territory of the Socialist Republic of Vietnam.</t>
  </si>
  <si>
    <t>Articles, products, commodities and equipment containing Persistent Organic Pollutants (POPs)</t>
  </si>
  <si>
    <r>
      <rPr>
        <sz val="11"/>
        <rFont val="Calibri"/>
      </rPr>
      <t>https://members.wto.org/crnattachments/2022/TBT/VNM/22_6051_00_x.pdf</t>
    </r>
  </si>
  <si>
    <t>Paraguay</t>
  </si>
  <si>
    <t>Proyecto de Reglamento Técnico que establece los requisitos para las aguas envasadas de consumo humano y para las aguas envasadas bajas en sodio (Draft Technical Regulation establishing requirements for packaged waters for human consumption and packaged waters that are low in sodium) (4 pages, in Spanish)</t>
  </si>
  <si>
    <t>The notified draft Technical Regulation seeks to establish requirements for packaged waters for human consumption and packaged waters that are low in sodium.</t>
  </si>
  <si>
    <t>Waters, including mineral waters and aerated waters, containing added sugar or other sweetening matter or flavoured, and other non-alcoholic beverages, not including fruit or vegetable juices of heading 20.09 (HS code: 2202)</t>
  </si>
  <si>
    <t>2202 - Waters, incl. mineral waters and aerated waters, containing added sugar or other sweetening matter or flavoured, and other non-alcoholic beverages (excl. fruit or vegetable juices and milk)</t>
  </si>
  <si>
    <t>Consumer information, labelling (TBT); Protection of human health or safety (TBT); Quality requirements (TBT)</t>
  </si>
  <si>
    <r>
      <rPr>
        <sz val="11"/>
        <rFont val="Calibri"/>
      </rPr>
      <t>https://members.wto.org/crnattachments/2022/TBT/PRY/22_6178_00_s.pdf</t>
    </r>
  </si>
  <si>
    <t>Draft Commission Regulation (EU) amending Regulation (EC) No 1223/2009 of the European Parliament and of the Council  as regards labelling of fragrance allergens in cosmetic products.</t>
  </si>
  <si>
    <t>The draft measure proposes that additional fragrance allergens are individually labelled on the package of a cosmetic product, if their concentration exceeds 0,001 % in leave-on products and 0,01 % in rinse-off products. It further introduces some updates and simplifications in the names of those substances. It is all done through amendments of Annex III to Regulation (EC) No 1223/2009.</t>
  </si>
  <si>
    <t>Cosmetic products</t>
  </si>
  <si>
    <r>
      <rPr>
        <sz val="11"/>
        <rFont val="Calibri"/>
      </rPr>
      <t>https://members.wto.org/crnattachments/2022/TBT/EEC/22_6171_00_e.pdf
https://members.wto.org/crnattachments/2022/TBT/EEC/22_6171_01_e.pdf</t>
    </r>
  </si>
  <si>
    <t>Normative Instruction 182, 05 September 2022</t>
  </si>
  <si>
    <t>This Resolution contains provisions on validation and permeability assays with Caco-2 cells.</t>
  </si>
  <si>
    <r>
      <rPr>
        <sz val="11"/>
        <rFont val="Calibri"/>
      </rPr>
      <t>http://antigo.anvisa.gov.br/documents/10181/2695968/IN_182_2022_.pdf/b44ad767-ae48-4f5f-b715-bd7e36332195</t>
    </r>
  </si>
  <si>
    <t>Improvements for Heavy-Duty Engine and Vehicle Fuel Efficiency 
Test Procedures, and Other Technical Amendments&gt;</t>
  </si>
  <si>
    <t>Proposed rule - The National Highway Traffic Safety Administration (NHTSA) is 
proposing minor technical amendments to the test procedures for heavy-
duty engines and vehicles to improve accuracy and reduce testing 
burden. These amendments affect the certification procedures for fuel 
efficiency standards and related requirements. These proposed 
amendments increase compliance flexibility, harmonize with other 
requirements, add clarity, correct errors, and streamline the 
regulations. Given the nature of the proposed changes, NHTSA does not 
expect either significant environmental impacts or significant economic 
impacts for any sector.</t>
  </si>
  <si>
    <t>Heavy-duty engine and vehicle fuel efficiency; Spark-ignition reciprocating or rotary internal combustion piston engines. (HS code(s): 8407); Compression-ignition internal combustion piston engines (diesel or semi-diesel engines). (HS code(s): 8408); Tractors (other than tractors of heading 87.09). (HS code(s): 8701); Motor vehicles for the transport of ten or more persons, including the driver. (HS code(s): 8702); Motor cars and other motor vehicles principally designed for the transport of persons (other than those of heading 87.02), including station wagons and racing cars. (HS code(s): 8703); Motor vehicles for the transport of goods. (HS code(s): 8704); Special purpose motor vehicles, other than those principally designed for the transport of persons or goods (for example, breakdown lorries (wreckers), crane lorries (mobile cranes), fire fighting vehicles, concrete mixer lorries (concrete-mixers), road sweeper lorries (road sweepers), spraying lorries (spraying vehicles), mobile workshops, mobile radiological units). (HS code(s): 8705); Quality (ICS code(s): 03.120); Air quality (ICS code(s): 13.040); Test conditions and procedures in general (ICS code(s): 19.020); Road vehicles in general (ICS code(s): 43.020); Internal combustion engines for road vehicles (ICS code(s): 43.060); Commercial vehicles (ICS code(s): 43.080); Passenger cars. Caravans and light trailers (ICS code(s): 43.100)</t>
  </si>
  <si>
    <t>8407 - Spark-ignition reciprocating or rotary internal combustion piston engine; 8408 - Compression-ignition internal combustion piston engine "diesel or semi-diesel engine"; 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</si>
  <si>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03.120 - Quality; 13.040 - Air quality; 19.020 - Test conditions and procedures in general; 43.020 - Road vehicles in general; 43.060 - Internal combustion engines for road vehicles; 43.080 - Commercial vehicles; 43.100 - Passenger cars. Caravans and light trailers</t>
  </si>
  <si>
    <t>Prevention of deceptive practices and consumer protection (TBT); Protection of the environment (TBT); Quality requirements (TBT); Harmonization (TBT); Cost saving and productivity enhancement (TBT)</t>
  </si>
  <si>
    <r>
      <rPr>
        <sz val="11"/>
        <rFont val="Calibri"/>
      </rPr>
      <t>https://members.wto.org/crnattachments/2022/TBT/USA/22_6127_00_e.pdf</t>
    </r>
  </si>
  <si>
    <t>Resolution - RDC number 750, 06 September 2022</t>
  </si>
  <si>
    <t>This Resolution establishes a temporary optimized analysis procedure, in which the analyzes conducted by an Equivalent Foreign Regulatory Authority are used for the verified analysis of the market authorization and post-market authorization petitions of medicines, biological products and their inputs, and the letter of adequacy of the pharmaceutical ingredient dossier active.This Resolution is valid for 180 (one hundred and eighty) days from the date of its entry into force.</t>
  </si>
  <si>
    <r>
      <rPr>
        <sz val="11"/>
        <rFont val="Calibri"/>
      </rPr>
      <t>http://antigo.anvisa.gov.br/documents/10181/6485985/RDC_750_2022_.pdf/f4ed579c-7536-4476-a788-749e3250285a</t>
    </r>
  </si>
  <si>
    <t>Draft resolution number 1113, 06 September 2022;</t>
  </si>
  <si>
    <t>This Draft Resolution contains provisions on the regularization of food and packaging under the competence of the National Health Surveillance System (SNVS) intended for supply in the national territory.This regulation will be also notified to the SPS Committee</t>
  </si>
  <si>
    <t>FOOD TECHNOLOGY (ICS code(s): 67)</t>
  </si>
  <si>
    <t>67 - FOOD TECHNOLOGY</t>
  </si>
  <si>
    <r>
      <rPr>
        <sz val="11"/>
        <rFont val="Calibri"/>
      </rPr>
      <t>Draft: http://antigo.anvisa.gov.br/documents/10181/6485886/consulta_publica_1113_2022+GEREG+%281%29.pdf/bf4855e5-6a5a-4551-8c8b-2b3dacba1094
Comment form:  https://pesquisa.anvisa.gov.br/index.php/463557?lang=pt-BR</t>
    </r>
  </si>
  <si>
    <t>Draft resolution number 1112, 6 September 2022;</t>
  </si>
  <si>
    <t>This Draft Resolution contains provisions on the essential safety and performance requirements applicable to medical devices and in vitro diagnostic (IVD) medical devices.The proposed Resolution will take as reference the document prepared by the International Medical Device Regulators Forum - IMDRF/GRRP WG/N47:2018 Essential Principles of Safety and Performance of Medical Devices and IVD Medical Devices.</t>
  </si>
  <si>
    <t>Medical equipment (ICS code(s): 11.040)</t>
  </si>
  <si>
    <t>11.040 - Medical equipment</t>
  </si>
  <si>
    <r>
      <rPr>
        <sz val="11"/>
        <rFont val="Calibri"/>
      </rPr>
      <t>Draft: http://antigo.anvisa.gov.br/documents/10181/6394235/consulta_publica_1112_2022+GGTPS.pdf/bf98de8a-e3a7-4065-9167-495c7882c036
Comment form: https://pesquisa.anvisa.gov.br/index.php/468522?lang=pt-BR</t>
    </r>
  </si>
  <si>
    <t>Draft resolution number 1114, 06 September 2022;</t>
  </si>
  <si>
    <t>This Draft Resolution contains provisions on a proposed Normative Instruction that "Establishes the form of regularization of the different categories of food and packaging, and the respective documentation that must be presented"This regulation will be also notified to the SPS Committee. </t>
  </si>
  <si>
    <t> FOOD TECHNOLOGY (ICS code(s): 67)</t>
  </si>
  <si>
    <t>2909 - Ethers, ether-alcohols, ether-phenols, ether-alcohol-phenols, alcohol peroxides, ether peroxide, ketone peroxides, whether or not chemically defined, and their halogenated, sulphonated, nitrated or nitrosated derivatives</t>
  </si>
  <si>
    <r>
      <rPr>
        <sz val="11"/>
        <rFont val="Calibri"/>
      </rPr>
      <t>Draft: http://antigo.anvisa.gov.br/documents/10181/6485886/consulta_publica_1114_2022+GEREG.pdf/a2f4a70c-5925-4245-9542-c467fea19008
Comment form: https://pesquisa.anvisa.gov.br/index.php/926683?lang=pt-BR</t>
    </r>
  </si>
  <si>
    <t>China</t>
  </si>
  <si>
    <t>Provisions for the Supervision of Cosmetics Online Distribution (Draft)</t>
  </si>
  <si>
    <t>The document is to standardize the online cosmetics distribution and the service behavior on e-commerce platform of cosmetics to ensure the safety of consumers' health.</t>
  </si>
  <si>
    <t> Cosmetics (HS code(s): 33); (ICS code(s): 71.100.70)</t>
  </si>
  <si>
    <t>33 - ESSENTIAL OILS AND RESINOIDS; PERFUMERY, COSMETIC OR TOILET PREPARATIONS</t>
  </si>
  <si>
    <r>
      <rPr>
        <sz val="11"/>
        <rFont val="Calibri"/>
      </rPr>
      <t>https://members.wto.org/crnattachments/2022/TBT/CHN/22_6143_00_x.pdf</t>
    </r>
  </si>
  <si>
    <t>New Zealand</t>
  </si>
  <si>
    <t>Cabinet Paper - Sustainable Biofuels Obligation: Final policy design (30 pages in English)The Sustainable Biofuels Obligation: proposals for regulations (30 pages in English) </t>
  </si>
  <si>
    <t>The Sustainable Biofuels Obligation will require importers and domestic producers of liquid transport fuels to reduce the emissions intensity of their fuel supply by a set percentage each year through the deployment of biofuels. Biofuels used to meet the Obligation will be assessed using a lifecycle emissions analysis methodology to determine their GHG emissions intensity.The obligation will apply to all transport fuels, excluding domestic aviation fuel. An aviation-based obligation will be developed over a longer timeframe.The Obligation is currently scheduled to enter into force from 1 April 2023. The timing of this proposed measure may be subject to change, in which case an addendum notification will be issued.Only biofuels that are determined to be sustainable will be eligible under the Obligation. Methodologies to determine the sustainability of biofuels will be set out in supporting regulations. This could include the use of existing sustainability certifications schemes such as the International Sustainability and Carbon Certification Plus Standard.      Regulations may also place limits or restrictions on the extent to which an obligated party may meet their obligation by means of a particular type of biofuel, particularly with respect to feedstocks, to address issues of indirect land use change.The supporting regulatory framework will be developed in late 2022 and will provide further detail on the methodology for determining the sustainability of biofuels, and limits or restrictions on particular types of biofuels. An addendum notification will be issued once this detail is available. </t>
  </si>
  <si>
    <t>Mineral transport fuels and biofuels, this includes the following:2709 - Petroleum oils and oils obtained from bituminous minerals, crude2710 - Petroleum oils and oils obtained from bituminous minerals (other than crude) and preparations not elsewhere specified, containing by weight 70 % or more of petroleum oils or of oils obtained from bituminous minerals, these oils being the basic constituents of the preparations; waste oils</t>
  </si>
  <si>
    <t>2709 - Petroleum oils and oils obtained from bituminous minerals, crude; 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</si>
  <si>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Argentina</t>
  </si>
  <si>
    <t>Proyecto de Resolución Conjunta "Código Alimentario Argentino - Capítulo XI Alimentos Vegetales: Conservas vegetales - Artículo 926" (Draft Joint Resolution "Argentine Food Code - Chapter XI Plant-based food: Preserved vegetables - Article 926") (5 pages, in Spanish)</t>
  </si>
  <si>
    <t>The notified draft joint resolution, prepared by the National Food Commission (CONAL), contains the amendment to Article 926 adding the definition, thermal treatment and microbiological criteria for preserved fruits and vegetables.</t>
  </si>
  <si>
    <t>Preserved vegetables (ICS code: 67.230)</t>
  </si>
  <si>
    <t>67.230 - Prepackaged and prepared foods</t>
  </si>
  <si>
    <t>Prevention of deceptive practices and consumer protection (TBT); Consumer information, labelling (TBT); Quality requirements (TBT); Protection of human health or safety (TBT)</t>
  </si>
  <si>
    <r>
      <rPr>
        <sz val="11"/>
        <rFont val="Calibri"/>
      </rPr>
      <t>https://members.wto.org/crnattachments/2022/TBT/ARG/22_6116_00_s.pdf
https://members.wto.org/crnattachments/2022/TBT/ARG/22_6116_01_s.pdf
http://www.puntofocal.gov.ar/formularios/notific_arg.php</t>
    </r>
  </si>
  <si>
    <t>Draft Commission Regulation amending Annex II to Regulation (EC) No 1925/2006 of the European Parliament and of the Council as regards nicotinamide riboside chloride added to foods</t>
  </si>
  <si>
    <t>This draft Commission Delegated Regulation concerns the authorisation of the addition of nicotinamide riboside chloride, as a source of niacin to foods in line with EFSA's relevant scientific opinion.</t>
  </si>
  <si>
    <r>
      <rPr>
        <sz val="11"/>
        <rFont val="Calibri"/>
      </rPr>
      <t>https://members.wto.org/crnattachments/2022/TBT/EEC/22_6114_00_e.pdf
https://members.wto.org/crnattachments/2022/TBT/EEC/22_6114_01_e.pdf</t>
    </r>
  </si>
  <si>
    <t>Hazardous Materials: Compatibility With the Regulations of the International Atomic Energy Agency</t>
  </si>
  <si>
    <t>Notice of proposed rulemaking  - PHMSA, in coordination with the Nuclear Regulatory Commission, 
proposes to amend the Hazardous Materials Regulations to maintain 
alignment with international regulations and standards governing the 
transportation of Class 7 radioactive materials. Specifically, PHMSA 
proposes to adopt changes contained in the International Atomic Energy 
Agency standards. Additionally, PHMSA proposes regulatory amendments 
identified through internal regulatory review processes to update, 
clarify, correct, or streamline certain regulatory requirements 
applicable to the transportation of Class 7 (radioactive) materials.</t>
  </si>
  <si>
    <t>Class 7 radioactive materials; Quality (ICS code(s): 03.120); Transport (ICS code(s): 03.220); Environmental protection (ICS code(s): 13.020); Radiation protection (ICS code(s): 13.280); Protection against dangerous goods (ICS code(s): 13.300); Test conditions and procedures in general (ICS code(s): 19.020)</t>
  </si>
  <si>
    <t>03.120 - Quality; 03.220 - Transport; 13.020 - Environmental protection; 13.280 - Radiation protection; 13.300 - Protection against dangerous goods; 19.020 - Test conditions and procedures in general</t>
  </si>
  <si>
    <t>Protection of the environment (TBT); Harmonization (TBT); Quality requirements (TBT)</t>
  </si>
  <si>
    <r>
      <rPr>
        <sz val="11"/>
        <rFont val="Calibri"/>
      </rPr>
      <t>https://members.wto.org/crnattachments/2022/TBT/USA/22_6099_00_e.pdf</t>
    </r>
  </si>
  <si>
    <t>Draft of Circular guiding measures to distinguish industrial alcohol from food alcohol</t>
  </si>
  <si>
    <t>This Circular guides measures to distinguish industrial alcohol not used in food from food alcohol in order to prevent the preparation of alcohol from industrial alcohol not used in foodThis draft of Circular applies to organizations and individuals producing, trading and using industrial alcohol in the territory of the Socialist Republic of Vietnam and other relevant agencies, organizations and individuals.</t>
  </si>
  <si>
    <t>Products of the chemical industry (ICS 71.100).</t>
  </si>
  <si>
    <t>71.100 - Products of the chemical industry</t>
  </si>
  <si>
    <r>
      <rPr>
        <sz val="11"/>
        <rFont val="Calibri"/>
      </rPr>
      <t xml:space="preserve">http://http://legal.moit.gov.vn/du-thao-van-ban/55.html
</t>
    </r>
  </si>
  <si>
    <t>Draft Resolution of the Cabinet of Ministers of Ukraine "On Amendments to Some Resolutions of the Cabinet of Ministers of Ukraine on the Recognition of Conformity Assessment Results" </t>
  </si>
  <si>
    <t>At the beginning of Russia's military aggression against Ukraine, there was a risk of complicating the work of designated bodies for conformity assessment of products with the requirements of technical regulations. The possible suspension of their work would have  to a delay or blockage of imports to Ukraine of certain groups of goods that were subject to the conformity assessment procedure with the requirements of Ukrainian technical regulations with the involvement of designated conformity assessment bodies.Therefore, on March 29, 2022 the Resolution of the Cabinet of Ministers of Ukraine No 389 "On Amendments to Some Resolutions of the Cabinet of Ministers of Ukraine on the Recognition of Conformity Assessment Results" was adopted providing for the possibility (for the duration of martial law) to recognize by a designated conformity assessment body of the results of conformity assessment of medical devices, in vitro diagnostic medical devices and active implantable medical devices carried out by foreign accredited bodies (G/TBT/N/UKR/162/Add.1 ). To date, the majority of Ukrainian designated conformity assessment bodies have confirmed their ability to carry out conformity assessment activities and provide appropriate services to Ukrainian and foreign enterprises under martial law. Also, during the martial law period, the Ministry of Health of Ukraine has not received any applications from businesses about cases of inability of Ukrainian designated conformity assessment bodies to provide them with relevant services. Consequently, the Ukrainian infrastructure of designated conformity assessment bodies today continues to function and is able to provide business entities with the full range of services required to assess compliance with the requirements of technical regulations. In this regard, the draft Resolution of the Cabinet of Ministers of Ukraine "On Amendments to Some Resolutions of the Cabinet of Ministers of Ukraine on the Recognition of Conformity Assessment Results"  was developed to exclude provisions allowing for the recognition by a designated conformity assessment body of the results of conformity assessment of medical devices, in vitro diagnostic medical devices and active implantable medical devices  carried out by foreign accredited conformity assessment bodies.</t>
  </si>
  <si>
    <t> Medical devices, in vitro diagnostic medical devices, active implantable medical devices</t>
  </si>
  <si>
    <r>
      <rPr>
        <sz val="11"/>
        <rFont val="Calibri"/>
      </rPr>
      <t>https://members.wto.org/crnattachments/2022/TBT/UKR/22_6071_00_x.pdf
https://moz.gov.ua/article/public-discussions/proekt-postanovi-kabinetu-ministriv-ukraini-pro-vnesennja-zmin-do-dejakih-postanov-kabinetu-ministriv-ukraini--schodo-viznannja-rezultativ-ocinki-vidpovidnosti</t>
    </r>
  </si>
  <si>
    <t>Slovenia</t>
  </si>
  <si>
    <t>TSPI PGV.06.325 : 2022 Stabilized bearing layers of the pavement structure made by cold process</t>
  </si>
  <si>
    <t>TSPI indicate the parameters for determining the suitability of road sections for this type of rehabilitation and the selection of the most appropriate stabilization technology. Design procedures, execution of work, quality control and state the requirements for the quality characteristics of the materials used, the produced mixture, the embedded layer and the frequency of testing are also defined.</t>
  </si>
  <si>
    <t>Road engineering (ICS code(s): 93.080)</t>
  </si>
  <si>
    <t>93.080 - Road engineering</t>
  </si>
  <si>
    <r>
      <rPr>
        <sz val="11"/>
        <rFont val="Calibri"/>
      </rPr>
      <t xml:space="preserve">https://ec.europa.eu/growth/tools-databases/tris/sl/search/?trisaction=search.detail&amp;year=2022&amp;num=603
</t>
    </r>
  </si>
  <si>
    <t>United Kingdom</t>
  </si>
  <si>
    <t>The Great Britain Pesticides Approvals Register</t>
  </si>
  <si>
    <t>For the purposes of transparency, the United Kingdom is signposting Members to the public register, which provides the list of approved active substances to be included in plant protection products in Great Britain, together with details on the specific conditions of approval. </t>
  </si>
  <si>
    <t>Pesticide active substances; Pesticides and other agrochemicals (ICS code(s): 65.100)</t>
  </si>
  <si>
    <t>Protection of human health or safety (TBT); Protection of animal or plant life or health (TBT); Protection of the environment (TBT)</t>
  </si>
  <si>
    <t>Proposal for Amendments to the Legal Inspection Requirements for Plugs and Socket-Outlets for Fixed Wiring and 7 Other Power Distribution Products</t>
  </si>
  <si>
    <t>Plugs and socket outlets for fixed wiring are having more and more diversified functions, e.g., wireless control, timing control, and induction control. Household switches for fixed wiring are gradually being replaced by electronic switches. As a result of risk assessment, BSMI proposes to add 8 products for fixed wiring with wireless control, wired network control, timing control, voice control, motion sensing, light sensing, and electricity calculation functions into the scope of legal inspection.</t>
  </si>
  <si>
    <t>- Other switches (HS code(s): 853650); - - Other (HS code(s): 853669); - - Fitted with connectors (HS code(s): 854442)</t>
  </si>
  <si>
    <t>853650 - Switches for a voltage &lt;= 1.000 V (excl. relays and automatic circuit breakers); 853669 - Plugs and sockets for a voltage &lt;= 1.000 V (excl. lamp holders); 854442 - Electric conductors for a voltage &lt;= 1.000 V, insulated, fitted with connectors, n.e.s.</t>
  </si>
  <si>
    <r>
      <rPr>
        <sz val="11"/>
        <rFont val="Calibri"/>
      </rPr>
      <t>https://members.wto.org/crnattachments/2022/TBT/TPKM/22_6107_00_e.pdf
https://members.wto.org/crnattachments/2022/TBT/TPKM/22_6107_00_x.pdf</t>
    </r>
  </si>
  <si>
    <t>Draft Commission Delegated Regulation amending Commission Delegated Regulation (EU) 2016/127 as regards the protein requirements for infant and follow-on formula manufactured from protein hydrolysates.</t>
  </si>
  <si>
    <t>This delegated Regulation aims to amend Delegated Regulation (EU) 2016/127 by amending the compositional requirements set out by that Regulation for the protein content, protein source, protein processing and protein quality for infant and follow-on formula manufactured from hydrolysates based on the relevant EFSA scientific opinion.</t>
  </si>
  <si>
    <r>
      <rPr>
        <sz val="11"/>
        <rFont val="Calibri"/>
      </rPr>
      <t>https://members.wto.org/crnattachments/2022/TBT/EEC/22_6117_00_e.pdf
https://members.wto.org/crnattachments/2022/TBT/EEC/22_6117_01_e.pdf</t>
    </r>
  </si>
  <si>
    <t>Proyecto de Reglamento Técnico MERCOSUR de Instalación de Dispositivos de Iluminación y Señalización Lumínica (Draft MERCOSUR Technical Regulation on the installation of lighting and light-signalling devices") (5 pages, in Spanish)</t>
  </si>
  <si>
    <t>Resolution MERCOSUR/GMC/RES No. 83/94 is updated through the adoption of a new MERCOSUR Technical Regulation that establishes requirements regarding the installation of lighting and light-signalling devices in vehicles circulating in MERCOSUR States Parties, with the aim of improving road safety within the bloc. The draft text is based on United Nations Economic Commission for Europe (UNECE) Regulation No. 48 and Federal Motor Vehicle Safety Standard (FMVSS) No. 108.</t>
  </si>
  <si>
    <t>Vehicles of categories M, N and O.</t>
  </si>
  <si>
    <t>87 - VEHICLES OTHER THAN RAILWAY OR TRAMWAY ROLLING STOCK, AND PARTS AND ACCESSORIES THEREOF</t>
  </si>
  <si>
    <r>
      <rPr>
        <sz val="11"/>
        <rFont val="Calibri"/>
      </rPr>
      <t>https://members.wto.org/crnattachments/2022/TBT/URY/22_6097_00_s.pdf
https://www.gub.uy/ministerio-industria-energia-mineria/comunicacion/noticias/consulta-publica-sobre-reglamento-tecnico-mercosur-vinculado-iluminacion</t>
    </r>
  </si>
  <si>
    <t>PROYECTO de Norma Oficial Mexicana PROY-NOM-006-SCT2/2022, Aspectos básicos para la revisión ocular de la unidad destinada al transporte de mercancías peligrosas (Draft Mexican Official Standard PROY-NOM-006-SCT2, Basic aspects for the visual inspection of transport units used to carry hazardous goods; (10 pages, in Spanish)</t>
  </si>
  <si>
    <t>The notified draft Mexican Official Standard PROY-NOM-006-SCT2, Basic aspects for the visual inspection of transport units used to carry hazardous goods</t>
  </si>
  <si>
    <t>Transport of dangerous goods</t>
  </si>
  <si>
    <r>
      <rPr>
        <sz val="11"/>
        <rFont val="Calibri"/>
      </rPr>
      <t>https://members.wto.org/crnattachments/2022/TBT/MEX/22_6105_00_s.pdf
https://www.dof.gob.mx/nota_detalle.php?codigo=5658763&amp;fecha=21/07/2022#gsc.tab=0</t>
    </r>
  </si>
  <si>
    <t>Proyecto de Resolución Conjunta "Código Alimentario Argentino (CAA) - Capítulo XVI "Correctivos y coadyuvantes - Aceto Balsámico y Aceto Balsámico Tradicional" (Draft Joint Resolution "Argentine Food Code (CAA) - Chapter XVI Correctives and Processing Aids - Balsamic Vinegar and Traditional Balsamic Vinegar") (4 pages, in Spanish)</t>
  </si>
  <si>
    <t>The notified draft joint resolution, prepared by the National Food Commission (CONAL), incorporates Articles 1334 ter and quater, laying down the identity and quality standards for balsamic vinegar and traditional balsamic vinegar, respectively.</t>
  </si>
  <si>
    <t>(HS code: 2209)</t>
  </si>
  <si>
    <t>2209 - Vinegar, fermented vinegar and substitutes for vinegar obtained from acetic acid</t>
  </si>
  <si>
    <t>Quality requirements (TBT); Consumer information, labelling (TBT)</t>
  </si>
  <si>
    <r>
      <rPr>
        <sz val="11"/>
        <rFont val="Calibri"/>
      </rPr>
      <t>https://members.wto.org/crnattachments/2022/TBT/ARG/22_6078_00_s.pdf</t>
    </r>
  </si>
  <si>
    <t>Proyecto de Resolución Conjunta "Código Alimentario Argentino - Capítulo IX Alimentos Farináceos - Cereales, Harinas y Derivados - Artículo 696: Harina de arroz" (Draft Joint Resolution "Argentine Food Code - Chapter IX Farinaceous foods - Grain, flour and products thereof - Article 696: Rice flour"); (3 pages, in Spanish)</t>
  </si>
  <si>
    <t>The notified draft joint resolution prepared by the National Food Commission (CONAL) proposes the modification of the moisture content of rice flour and incorporates the relevant applicable microbiological criteria.</t>
  </si>
  <si>
    <t>Rice flour (HS code: 11)</t>
  </si>
  <si>
    <t>11 - PRODUCTS OF THE MILLING INDUSTRY; MALT; STARCHES; INULIN; WHEAT GLUTEN</t>
  </si>
  <si>
    <r>
      <rPr>
        <sz val="11"/>
        <rFont val="Calibri"/>
      </rPr>
      <t>http://www.puntofocal.gov.ar/formularios/notific_arg.php</t>
    </r>
  </si>
  <si>
    <t>Australia</t>
  </si>
  <si>
    <t>Unique Device Identification (UDI) Consultation 3 - Detailed considerations for implementing the proposed Australian medical device UDI regulatory framework</t>
  </si>
  <si>
    <t>The Australian Government is undertaking a significant program of reform to the regulation of therapeutic goods in Australia. The reforms will continue to improve the safety, performance, and quality of medical devices in Australia and improve health outcomes for patients who require medical devices. As part of the Australian Government Department of Health and Aged Care, the Therapeutic Goods Administration (TGA) regulates therapeutic goods, and is responsible for implementing the Government’s reforms, including the introduction of a unique device identification (UDI) system for medical devices supplied in Australia. Changes to the Therapeutic Goods Act 1989 were passed by the Australian parliament in February 2021, to allow for the establishment of the UDI database and the introduction of related requirements. For the system to be operational, there is a need to provide for the establishment of the UDI database and for setting out of related requirements, in the Therapeutic Goods (Medical Devices) Regulations 2002 (the MD Regulations).This consultation relates to the details of the proposed regulatory framework, including seeking feedback on:the impact of accepting both European and USA compliant labelsacceleration of delivered benefits through a phased implementation approachscope and exemptions in applying the UDIproviding and maintaining data over the full life of the deviceUDI related fees and chargesUDI labelling and supporting documentationany potential regulatory burdenadoption and use in the broader healthcare setting</t>
  </si>
  <si>
    <t>Medical Devices supplied into Australia under the Therapeutic Goods Administration's regulatory framework.</t>
  </si>
  <si>
    <t>Consumer information, labelling (TBT); Protection of human health or safety (TBT); Harmonization (TBT)</t>
  </si>
  <si>
    <r>
      <rPr>
        <sz val="11"/>
        <rFont val="Calibri"/>
      </rPr>
      <t>https://consultations.tga.gov.au/tga/udi-consultation-paper-3/supporting_documents/UDI%20consultation%20paper%203%20%20Detailed%20considerations%20for%20implementing%20the%20proposed%20Australian%20medical%20device%20UDI%20Regulatory%20Framework%202022.pdf
https://consultations.tga.gov.au/tga/udi-consultation-paper-3/</t>
    </r>
  </si>
  <si>
    <t>Draft Commission Delegated Regulation amending Regulation (EC) No 273/2004 of the European Parliament and of the Council and Council Regulation (EC) No 111/2005 as regards the inclusion of certain drug precursors in the list of scheduled substances </t>
  </si>
  <si>
    <t>This draft Commission Regulation adds 4-AP, 1-boc-4-AP, norfentanyl, DEPAPD and PMK ethyl glycidate to Category 1 of the list of scheduled substances in Regulation (EC) No 111/2005 laying down rules for the monitoring of trade between the Community and third countries in drug precursors.Operators engaged in import, export or intermediary activities involving scheduled substances listed in Category 1 of the Annex have the obligation to hold a licence. Special labelling requirements apply for any packaging containing these substances according to Article 5 of the Regulation. </t>
  </si>
  <si>
    <t>Chemical substances classified as drug precursors</t>
  </si>
  <si>
    <r>
      <rPr>
        <sz val="11"/>
        <rFont val="Calibri"/>
      </rPr>
      <t>https://members.wto.org/crnattachments/2022/TBT/EEC/22_6034_00_e.pdf
https://members.wto.org/crnattachments/2022/TBT/EEC/22_6034_01_e.pdf</t>
    </r>
  </si>
  <si>
    <t>Designation of Perfluorooctanoic Acid (PFOA) and 
Perfluorooctanesulfonic Acid (PFOS) as CERCLA Hazardous Substances&gt;</t>
  </si>
  <si>
    <t>Proposed rule - Under the Comprehensive Environmental Response, Compensation, 
and Liability Act of 1980, as amended ("CERCLA" or "Superfund"), 
the Environmental Protection Agency (EPA or the Agency) is proposing to 
designate perfluorooctanoic acid (PFOA) and perfluorooctanesulfonic 
acid (PFOS), including their salts and structural isomers, as hazardous 
substances. CERCLA authorizes the Administrator to promulgate 
regulations designating as hazardous substances such elements, 
compounds, mixtures, solutions, and substances which, when released 
into the environment, may present substantial danger to the public 
health or welfare or the environment. Such a designation would 
ultimately facilitate cleanup of contaminated sites and reduce human 
exposure to these "forever" chemicals.</t>
  </si>
  <si>
    <t>Perfluorooctanoic Acid (PFOA) and Perfluorooctanesulfonic Acid (PFOS); Environmental protection (ICS code(s): 13.020); Domestic safety (ICS code(s): 13.120); Production in the chemical industry (ICS code(s): 71.020); Products of the chemical industry (ICS code(s): 71.100)</t>
  </si>
  <si>
    <t>13.020 - Environmental protection; 13.120 - Domestic safety; 71.020 - Production in the chemical industry; 71.100 - Products of the chemical industry</t>
  </si>
  <si>
    <r>
      <rPr>
        <sz val="11"/>
        <rFont val="Calibri"/>
      </rPr>
      <t>https://members.wto.org/crnattachments/2022/TBT/USA/22_6012_00_e.pdf</t>
    </r>
  </si>
  <si>
    <t>Proposal for amendment to legal inspection requirements for household pressure regulators for liquefied petroleum gas</t>
  </si>
  <si>
    <t>Household pressure regulators for liquefied petroleum gas are subject to mandatory inspection under the certification system of the Bureau of Standards, Metrology and Inspection (BSMI). BSMI is proposing to adopt the new version of CNS 7088 “Pressure regulators for liquefied petroleum gas” (2022) as the new testing and inspection standard. It is proposed that, beginning from 1 June 2023, household pressure regulators for liquefied petroleum gas covered in the inspection scope must comply with the new version of CNS 7088. The conformity assessment procedure of the household pressure regulators for liquefied petroleum gas is Registration of Product Certification (RPC) Scheme.</t>
  </si>
  <si>
    <t>Household pressure regulators for liquefied petroleum gas (HS: 848110)</t>
  </si>
  <si>
    <t>848110 - Pressure-reducing valves</t>
  </si>
  <si>
    <r>
      <rPr>
        <sz val="11"/>
        <rFont val="Calibri"/>
      </rPr>
      <t>https://members.wto.org/crnattachments/2022/TBT/TPKM/22_6032_00_e.pdf
https://members.wto.org/crnattachments/2022/TBT/TPKM/22_6032_00_x.pdf</t>
    </r>
  </si>
  <si>
    <t>Egypt</t>
  </si>
  <si>
    <t>The Ministerial Decree No. 394/2022 (1 page, in Arabic) mandating the Egyptian Standard ES 8517/2022 for "General Guidelines on Food Sampling"</t>
  </si>
  <si>
    <t>The Ministerial Decree No. 394 /2022 mandates the Egyptian standard ES 8517 which  specifies the sampling methods that have been developed to ensure that fair and valid sampling procedures are used when food is being tested for compliance with a particular standard.Worth mentioning is that this standard is technically identical to CAC/GL 50-2004 “General Guidelines On Sampling". </t>
  </si>
  <si>
    <t>General methods of tests and analysis for food products (ICS code(s): 67.050)</t>
  </si>
  <si>
    <t>67.050 - General methods of tests and analysis for food products</t>
  </si>
  <si>
    <t>Other (TBT); Protection of human health or safety (TBT)</t>
  </si>
  <si>
    <t>The Ministerial Decree No. 395/2022 (2 pages, in Arabic) mandating the Egyptian Standard ES 465-3/2022 for "Cocoa and its products - part 3: Chocolate" </t>
  </si>
  <si>
    <t>The Ministerial Decree No. 395 /2022 gives the producers and importers a six-month transitional period to abide by the Egyptian standard ES 465-3 which applies to chocolate and chocolate products intended for human consumption and listed in section 2. Chocolate and chocolate products shall be prepared from cocoa and cocoa materials with sugars and may contain sweeteners, milk products, flavouring substances and other food ingredients.Worth mentioning is that this standard is technically identical to CODEX STAN 87 - 1981 standard for chocolate and chocolate products, adopted in 1981, Revision in 2003, Amendment in 2016.</t>
  </si>
  <si>
    <t>Chocolate (ICS code(s): 67.190)</t>
  </si>
  <si>
    <t>67.190 - Chocolate</t>
  </si>
  <si>
    <t>Inmetro Ordinance N° 115, 21 March 2022.</t>
  </si>
  <si>
    <t>Ordinance No. 115/2022 consolidates conformity assessment requirements for electrical equipment for explosive atmospheres</t>
  </si>
  <si>
    <t>Electrical machinery and equipment and parts thereof; sound recorders and reproducers, television image and sound recorders and reproducers, and parts and accessories of such articles (HS code(s): 85)</t>
  </si>
  <si>
    <t>Quality requirements (TBT); Protection of human health or safety (TBT)</t>
  </si>
  <si>
    <r>
      <rPr>
        <sz val="11"/>
        <rFont val="Calibri"/>
      </rPr>
      <t xml:space="preserve">http://sistema-sil.inmetro.gov.br/rtac/RTAC002941.pdf
</t>
    </r>
  </si>
  <si>
    <t>Draft Commission Regulation amending Annex XVII to Regulation (EC) No 1907/2006 of the European Parliament and of the Council concerning the Registration, Evaluation, Authorisation and Restriction of Chemicals (REACH) as regards synthetic polymer microparticles </t>
  </si>
  <si>
    <t>This draft Regulation would introduce a new entry to Annex XVII to Regulation (EC) No 1907/2006.It would prohibit the placing on the market of microplastics intentionally added to products in concentration above 0.01% by weight. (Bio)degradable, water-soluble, inorganic and natural polymers are excluded from the scope of the restriction. The draft Regulation provides for a number of derogations from the ban on the placing on the market of microplastics, inter alia for uses at industrial sites or where microplastics releases could be avoided. For derogated uses, the draft Regulation requires that microplastics releases are 1) minimised though appropriate instructions for use and disposal of products and 2) monitored and reported annually to the European Chemicals Agency.</t>
  </si>
  <si>
    <t>Products containing intentionally-added microplastics (particles with dimensions below 5 mm that are formed or coated by synthetic solid organic polymers which are insoluble and non-biodegradable). </t>
  </si>
  <si>
    <t>11 - HEALTH CARE TECHNOLOGY; 13 - ENVIRONMENT. HEALTH PROTECTION. SAFETY; 17 - METROLOGY AND MEASUREMENT. PHYSICAL PHENOMENA; 19 - TESTING; 21 - MECHANICAL SYSTEMS AND COMPONENTS FOR GENERAL USE; 23 - FLUID SYSTEMS AND COMPONENTS FOR GENERAL USE; 25 - MANUFACTURING ENGINEERING; 27 - ENERGY AND HEAT TRANSFER ENGINEERING; 29 - ELECTRICAL ENGINEERING; 31 - ELECTRONICS; 33 - TELECOMMUNICATIONS. AUDIO AND VIDEO ENGINEERING; 35 - INFORMATION TECHNOLOGY. OFFICE MACHINES; 37 - IMAGE TECHNOLOGY; 39 - PRECISION MECHANICS. JEWELLERY; 43 - ROAD VEHICLES ENGINEERING; 45 - RAILWAY ENGINEERING; 47 - SHIPBUILDING AND MARINE STRUCTURES; 49 - AIRCRAFT AND SPACE VEHICLE ENGINEERING; 53 - MATERIALS HANDLING EQUIPMENT; 55 - PACKAGING AND DISTRIBUTION OF GOODS; 59 - TEXTILE AND LEATHER TECHNOLOGY; 61 - CLOTHING INDUSTRY; 65 - AGRICULTURE; 67 - FOOD TECHNOLOGY; 71 - CHEMICAL TECHNOLOGY; 73 - MINING AND MINERALS; 75 - PETROLEUM AND RELATED TECHNOLOGIES; 77 - METALLURGY; 79 - WOOD TECHNOLOGY; 81 - GLASS AND CERAMICS INDUSTRIES; 83 - RUBBER AND PLASTIC INDUSTRIES; 85 - PAPER TECHNOLOGY; 87 - PAINT AND COLOUR INDUSTRIES; 91 - CONSTRUCTION MATERIALS AND BUILDING; 93 - CIVIL ENGINEERING; 95 - MILITARY ENGINEERING; 97 - DOMESTIC AND COMMERCIAL EQUIPMENT. ENTERTAINMENT. SPORTS</t>
  </si>
  <si>
    <r>
      <rPr>
        <sz val="11"/>
        <rFont val="Calibri"/>
      </rPr>
      <t>https://members.wto.org/crnattachments/2022/TBT/EEC/22_5968_00_e.pdf
https://members.wto.org/crnattachments/2022/TBT/EEC/22_5968_01_e.pdf</t>
    </r>
  </si>
  <si>
    <t>Qatar</t>
  </si>
  <si>
    <t>Hand Rolling Tobacco. </t>
  </si>
  <si>
    <t>This Gulf draft of technical regulation applies to the requirements for Hand Rolling Tobacco.</t>
  </si>
  <si>
    <t>Tobacco, tobacco products and related equipment (ICS code(s): 65.160)</t>
  </si>
  <si>
    <t>65.160 - Tobacco, tobacco products and related equipment</t>
  </si>
  <si>
    <t>Consumer information, labelling (TBT); Protection of human health or safety (TBT)</t>
  </si>
  <si>
    <r>
      <rPr>
        <sz val="11"/>
        <rFont val="Calibri"/>
      </rPr>
      <t>https://members.wto.org/crnattachments/2022/TBT/SAU/22_5977_00_x.pdf</t>
    </r>
  </si>
  <si>
    <t>Yemen</t>
  </si>
  <si>
    <t>Draft Order of the Ministry of Health of Ukraine "On approval of the Criteria for release of the N-nitrosamines and N- nitrosatable substances from elastomer or rubber teats and soothers"</t>
  </si>
  <si>
    <t>The draft Order provides for the approval of the Criteria for the release of N-nitrosamines and N- nitrosatable substances from elastomer or rubber teats and soothers and prohibits, as of January 1, 2024, the sale and use of elastomer or rubber teats and soothers that do not meet the safety requirements set forth in Section II of the Criteria.The Criteria set requirements for certain safety indicators for rubber and elastomeric  teats and soothers and apply to the release of N-nitrosamines and substances that can be converted to N-nitrosamines  from  teats and soothers made of elastomer or rubber.The draft Order harmonizes the provisions of Commission Directive 93/11/EEC of 15 March 1993 concerning the release of the N-nitrosamines and N- nitrosatable substances from elastomer or rubber teats and soothers in order to ensure a high level of protection for the children's health.</t>
  </si>
  <si>
    <t>Release of the N-nitrosamines and N- nitrosatable substances from elastomer or rubber teats and soothers</t>
  </si>
  <si>
    <t>Protection of human health or safety (TBT); Quality requirements (TBT)</t>
  </si>
  <si>
    <r>
      <rPr>
        <sz val="11"/>
        <rFont val="Calibri"/>
      </rPr>
      <t>https://members.wto.org/crnattachments/2022/TBT/UKR/22_5984_00_x.pdf
https://members.wto.org/crnattachments/2022/TBT/UKR/22_5984_01_x.pdf
https://beta.moz.gov.ua/uploads/ckeditor/%D0%93%D1%80%D0%BE%D0%BC%D0%B0%D0%B4%D1%81%D1%8C%D0%BA%D0%B5%20%D0%BE%D0%B1%D0%B3%D0%BE%D0%B2%D0%BE%D1%80%D0%B5%D0%BD%D0%BD%D1%8F/2022/08/18/%D0%9D%D0%B0%D0%BA%D0%B0%D0%B7.pdf</t>
    </r>
  </si>
  <si>
    <t>Low Emission Vehicle and Zero Emission Vehicle Rules</t>
  </si>
  <si>
    <t>Notice of Proposed Rulemaking - The Vermont Agency of Natural Resources (ANR) / Department of Environmental Conservation proposes to amend its existing Low and Zero Emission Vehicle Rules by adopting, via incorporation by reference, California's Advanced Clean Cars II (which amends Advanced Clean Cars I, currently in effect), Advanced Clean Trucks, Low NOx Heavy-Duty Omnibus, and the Phase 2 Greenhouse Gas Rule. The Low Emission Vehicle Rules set standards for emissions of criteria air pollutants and greenhouse gases from passenger cars, light-duty trucks, and medium- and heavy-duty vehicles and engines that are delivered for sale or placed in service in Vermont. Information concerning Vermont Low Emission Vehicle and Zero Emission Vehicle Rules is accessible at https://dec.vermont.gov/air-quality/mobile-sources/lev</t>
  </si>
  <si>
    <t>Vehicle emissions; Environmental protection (ICS code(s): 13.020); Air quality (ICS code(s): 13.040); Road vehicle systems (ICS code(s): 43.040)</t>
  </si>
  <si>
    <t>13.020 - Environmental protection; 13.040 - Air quality; 43.040 - Road vehicle systems</t>
  </si>
  <si>
    <r>
      <rPr>
        <sz val="11"/>
        <rFont val="Calibri"/>
      </rPr>
      <t>https://members.wto.org/crnattachments/2022/TBT/USA/22_5974_00_e.pdf</t>
    </r>
  </si>
  <si>
    <t>Draft Resolution of Cabinet of Ministers of Ukraine "On Amendments to  the Technical regulation on the restriction of the use of certain hazardous substances in electrical and electronic equipment" </t>
  </si>
  <si>
    <t>The draft Resolution provides for the extension the validity of certain exceptions to the restrictions set out in Annexes 3 and 4 to the Technical Regulation  on the restriction of the use of certain hazardous substances in electrical and electronic equipment and, approved by the Resolution of Cabinet of Ministers of Ukraine of March 10, 2017 No. 139,  and supplements them with new exceptions.In addition,  it provides for the establishment  of a clear validity period for certain exceptions to the restrictions specified in Annexes 3 and 4 to the Technical Regulation, which would provide legal and temporal certainty of the regulation.The draft Resolution is developed in order to bring the provisions of the Technical Regulation in compliance with the requirements of the Directive 2011/65/EU of the European Parliament and of the Council of 8 June 2011 on the restriction of the use of certain hazardous substances in electrical and electronic equipment by amending the Annexes accordingly.</t>
  </si>
  <si>
    <t>Electrical and electronic equipment</t>
  </si>
  <si>
    <r>
      <rPr>
        <sz val="11"/>
        <rFont val="Calibri"/>
      </rPr>
      <t>https://members.wto.org/crnattachments/2022/TBT/UKR/22_5976_00_x.pdf
The text is available in Ukrainian at the official web-site of the Ministry of Economy of Ukraine:
https://me.gov.ua/Documents/Detail?lang=uk-UA&amp;id=38fa6eeb-4319-47a3-8f43-a43587a42a48&amp;title=ProektPostanoviKabinetuMinistrivUkraini-proVnesenniaZminDoTekhnichnogoReglamentuObmezhenniaVikoristanniaDeiakikhNebezpechnikhRechovinVElektrichnomuTaElektronnomuObladnanni-</t>
    </r>
  </si>
  <si>
    <t>Kuwait, the State of</t>
  </si>
  <si>
    <t>Oman</t>
  </si>
  <si>
    <t>Bahrain, Kingdom of</t>
  </si>
  <si>
    <t>Protection of human health or safety (TBT); Consumer information, labelling (TBT)</t>
  </si>
  <si>
    <t>Saudi Arabia, Kingdom of</t>
  </si>
  <si>
    <t>Draft Ministerial Regulation on Stainless steel utensils for food : safety requirement (TIS 3206–2564)</t>
  </si>
  <si>
    <t>The draft ministerial regulation mandates stainless steel utensils for food to conform with the standard for Stainless steel utensils for food: safety requirement (TIS 3206–2564).This standard covers stainless steel utensils used in household, restaurant and canteen such as pot, frying pan, dish,bowl, spoon, food tray or any utensils that have stainless steel as the main components in contact with foodstuff.This standard does not cover Stainless steel: seamed stockpot (TIS 2440-2552) and any utensils used for storage or transportation and tools used in nonthermal processing of food orslaughterhouse.</t>
  </si>
  <si>
    <t>Materials and articles in contact with foodstuffs (ICS code(s): 67.250); Cookware, cutlery and flatware (ICS code(s): 97.040.60)</t>
  </si>
  <si>
    <t>67.250 - Materials and articles in contact with foodstuffs; 97.040.60 - Cookware, cutlery and flatware</t>
  </si>
  <si>
    <r>
      <rPr>
        <sz val="11"/>
        <rFont val="Calibri"/>
      </rPr>
      <t>https://members.wto.org/crnattachments/2022/TBT/THA/22_5951_00_x.pdf</t>
    </r>
  </si>
  <si>
    <t>Mozambique</t>
  </si>
  <si>
    <t>Regulation for water certification</t>
  </si>
  <si>
    <t>This Regulation establishes the criteria for the certification of bottled table drinking water, with a focus on food safety, meeting the legal and regulatory requirements established.</t>
  </si>
  <si>
    <t>Waters, including natural or artificial mineral waters and aerated waters, not containing added sugar or other sweetening matter nor flavoured; ice and snow. (HS code(s): 2201); Drinking water (ICS code(s): 13.060.20)</t>
  </si>
  <si>
    <t>2201 - Waters, incl. natural or artificial mineral waters and aerated waters, not containing added sugar, other sweetening matter or flavoured; ice and snow</t>
  </si>
  <si>
    <t>Quality requirements (TBT); Consumer information, labelling (TBT); Protection of human health or safety (TBT)</t>
  </si>
  <si>
    <r>
      <rPr>
        <sz val="11"/>
        <rFont val="Calibri"/>
      </rPr>
      <t>https://members.wto.org/crnattachments/2022/TBT/MOZ/22_5939_00_x.pdf</t>
    </r>
  </si>
  <si>
    <t>National Broadcasting and Telecommunications Commission Notification on conformity assessment procedures of telecommunication equipment done by the Office of National Broadcasting and Telecommunications Commission.</t>
  </si>
  <si>
    <t>National Broadcasting and Telecommunications Commission (NBTC) revised National Broadcasting and Telecommunications Commission Notification on conformity assessment procedures of telecommunication equipment done by the Office of NBTC dated 4 July B.E.2559 (2016).         This revision is intended to add the Supplier’s Declaration of Conformity (SDoC) process, clear, expeditious, transparent, fair and in line with international practices.</t>
  </si>
  <si>
    <t>Telecommunication equipment</t>
  </si>
  <si>
    <t>Reducing trade barriers and facilitating trade (TBT)</t>
  </si>
  <si>
    <r>
      <rPr>
        <sz val="11"/>
        <rFont val="Calibri"/>
      </rPr>
      <t>https://members.wto.org/crnattachments/2022/TBT/THA/22_5952_00_x.pdf</t>
    </r>
  </si>
  <si>
    <t>Proposal regulation on the Banning of Production, Import, Marketing and Use of the Bag</t>
  </si>
  <si>
    <t>The purpose of this Regulation is to establish rules and procedures regarding the banning of plastic bags, with regard to their production, importation, marketing and use, with a view to reducing negative impacts on human health, infrastructure and the environment in general.</t>
  </si>
  <si>
    <t>- Sacks and bags (including cones) : (HS code(s): 39232); Plastics in general (ICS code(s): 83.080.01)</t>
  </si>
  <si>
    <t>39232 - - Sacks and bags (including cones) :</t>
  </si>
  <si>
    <t>83.080.01 - Plastics in general</t>
  </si>
  <si>
    <r>
      <rPr>
        <sz val="11"/>
        <rFont val="Calibri"/>
      </rPr>
      <t>https://members.wto.org/crnattachments/2022/TBT/MOZ/22_5941_00_x.pdf</t>
    </r>
  </si>
  <si>
    <t>Draft Commission Delegated Regulation supplementing Regulation (EU) 2017/1369 of the European Parliament and of the Council with regard to the energy labelling of smartphones and slate tablets </t>
  </si>
  <si>
    <t>This draft Commission Delegated Regulation sets requirements for the energy labelling and the provision of product information for smartphones and slate tablets. The draft Regulation is based on the findings of technical, environmental and economic studies which have been carried out with stakeholders from around the world.</t>
  </si>
  <si>
    <t>Smartphones, Slate tablets</t>
  </si>
  <si>
    <t>Consumer information, labelling (TBT); Other (TBT)</t>
  </si>
  <si>
    <r>
      <rPr>
        <sz val="11"/>
        <rFont val="Calibri"/>
      </rPr>
      <t>https://members.wto.org/crnattachments/2022/TBT/EEC/22_5918_00_e.pdf
https://members.wto.org/crnattachments/2022/TBT/EEC/22_5918_01_e.pdf</t>
    </r>
  </si>
  <si>
    <t>Draft Commission Regulation laying down ecodesign requirements for mobile phones, cordless phones and slate tablets pursuant to Directive 2009/125/EC of the European Parliament and of the Council and amending [add reference to the revised Ecodesign Regulation on standby, networked standby and off mode] </t>
  </si>
  <si>
    <t>This draft Commission Regulation sets compulsory requirements on:a) design for reliability (resistance to accidental drops, scratch resistance, protection from dust and water, battery longevity)b) ability of the product to be disassembled and repaired (such as availability of critical spare parts),c) availability of operating system version upgradesd) data deletion and transfer functionalitiese)   provision of appropriate information for users, repairers and recyclersfor the products covered. In accordance with Framework Directive 2009/125/EC, products not meeting these requirements will not be allowed to be placed on the EU market.The draft Regulation is based on the findings of technical, environmental and economic studies which have been carried out with stakeholders from around the world.</t>
  </si>
  <si>
    <t>Smartphones,Slate tablets,Mobile phones other than smartphones,Cordless phones </t>
  </si>
  <si>
    <r>
      <rPr>
        <sz val="11"/>
        <rFont val="Calibri"/>
      </rPr>
      <t>https://members.wto.org/crnattachments/2022/TBT/EEC/22_5917_00_e.pdf
https://members.wto.org/crnattachments/2022/TBT/EEC/22_5917_01_e.pdf</t>
    </r>
  </si>
  <si>
    <t>DUS 2662: 2022, Ceramic water filter— Specification, First Edition</t>
  </si>
  <si>
    <t>This Draft Uganda Standard specifies the requirements, sampling and test methods for ceramic water filter</t>
  </si>
  <si>
    <t>- Other (HS code(s): 691490); Ceramic products (ICS code(s): 81.060.20)</t>
  </si>
  <si>
    <t>691490 - Ceramic articles, n.e.s. (excl. of porcelain or china)</t>
  </si>
  <si>
    <t>81.060.20 - Ceramic products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</si>
  <si>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</si>
  <si>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https://members.wto.org/crnattachments/2022/TBT/UGA/22_5930_00_e.pdf</t>
    </r>
  </si>
  <si>
    <t>Draft Ministerial Regulation on Hot and Cool Water Dispenser and Cool Water Dispenser: Safety Requirement (TIS 2461-25xx (20xx)), </t>
  </si>
  <si>
    <t>The draft ministerial regulation mandates hot and cool water dispensers and cool water dispensers (hereinafter dispensing appliances) to conform with the standard for Hot and Cool Water Dispenser and Cool Water Dispenser: Safety Requirements (TIS 2461-25xx (20xx)).This standard specifies safety requirements for dispensing appliances with the rated voltage of less than 250 V for single-phase electric appliances and shall be applied along with TIS 1375-2563 Household and similar electrical appliances-safety: General requirements. This standard covers sanitary of dispensing appliances and potential general risks for users and maintenance personnel.This standard does not cover the safety of children from playing with dispensing appliances, except for electrical safety, or dispensing appliances for vehicles, ships, or airplanes.</t>
  </si>
  <si>
    <t>Water Dispenser (ICS 55.230)</t>
  </si>
  <si>
    <t>55.230 - Distribution and vending machines</t>
  </si>
  <si>
    <r>
      <rPr>
        <sz val="11"/>
        <rFont val="Calibri"/>
      </rPr>
      <t>https://members.wto.org/crnattachments/2022/TBT/THA/22_5931_00_x.pdf</t>
    </r>
  </si>
  <si>
    <t>Viscose Staple Fibres (Quality Control) Order, 2022</t>
  </si>
  <si>
    <t>This order seeks to ensure conformity of Viscose Staple Fibres listed in the schedule to the specified Indian Standard</t>
  </si>
  <si>
    <t>IS 17266:2019 Viscose Staple Fibres (HS: 5504.1000)</t>
  </si>
  <si>
    <t>5504 - Artificial staple fibres, not carded, combed or otherwise processed for spinning</t>
  </si>
  <si>
    <t>Other (TBT); Protection of human health or safety (TBT); Prevention of deceptive practices and consumer protection (TBT); Protection of the environment (TBT)</t>
  </si>
  <si>
    <r>
      <rPr>
        <sz val="11"/>
        <rFont val="Calibri"/>
      </rPr>
      <t>https://members.wto.org/crnattachments/2022/TBT/IND/22_5910_00_e.pdf</t>
    </r>
  </si>
  <si>
    <t>Emne</t>
  </si>
  <si>
    <t>Fødevarer i almindelighed (ICS-kode(r): 67.040)</t>
  </si>
  <si>
    <t>Klimaanlæg, ventilation</t>
  </si>
  <si>
    <t>Mærkning af fødevarer; Fødevarer generelt (ICS-kode(r): 67.040)</t>
  </si>
  <si>
    <t>Fødevarer, der skal registreres hos den centrale kompetente myndighed.</t>
  </si>
  <si>
    <t>Råvarer og færdigpakkede forarbejdede fødevarer</t>
  </si>
  <si>
    <t>Biocidholdige produkter</t>
  </si>
  <si>
    <t>Sæbe og organiske overfladeaktive produkter og præparater i form af stænger, kager, støbte stykker eller former samt papir, vat, filt og fiberdug, imprægneret, overtrukket eller dækket med sæbe eller vaskemiddel : (HS-kode(r): 34011); Overfladeaktive stoffer (ICS-kode(r): 71.100.40)</t>
  </si>
  <si>
    <t>Fødevarer</t>
  </si>
  <si>
    <t xml:space="preserve">Føderale punktafgiftsfordele, importeret alkohol; Alkoholholdige drikkevarer (ICS-kode(r): 67.160.10)
</t>
  </si>
  <si>
    <t xml:space="preserve">Flydende køretøjsbrændstoffer
</t>
  </si>
  <si>
    <t>ELEKTRONIK (ICS-kode(r): 31); TELEKOMMUNIKATION. AUDIO- OG VIDEOTEKNIK (ICS-kode(r): 33); INFORMATIONSTEKNOLOGI. OFFICE-MASKINER (ICS-kode(r): 35)</t>
  </si>
  <si>
    <t>Erhvervskøretøjer; Erhvervskøretøjer (ICS-kode(r): 43.080)</t>
  </si>
  <si>
    <t>Kosmetik</t>
  </si>
  <si>
    <t xml:space="preserve">Opdateringer af flydende kemisk kategorisering; Kvalitet (ICS-kode(r): 03.120); Transport ad vandvejen (ICS-kode(r): 03.220.40) Miljøbeskyttelse (ICS-kode(r): 13.020) Produktion i den kemiske industri (ICS-kode(r): 71.020) Produkter fra den kemiske industri (ICS-kode(r): 71.100)
</t>
  </si>
  <si>
    <t>Tørrede frugter</t>
  </si>
  <si>
    <t>Pesticidaktivt stof</t>
  </si>
  <si>
    <t>GENEREL. TERMINOLOGI. STANDARDISERING. DOKUMENTATION (ICS-kode(r): 01)</t>
  </si>
  <si>
    <t>Digital laveffekt-tv (LPTV)/oversættertjeneste; Audio-, video- og audiovisuel teknik (ICS-kode(r): 33.160); Tv- og radioudsendelse (ICS-kode(r): 33.170)</t>
  </si>
  <si>
    <t>Elektriske maskiner og udstyr samt dele dertil lydoptagere og lydgengivere, billed- og lydoptagere og lydgengivere til fjernsynet samt dele og tilbehør til sådanne artikler (HS-kode(r): 85) TELEKOMMUNIKATION. AUDIO- OG VIDEOTEKNIK (ICS-kode(r): 33)</t>
  </si>
  <si>
    <t>Lægemidler (undtagen varer henhørende under pos. 30.02, 30.05 og 30.06) bestående af to eller flere bestanddele, der er blevet blandet sammen til terapeutisk eller profylaktisk brug, ikke i doseret stand eller i former eller pakninger bestemt til detailsalg. (HS-kode(r): 3003) Lægemidler (undtagen varer henhørende under pos. 30.02, 30.05 og 30.06) bestående af blandede eller ublandede produkter til terapeutisk eller profylaktisk brug, i doseret stand (herunder i form af transdermale administrationssystemer) eller i former eller pakninger til detailsalg. (HS-kode(r): 3004)</t>
  </si>
  <si>
    <t>Afskallet ris (lastris eller brun ris) (HS-kode(r): 100620) - delvis sleben eller sleben ris, også poleret eller glaseret (HS-kode(r): 100630) - Brudris (HS-kode(r): 100640)</t>
  </si>
  <si>
    <t>Drikkevand (ICS-kode(r): 13.060.20)</t>
  </si>
  <si>
    <t>Beskyttelse mod farligt gods (ICS-kode(r): 13.300)</t>
  </si>
  <si>
    <t>Telekommunikation (ICS 33.170)</t>
  </si>
  <si>
    <t xml:space="preserve">Selvbetjeningstransaktionsmaskiner (SSTM'er) og elektroniske selvbetjeningskiosker Støtte til handicappede (ICS-kode(r): 11.180) Sikkerhed i hjemmet (ICS-kode(r): 13.120) Elektroniske displayenheder (ICS-kode(r): 31.120) Bygningstilbehør (ICS-kode(r): 91.190)
</t>
  </si>
  <si>
    <t>Kaffeekstrakter og cikorieekstrakter til konsum</t>
  </si>
  <si>
    <t xml:space="preserve">Produkter fra tekstilindustrien (ICS-kode(r): 59.080)
</t>
  </si>
  <si>
    <t>Pesticider; Sikkerhed i hjemmet (ICS-kode(r): 13.120) Pesticider og andre agrokemikalier (ICS-kode(r): 65.100) Processer i fødevareindustrien (ICS-kode(r): 67.020); Fødevarer generelt (ICS-kode(r): 67.040)</t>
  </si>
  <si>
    <t>Andre maskiner og apparater (HS-kode(r): 854370)</t>
  </si>
  <si>
    <t>Farlige stoffer og blandinger</t>
  </si>
  <si>
    <t>Korn og korn og/eller kornbaserede produkter brød og kiks.</t>
  </si>
  <si>
    <t>Materialer indeholdende radionuklider af naturlig oprindelse</t>
  </si>
  <si>
    <t xml:space="preserve">Elektrisk køretøjs ledende opladningssystem - DC elektrisk køretøjs ladestation
</t>
  </si>
  <si>
    <t>Elektriske apparater og forbrugerprodukter (lithiumbatteri til energilagringssystem)</t>
  </si>
  <si>
    <t xml:space="preserve">Telekommunikationssystemer (ICS-kode(r): 33.040) Teleterminaludstyr (ICS-kode(r): 33.050) Radiokommunikation (ICS-kode(r): 33.060)Fritekst: Telekommunikationsudstyr, radioudstyr og teleterminaludstyr
</t>
  </si>
  <si>
    <t>Stik, stikkontakter, køretøjsstik, køretøjsindgange og adaptere - Ledende opladning af elektriske køretøjer</t>
  </si>
  <si>
    <t>Andet broderi : (HS-kode(r): 58109)</t>
  </si>
  <si>
    <t xml:space="preserve">Anden portlandcement 2523.90 Anden hydraulisk cement; Portlandcement (ekskl. hvid, også kunstigt farvet) (HS 252329) Cement, også farvet (undtagen portlandcement og aluminiumscement) (HS 252390)
</t>
  </si>
  <si>
    <t>Krav til sikker online dataudveksling af typeattesten i elektronisk format.</t>
  </si>
  <si>
    <t xml:space="preserve">Stik, stikkontakter, køretøjsstik, køretøjsindgange og adaptere - Ledende opladning af elektriske køretøjer
</t>
  </si>
  <si>
    <t xml:space="preserve">Industriprodukter, der kræves i henhold til den ministerielle forordning for at være i overensstemmelse med standarden
</t>
  </si>
  <si>
    <t>Elektriske apparater og forbrugerprodukter (EV-opladningssystem osv.)</t>
  </si>
  <si>
    <t>Elektroniske logningsenheder; Vejkøretøjer generelt (ICS-kode(r): 43.020) Elektrisk og elektronisk udstyr (ICS-kode(r): 43.040.10) Bil informatik. Indbyggede computersystemer (ICS-kode(r): 43.040.15)</t>
  </si>
  <si>
    <t xml:space="preserve">Elektriske apparater og forbrugerprodukter (EV-opladningssystem osv.)
</t>
  </si>
  <si>
    <t xml:space="preserve">Luftfartøjer og rumfartøjer generelt (ICS-kode(r): 49.020)
</t>
  </si>
  <si>
    <t>Vejkøretøjer (ICS-kode(r): 43.040)</t>
  </si>
  <si>
    <t>Kemiske stoffer; Miljøbeskyttelse (ICS-kode(r): 13.020) Produktion i den kemiske industri (ICS-kode(r): 71.020) Produkter fra den kemiske industri (ICS-kode(r): 71.100)</t>
  </si>
  <si>
    <t xml:space="preserve">Artikler, produkter, råvarer og udstyr, der indeholder persistente organiske miljøgifte (POP)
</t>
  </si>
  <si>
    <t>Vand, herunder mineralvand og kulsyreholdigt vand, tilsat sukker eller andre sødemidler eller aromatiseret, og andre ikke-alkoholholdige drikkevarer, undtagen frugt- og grøntsagssaft henhørende under pos. 20.09 (HS-kode: 2202)</t>
  </si>
  <si>
    <t>Kosmetiske produkter</t>
  </si>
  <si>
    <t xml:space="preserve">Lægemidler </t>
  </si>
  <si>
    <t xml:space="preserve">Motorkøretøjer mv. </t>
  </si>
  <si>
    <t>FØDEVARETEKNOLOGI (ICS-kode(r): 67)</t>
  </si>
  <si>
    <t>Medicinsk udstyr (ICS-kode(r): 11.040)</t>
  </si>
  <si>
    <t>Kosmetik (HS-kode(r): 33); (ICS-kode(r): 71.100.70)</t>
  </si>
  <si>
    <t>Mineralske transportbrændstoffer og biobrændstoffer, herunder følgende:2709 - Olier udvundet af bituminose mineraler, rå 2710 - Olier udvundet af bituminøse mineraler (bortset fra råolie) og præparater, ikke andetsteds tariferet, med indhold af olier udvundet af jordolie eller af olier hidrørende fra bituminøse mineraler på 70 vægtprocent eller derover, idet disse olier er præparaternes basisbestanddele Olieaffald</t>
  </si>
  <si>
    <t>Konserverede grøntsager (ICS-kode: 67.230)</t>
  </si>
  <si>
    <t>Klasse 7 radioaktive materialer; Kvalitet (ICS-kode(r): 03.120); Transport (ICS-kode(r): 03.220) Miljøbeskyttelse (ICS-kode(r): 13.020) Strålingsbeskyttelse (ICS-kode(r): 13.280) Beskyttelse mod farligt gods (ICS-kode(r): 13.300) Prøvningsbetingelser og -procedurer generelt (ICS-kode(r): 19.020)</t>
  </si>
  <si>
    <t>Produkter fra den kemiske industri (ICS 71.100).</t>
  </si>
  <si>
    <t xml:space="preserve">Medicinsk udstyr, medicinsk udstyr til in vitro-diagnostik, aktivt implantabelt medicinsk udstyr
</t>
  </si>
  <si>
    <t>Vejteknik (ICS-kode(r): 93.080)</t>
  </si>
  <si>
    <t>Pesticidaktive stoffer; Pesticider og andre agrokemikalier (ICS-kode(r): 65.100)</t>
  </si>
  <si>
    <t>Andre switch (HS-kode(r): 853650) - - Andet (HS-kode(r): 853669) - - Udstyret med stik (HS-kode(r): 854442)</t>
  </si>
  <si>
    <t>Køretøjer i klasse M, N og O.</t>
  </si>
  <si>
    <t>Transport af farligt gods</t>
  </si>
  <si>
    <t>Balsamicoeddike</t>
  </si>
  <si>
    <t>Rismel (HS-kode: 11)</t>
  </si>
  <si>
    <t>Tobak, tobaksvarer og dertil knyttet udstyr (ICS-kode(r): 65.160)</t>
  </si>
  <si>
    <t>Medicinsk udstyr leveret til Australien under Therapeutic Goods Administration's lovgivningsmæssige rammer.</t>
  </si>
  <si>
    <t>Kemiske stoffer, der er klassificeret som narkotikaprækursorer</t>
  </si>
  <si>
    <t>Perfluoroctansyre (PFOA) og perfluoroctanesulfonsyre (PFOS); Miljøbeskyttelse (ICS-kode(r): 13.020) Sikkerhed i hjemmet (ICS-kode(r): 13.120) Produktion i den kemiske industri (ICS-kode(r): 71.020) Produkter fra den kemiske industri (ICS-kode(r): 71.100)</t>
  </si>
  <si>
    <t>Husholdningstrykregulatorer for flydende gas (HS: 848110)</t>
  </si>
  <si>
    <t>Generelle test- og analysemetoder for fødevarer (ICS-kode(r): 67.050)</t>
  </si>
  <si>
    <t>Chokolade (ICS-kode(r): 67.190)</t>
  </si>
  <si>
    <t xml:space="preserve">Elektriske maskiner og udstyr samt dele dertil lydoptagere og lydgengivere, billed- og lydoptagere og lydgengivere til fjernsynet samt dele og tilbehør til sådanne artikler (HS-kode(r): 85)
</t>
  </si>
  <si>
    <t>Produkter, der indeholder bevidst tilsat mikroplast (partikler med dimensioner under 5 mm, der dannes eller overtrækkes af syntetiske faste organiske polymerer, som er uopløselige og ikke-bionedbrydelige).</t>
  </si>
  <si>
    <t>Frigivelse af N-nitrosaminer og N-nitroserbare stoffer fra elastomer- eller gummisutter og sutter</t>
  </si>
  <si>
    <t xml:space="preserve">Emissioner fra køretøjer Miljøbeskyttelse (ICS-kode(r): 13.020) Luftkvalitet (ICS-kode(r): 13.040) Vejkøretøjer (ICS-kode(r): 43.040)
</t>
  </si>
  <si>
    <t>Elektrisk og elektronisk udstyr</t>
  </si>
  <si>
    <t>Materialer og genstande i berøring med levnedsmidler (ICS-kode(r): 67.250) Køkkengrej, bestik og bestik (ICS-kode(r): 97.040.60)</t>
  </si>
  <si>
    <t>Vand, herunder naturligt eller kunstigt mineralvand og vand tilsat kulsyre, uden tilsætning af sukker eller andre sødemidler eller aromatiseret is og sne. (HS-kode(r): 2201) Drikkevand (ICS-kode(r): 13.060.20)</t>
  </si>
  <si>
    <t>Telekommunikationsudstyr</t>
  </si>
  <si>
    <t>Sække og sække (herunder kegler) : (HS-kode(r): 39232) Plast generelt (ICS-kode(r): 83.080.01)</t>
  </si>
  <si>
    <t>Smartphones, tablets</t>
  </si>
  <si>
    <t>Keramiske produkter (ICS-kode(r): 81.060.20)</t>
  </si>
  <si>
    <t>Vanddispenser (ICS 55.230)</t>
  </si>
  <si>
    <t>Viskose hæftefibre (HS: 5504.1000)</t>
  </si>
  <si>
    <t xml:space="preserve">Træplade (HS: 4408)
Formet træ (HS: 4409)
Spånplade, OSB og lignende plade (HS: 4410)
Fiberplade (HS: 4411)
Træmasse (HS: 4701, 4702, 4703, 4704, 4705)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</si>
</sst>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0"/>
  <sheetViews>
    <sheetView tabSelected="1" workbookViewId="0">
      <pane ySplit="1" topLeftCell="A39" activePane="bottomLeft" state="frozen"/>
      <selection pane="bottomLeft" activeCell="A2" sqref="A2"/>
    </sheetView>
  </sheetViews>
  <sheetFormatPr defaultRowHeight="15"/>
  <cols>
    <col min="1" max="1" width="33" style="2" customWidth="1"/>
    <col min="2" max="2" width="50" customWidth="1"/>
    <col min="3" max="3" width="30" customWidth="1"/>
    <col min="4" max="5" width="100" style="2" customWidth="1"/>
    <col min="7" max="7" width="40" customWidth="1"/>
    <col min="8" max="11" width="100" customWidth="1"/>
    <col min="12" max="12" width="30" style="4" customWidth="1"/>
    <col min="13" max="15" width="100" customWidth="1"/>
    <col min="16" max="16" width="29.28515625" style="2" customWidth="1"/>
    <col min="17" max="17" width="22.85546875" style="4" customWidth="1"/>
  </cols>
  <sheetData>
    <row r="1" spans="1:17" ht="30" customHeight="1">
      <c r="A1" s="1" t="s">
        <v>587</v>
      </c>
      <c r="B1" s="1" t="s">
        <v>2</v>
      </c>
      <c r="C1" s="1" t="s">
        <v>0</v>
      </c>
      <c r="D1" s="3" t="s">
        <v>3</v>
      </c>
      <c r="E1" s="3" t="s">
        <v>4</v>
      </c>
      <c r="G1" s="1" t="s">
        <v>6</v>
      </c>
      <c r="H1" s="1" t="s">
        <v>7</v>
      </c>
      <c r="I1" s="1" t="s">
        <v>8</v>
      </c>
      <c r="J1" s="1" t="s">
        <v>9</v>
      </c>
      <c r="K1" s="1" t="s">
        <v>10</v>
      </c>
      <c r="L1" s="5" t="s">
        <v>11</v>
      </c>
      <c r="M1" s="1" t="s">
        <v>12</v>
      </c>
      <c r="N1" s="1" t="s">
        <v>13</v>
      </c>
      <c r="O1" s="1" t="s">
        <v>14</v>
      </c>
      <c r="P1" s="3" t="s">
        <v>5</v>
      </c>
      <c r="Q1" s="5" t="s">
        <v>1</v>
      </c>
    </row>
    <row r="2" spans="1:17" ht="75">
      <c r="A2" s="2" t="s">
        <v>608</v>
      </c>
      <c r="B2" s="6" t="str">
        <f>HYPERLINK("https://epingalert.org/en/Search?viewData= G/TBT/N/PER/145"," G/TBT/N/PER/145")</f>
        <v xml:space="preserve"> G/TBT/N/PER/145</v>
      </c>
      <c r="C2" s="6" t="s">
        <v>176</v>
      </c>
      <c r="D2" s="8" t="s">
        <v>177</v>
      </c>
      <c r="E2" s="8" t="s">
        <v>178</v>
      </c>
      <c r="G2" s="6" t="s">
        <v>19</v>
      </c>
      <c r="H2" s="6" t="s">
        <v>20</v>
      </c>
      <c r="I2" s="6" t="s">
        <v>21</v>
      </c>
      <c r="J2" s="6" t="s">
        <v>22</v>
      </c>
      <c r="K2" s="6"/>
      <c r="L2" s="7">
        <v>44894</v>
      </c>
      <c r="M2" s="6" t="s">
        <v>23</v>
      </c>
      <c r="N2" s="8" t="s">
        <v>24</v>
      </c>
      <c r="O2" s="6"/>
      <c r="P2" s="8" t="s">
        <v>18</v>
      </c>
      <c r="Q2" s="7">
        <v>44834</v>
      </c>
    </row>
    <row r="3" spans="1:17" ht="210">
      <c r="A3" s="2" t="s">
        <v>625</v>
      </c>
      <c r="B3" s="6" t="str">
        <f>HYPERLINK("https://epingalert.org/en/Search?viewData= G/TBT/N/TPKM/505"," G/TBT/N/TPKM/505")</f>
        <v xml:space="preserve"> G/TBT/N/TPKM/505</v>
      </c>
      <c r="C3" s="6" t="s">
        <v>36</v>
      </c>
      <c r="D3" s="8" t="s">
        <v>295</v>
      </c>
      <c r="E3" s="8" t="s">
        <v>296</v>
      </c>
      <c r="G3" s="6" t="s">
        <v>19</v>
      </c>
      <c r="H3" s="6" t="s">
        <v>19</v>
      </c>
      <c r="I3" s="6" t="s">
        <v>29</v>
      </c>
      <c r="J3" s="6" t="s">
        <v>19</v>
      </c>
      <c r="K3" s="6"/>
      <c r="L3" s="7">
        <v>44894</v>
      </c>
      <c r="M3" s="6" t="s">
        <v>23</v>
      </c>
      <c r="N3" s="8" t="s">
        <v>30</v>
      </c>
      <c r="O3" s="6" t="str">
        <f>HYPERLINK("https://docs.wto.org/imrd/directdoc.asp?DDFDocuments/t/G/TBTN22/JPN747.DOCX", "https://docs.wto.org/imrd/directdoc.asp?DDFDocuments/t/G/TBTN22/JPN747.DOCX")</f>
        <v>https://docs.wto.org/imrd/directdoc.asp?DDFDocuments/t/G/TBTN22/JPN747.DOCX</v>
      </c>
      <c r="P3" s="8" t="s">
        <v>28</v>
      </c>
      <c r="Q3" s="7">
        <v>44834</v>
      </c>
    </row>
    <row r="4" spans="1:17" ht="30">
      <c r="A4" s="2" t="s">
        <v>624</v>
      </c>
      <c r="B4" s="6" t="str">
        <f>HYPERLINK("https://epingalert.org/en/Search?viewData= G/TBT/N/KEN/1283"," G/TBT/N/KEN/1283")</f>
        <v xml:space="preserve"> G/TBT/N/KEN/1283</v>
      </c>
      <c r="C4" s="6" t="s">
        <v>67</v>
      </c>
      <c r="D4" s="8" t="s">
        <v>286</v>
      </c>
      <c r="E4" s="8" t="s">
        <v>287</v>
      </c>
      <c r="G4" s="6" t="s">
        <v>19</v>
      </c>
      <c r="H4" s="6" t="s">
        <v>20</v>
      </c>
      <c r="I4" s="6" t="s">
        <v>21</v>
      </c>
      <c r="J4" s="6" t="s">
        <v>22</v>
      </c>
      <c r="K4" s="6"/>
      <c r="L4" s="7">
        <v>44923</v>
      </c>
      <c r="M4" s="6" t="s">
        <v>23</v>
      </c>
      <c r="N4" s="8" t="s">
        <v>35</v>
      </c>
      <c r="O4" s="6" t="str">
        <f>HYPERLINK("https://docs.wto.org/imrd/directdoc.asp?DDFDocuments/t/G/TBTN22/USA1926.DOCX", "https://docs.wto.org/imrd/directdoc.asp?DDFDocuments/t/G/TBTN22/USA1926.DOCX")</f>
        <v>https://docs.wto.org/imrd/directdoc.asp?DDFDocuments/t/G/TBTN22/USA1926.DOCX</v>
      </c>
      <c r="P4" s="8" t="s">
        <v>34</v>
      </c>
      <c r="Q4" s="7">
        <v>44834</v>
      </c>
    </row>
    <row r="5" spans="1:17" ht="105">
      <c r="A5" s="2" t="s">
        <v>616</v>
      </c>
      <c r="B5" s="6" t="str">
        <f>HYPERLINK("https://epingalert.org/en/Search?viewData= G/TBT/N/TPKM/506"," G/TBT/N/TPKM/506")</f>
        <v xml:space="preserve"> G/TBT/N/TPKM/506</v>
      </c>
      <c r="C5" s="6" t="s">
        <v>36</v>
      </c>
      <c r="D5" s="8" t="s">
        <v>239</v>
      </c>
      <c r="E5" s="8" t="s">
        <v>240</v>
      </c>
      <c r="G5" s="6" t="s">
        <v>19</v>
      </c>
      <c r="H5" s="6" t="s">
        <v>19</v>
      </c>
      <c r="I5" s="6" t="s">
        <v>40</v>
      </c>
      <c r="J5" s="6" t="s">
        <v>41</v>
      </c>
      <c r="K5" s="6"/>
      <c r="L5" s="7">
        <v>44894</v>
      </c>
      <c r="M5" s="6" t="s">
        <v>23</v>
      </c>
      <c r="N5" s="8" t="s">
        <v>42</v>
      </c>
      <c r="O5" s="6" t="str">
        <f>HYPERLINK("https://docs.wto.org/imrd/directdoc.asp?DDFDocuments/t/G/TBTN22/TPKM507.DOCX", "https://docs.wto.org/imrd/directdoc.asp?DDFDocuments/t/G/TBTN22/TPKM507.DOCX")</f>
        <v>https://docs.wto.org/imrd/directdoc.asp?DDFDocuments/t/G/TBTN22/TPKM507.DOCX</v>
      </c>
      <c r="P5" s="8" t="s">
        <v>39</v>
      </c>
      <c r="Q5" s="7">
        <v>44834</v>
      </c>
    </row>
    <row r="6" spans="1:17" ht="75">
      <c r="A6" s="9" t="s">
        <v>650</v>
      </c>
      <c r="B6" s="6" t="str">
        <f>HYPERLINK("https://epingalert.org/en/Search?viewData= G/TBT/N/TPKM/504"," G/TBT/N/TPKM/504")</f>
        <v xml:space="preserve"> G/TBT/N/TPKM/504</v>
      </c>
      <c r="C6" s="6" t="s">
        <v>36</v>
      </c>
      <c r="D6" s="8" t="s">
        <v>442</v>
      </c>
      <c r="E6" s="8" t="s">
        <v>443</v>
      </c>
      <c r="G6" s="6" t="s">
        <v>19</v>
      </c>
      <c r="H6" s="6" t="s">
        <v>19</v>
      </c>
      <c r="I6" s="6" t="s">
        <v>29</v>
      </c>
      <c r="J6" s="6" t="s">
        <v>22</v>
      </c>
      <c r="K6" s="6"/>
      <c r="L6" s="7">
        <v>44891</v>
      </c>
      <c r="M6" s="6" t="s">
        <v>23</v>
      </c>
      <c r="N6" s="8" t="s">
        <v>47</v>
      </c>
      <c r="O6" s="6" t="str">
        <f>HYPERLINK("https://docs.wto.org/imrd/directdoc.asp?DDFDocuments/t/G/TBTN22/PHL294.DOCX", "https://docs.wto.org/imrd/directdoc.asp?DDFDocuments/t/G/TBTN22/PHL294.DOCX")</f>
        <v>https://docs.wto.org/imrd/directdoc.asp?DDFDocuments/t/G/TBTN22/PHL294.DOCX</v>
      </c>
      <c r="P6" s="8" t="s">
        <v>46</v>
      </c>
      <c r="Q6" s="7">
        <v>44834</v>
      </c>
    </row>
    <row r="7" spans="1:17" ht="75">
      <c r="A7" s="9" t="s">
        <v>635</v>
      </c>
      <c r="B7" s="6" t="str">
        <f>HYPERLINK("https://epingalert.org/en/Search?viewData= G/TBT/N/VNM/238"," G/TBT/N/VNM/238")</f>
        <v xml:space="preserve"> G/TBT/N/VNM/238</v>
      </c>
      <c r="C7" s="6" t="s">
        <v>351</v>
      </c>
      <c r="D7" s="8" t="s">
        <v>352</v>
      </c>
      <c r="E7" s="8" t="s">
        <v>353</v>
      </c>
      <c r="G7" s="6" t="s">
        <v>19</v>
      </c>
      <c r="H7" s="6" t="s">
        <v>19</v>
      </c>
      <c r="I7" s="6" t="s">
        <v>52</v>
      </c>
      <c r="J7" s="6" t="s">
        <v>19</v>
      </c>
      <c r="K7" s="6"/>
      <c r="L7" s="7">
        <v>44893</v>
      </c>
      <c r="M7" s="6" t="s">
        <v>23</v>
      </c>
      <c r="N7" s="8" t="s">
        <v>53</v>
      </c>
      <c r="O7" s="6" t="str">
        <f>HYPERLINK("https://docs.wto.org/imrd/directdoc.asp?DDFDocuments/t/G/TBTN22/EU929.DOCX", "https://docs.wto.org/imrd/directdoc.asp?DDFDocuments/t/G/TBTN22/EU929.DOCX")</f>
        <v>https://docs.wto.org/imrd/directdoc.asp?DDFDocuments/t/G/TBTN22/EU929.DOCX</v>
      </c>
      <c r="P7" s="8" t="s">
        <v>51</v>
      </c>
      <c r="Q7" s="7">
        <v>44833</v>
      </c>
    </row>
    <row r="8" spans="1:17" ht="165">
      <c r="A8" s="9" t="s">
        <v>653</v>
      </c>
      <c r="B8" s="6" t="str">
        <f>HYPERLINK("https://epingalert.org/en/Search?viewData= G/TBT/N/ARG/437"," G/TBT/N/ARG/437")</f>
        <v xml:space="preserve"> G/TBT/N/ARG/437</v>
      </c>
      <c r="C8" s="6" t="s">
        <v>406</v>
      </c>
      <c r="D8" s="8" t="s">
        <v>459</v>
      </c>
      <c r="E8" s="8" t="s">
        <v>460</v>
      </c>
      <c r="G8" s="6" t="s">
        <v>58</v>
      </c>
      <c r="H8" s="6" t="s">
        <v>59</v>
      </c>
      <c r="I8" s="6" t="s">
        <v>60</v>
      </c>
      <c r="J8" s="6" t="s">
        <v>19</v>
      </c>
      <c r="K8" s="6"/>
      <c r="L8" s="7">
        <v>44892</v>
      </c>
      <c r="M8" s="6" t="s">
        <v>23</v>
      </c>
      <c r="N8" s="8" t="s">
        <v>61</v>
      </c>
      <c r="O8" s="6" t="str">
        <f>HYPERLINK("https://docs.wto.org/imrd/directdoc.asp?DDFDocuments/t/G/TBTN22/BDI263.DOCX", "https://docs.wto.org/imrd/directdoc.asp?DDFDocuments/t/G/TBTN22/BDI263.DOCX")</f>
        <v>https://docs.wto.org/imrd/directdoc.asp?DDFDocuments/t/G/TBTN22/BDI263.DOCX</v>
      </c>
      <c r="P8" s="8" t="s">
        <v>57</v>
      </c>
      <c r="Q8" s="7">
        <v>44832</v>
      </c>
    </row>
    <row r="9" spans="1:17" ht="115.5" customHeight="1">
      <c r="A9" s="2" t="s">
        <v>610</v>
      </c>
      <c r="B9" s="6" t="str">
        <f>HYPERLINK("https://epingalert.org/en/Search?viewData= G/TBT/N/SLV/222"," G/TBT/N/SLV/222")</f>
        <v xml:space="preserve"> G/TBT/N/SLV/222</v>
      </c>
      <c r="C9" s="6" t="s">
        <v>15</v>
      </c>
      <c r="D9" s="8" t="s">
        <v>198</v>
      </c>
      <c r="E9" s="8" t="s">
        <v>199</v>
      </c>
      <c r="G9" s="6" t="s">
        <v>19</v>
      </c>
      <c r="H9" s="6" t="s">
        <v>19</v>
      </c>
      <c r="I9" s="6" t="s">
        <v>72</v>
      </c>
      <c r="J9" s="6" t="s">
        <v>73</v>
      </c>
      <c r="K9" s="6"/>
      <c r="L9" s="7">
        <v>44892</v>
      </c>
      <c r="M9" s="6" t="s">
        <v>23</v>
      </c>
      <c r="N9" s="6"/>
      <c r="O9" s="6" t="str">
        <f>HYPERLINK("https://docs.wto.org/imrd/directdoc.asp?DDFDocuments/t/G/TBTN22/SGP65.DOCX", "https://docs.wto.org/imrd/directdoc.asp?DDFDocuments/t/G/TBTN22/SGP65.DOCX")</f>
        <v>https://docs.wto.org/imrd/directdoc.asp?DDFDocuments/t/G/TBTN22/SGP65.DOCX</v>
      </c>
      <c r="P9" s="8" t="s">
        <v>71</v>
      </c>
      <c r="Q9" s="7">
        <v>44832</v>
      </c>
    </row>
    <row r="10" spans="1:17" ht="165">
      <c r="A10" s="2" t="s">
        <v>593</v>
      </c>
      <c r="B10" s="6" t="str">
        <f>HYPERLINK("https://epingalert.org/en/Search?viewData= G/TBT/N/EU/929"," G/TBT/N/EU/929")</f>
        <v xml:space="preserve"> G/TBT/N/EU/929</v>
      </c>
      <c r="C10" s="6" t="s">
        <v>48</v>
      </c>
      <c r="D10" s="8" t="s">
        <v>49</v>
      </c>
      <c r="E10" s="8" t="s">
        <v>50</v>
      </c>
      <c r="G10" s="6" t="s">
        <v>58</v>
      </c>
      <c r="H10" s="6" t="s">
        <v>59</v>
      </c>
      <c r="I10" s="6" t="s">
        <v>76</v>
      </c>
      <c r="J10" s="6" t="s">
        <v>19</v>
      </c>
      <c r="K10" s="6"/>
      <c r="L10" s="7">
        <v>44892</v>
      </c>
      <c r="M10" s="6" t="s">
        <v>23</v>
      </c>
      <c r="N10" s="8" t="s">
        <v>77</v>
      </c>
      <c r="O10" s="6" t="str">
        <f>HYPERLINK("https://docs.wto.org/imrd/directdoc.asp?DDFDocuments/t/G/TBTN22/BDI265.DOCX", "https://docs.wto.org/imrd/directdoc.asp?DDFDocuments/t/G/TBTN22/BDI265.DOCX")</f>
        <v>https://docs.wto.org/imrd/directdoc.asp?DDFDocuments/t/G/TBTN22/BDI265.DOCX</v>
      </c>
      <c r="P10" s="8" t="s">
        <v>57</v>
      </c>
      <c r="Q10" s="7">
        <v>44832</v>
      </c>
    </row>
    <row r="11" spans="1:17" ht="210">
      <c r="A11" s="2" t="s">
        <v>593</v>
      </c>
      <c r="B11" s="6" t="str">
        <f>HYPERLINK("https://epingalert.org/en/Search?viewData= G/TBT/N/EU/927"," G/TBT/N/EU/927")</f>
        <v xml:space="preserve"> G/TBT/N/EU/927</v>
      </c>
      <c r="C11" s="6" t="s">
        <v>48</v>
      </c>
      <c r="D11" s="8" t="s">
        <v>210</v>
      </c>
      <c r="E11" s="8" t="s">
        <v>211</v>
      </c>
      <c r="G11" s="6" t="s">
        <v>58</v>
      </c>
      <c r="H11" s="6" t="s">
        <v>59</v>
      </c>
      <c r="I11" s="6" t="s">
        <v>60</v>
      </c>
      <c r="J11" s="6" t="s">
        <v>19</v>
      </c>
      <c r="K11" s="6"/>
      <c r="L11" s="7">
        <v>44892</v>
      </c>
      <c r="M11" s="6" t="s">
        <v>23</v>
      </c>
      <c r="N11" s="8" t="s">
        <v>61</v>
      </c>
      <c r="O11" s="6" t="str">
        <f>HYPERLINK("https://docs.wto.org/imrd/directdoc.asp?DDFDocuments/t/G/TBTN22/BDI263.DOCX", "https://docs.wto.org/imrd/directdoc.asp?DDFDocuments/t/G/TBTN22/BDI263.DOCX")</f>
        <v>https://docs.wto.org/imrd/directdoc.asp?DDFDocuments/t/G/TBTN22/BDI263.DOCX</v>
      </c>
      <c r="P11" s="8" t="s">
        <v>57</v>
      </c>
      <c r="Q11" s="7">
        <v>44832</v>
      </c>
    </row>
    <row r="12" spans="1:17" ht="90">
      <c r="A12" s="9" t="s">
        <v>661</v>
      </c>
      <c r="B12" s="6" t="str">
        <f>HYPERLINK("https://epingalert.org/en/Search?viewData= G/TBT/N/EGY/328"," G/TBT/N/EGY/328")</f>
        <v xml:space="preserve"> G/TBT/N/EGY/328</v>
      </c>
      <c r="C12" s="6" t="s">
        <v>490</v>
      </c>
      <c r="D12" s="8" t="s">
        <v>496</v>
      </c>
      <c r="E12" s="8" t="s">
        <v>497</v>
      </c>
      <c r="G12" s="6" t="s">
        <v>19</v>
      </c>
      <c r="H12" s="6" t="s">
        <v>82</v>
      </c>
      <c r="I12" s="6" t="s">
        <v>83</v>
      </c>
      <c r="J12" s="6" t="s">
        <v>22</v>
      </c>
      <c r="K12" s="6"/>
      <c r="L12" s="7">
        <v>44887</v>
      </c>
      <c r="M12" s="6" t="s">
        <v>23</v>
      </c>
      <c r="N12" s="8" t="s">
        <v>84</v>
      </c>
      <c r="O12" s="6" t="str">
        <f>HYPERLINK("https://docs.wto.org/imrd/directdoc.asp?DDFDocuments/t/G/TBTN22/USA1924.DOCX", "https://docs.wto.org/imrd/directdoc.asp?DDFDocuments/t/G/TBTN22/USA1924.DOCX")</f>
        <v>https://docs.wto.org/imrd/directdoc.asp?DDFDocuments/t/G/TBTN22/USA1924.DOCX</v>
      </c>
      <c r="P12" s="8" t="s">
        <v>81</v>
      </c>
      <c r="Q12" s="7">
        <v>44832</v>
      </c>
    </row>
    <row r="13" spans="1:17" ht="165">
      <c r="A13" s="2" t="s">
        <v>605</v>
      </c>
      <c r="B13" s="6" t="str">
        <f>HYPERLINK("https://epingalert.org/en/Search?viewData= G/TBT/N/USA/1925"," G/TBT/N/USA/1925")</f>
        <v xml:space="preserve"> G/TBT/N/USA/1925</v>
      </c>
      <c r="C13" s="6" t="s">
        <v>31</v>
      </c>
      <c r="D13" s="8" t="s">
        <v>159</v>
      </c>
      <c r="E13" s="8" t="s">
        <v>160</v>
      </c>
      <c r="G13" s="6" t="s">
        <v>58</v>
      </c>
      <c r="H13" s="6" t="s">
        <v>59</v>
      </c>
      <c r="I13" s="6" t="s">
        <v>76</v>
      </c>
      <c r="J13" s="6" t="s">
        <v>19</v>
      </c>
      <c r="K13" s="6"/>
      <c r="L13" s="7">
        <v>44892</v>
      </c>
      <c r="M13" s="6" t="s">
        <v>23</v>
      </c>
      <c r="N13" s="8" t="s">
        <v>77</v>
      </c>
      <c r="O13" s="6" t="str">
        <f>HYPERLINK("https://docs.wto.org/imrd/directdoc.asp?DDFDocuments/t/G/TBTN22/BDI265.DOCX", "https://docs.wto.org/imrd/directdoc.asp?DDFDocuments/t/G/TBTN22/BDI265.DOCX")</f>
        <v>https://docs.wto.org/imrd/directdoc.asp?DDFDocuments/t/G/TBTN22/BDI265.DOCX</v>
      </c>
      <c r="P13" s="8" t="s">
        <v>57</v>
      </c>
      <c r="Q13" s="7">
        <v>44832</v>
      </c>
    </row>
    <row r="14" spans="1:17" ht="165">
      <c r="A14" s="2" t="s">
        <v>609</v>
      </c>
      <c r="B14" s="6" t="str">
        <f>HYPERLINK("https://epingalert.org/en/Search?viewData= G/TBT/N/BDI/257, G/TBT/N/KEN/1286, G/TBT/N/RWA/692, G/TBT/N/TZA/811, G/TBT/N/UGA/1662"," G/TBT/N/BDI/257, G/TBT/N/KEN/1286, G/TBT/N/RWA/692, G/TBT/N/TZA/811, G/TBT/N/UGA/1662")</f>
        <v xml:space="preserve"> G/TBT/N/BDI/257, G/TBT/N/KEN/1286, G/TBT/N/RWA/692, G/TBT/N/TZA/811, G/TBT/N/UGA/1662</v>
      </c>
      <c r="C14" s="6" t="s">
        <v>78</v>
      </c>
      <c r="D14" s="8" t="s">
        <v>182</v>
      </c>
      <c r="E14" s="8" t="s">
        <v>183</v>
      </c>
      <c r="G14" s="6" t="s">
        <v>58</v>
      </c>
      <c r="H14" s="6" t="s">
        <v>59</v>
      </c>
      <c r="I14" s="6" t="s">
        <v>88</v>
      </c>
      <c r="J14" s="6" t="s">
        <v>19</v>
      </c>
      <c r="K14" s="6"/>
      <c r="L14" s="7">
        <v>44892</v>
      </c>
      <c r="M14" s="6" t="s">
        <v>23</v>
      </c>
      <c r="N14" s="8" t="s">
        <v>89</v>
      </c>
      <c r="O14" s="6" t="str">
        <f>HYPERLINK("https://docs.wto.org/imrd/directdoc.asp?DDFDocuments/t/G/TBTN22/BDI262.DOCX", "https://docs.wto.org/imrd/directdoc.asp?DDFDocuments/t/G/TBTN22/BDI262.DOCX")</f>
        <v>https://docs.wto.org/imrd/directdoc.asp?DDFDocuments/t/G/TBTN22/BDI262.DOCX</v>
      </c>
      <c r="P14" s="8" t="s">
        <v>57</v>
      </c>
      <c r="Q14" s="7">
        <v>44832</v>
      </c>
    </row>
    <row r="15" spans="1:17" ht="30">
      <c r="A15" s="2" t="s">
        <v>609</v>
      </c>
      <c r="B15" s="6" t="str">
        <f>HYPERLINK("https://epingalert.org/en/Search?viewData= G/TBT/N/BDI/259, G/TBT/N/KEN/1288, G/TBT/N/RWA/694, G/TBT/N/TZA/813, G/TBT/N/UGA/1664"," G/TBT/N/BDI/259, G/TBT/N/KEN/1288, G/TBT/N/RWA/694, G/TBT/N/TZA/813, G/TBT/N/UGA/1664")</f>
        <v xml:space="preserve"> G/TBT/N/BDI/259, G/TBT/N/KEN/1288, G/TBT/N/RWA/694, G/TBT/N/TZA/813, G/TBT/N/UGA/1664</v>
      </c>
      <c r="C15" s="6" t="s">
        <v>67</v>
      </c>
      <c r="D15" s="8" t="s">
        <v>188</v>
      </c>
      <c r="E15" s="8" t="s">
        <v>189</v>
      </c>
      <c r="G15" s="6" t="s">
        <v>19</v>
      </c>
      <c r="H15" s="6" t="s">
        <v>19</v>
      </c>
      <c r="I15" s="6" t="s">
        <v>94</v>
      </c>
      <c r="J15" s="6" t="s">
        <v>19</v>
      </c>
      <c r="K15" s="6"/>
      <c r="L15" s="7">
        <v>44862</v>
      </c>
      <c r="M15" s="6" t="s">
        <v>23</v>
      </c>
      <c r="N15" s="8" t="s">
        <v>95</v>
      </c>
      <c r="O15" s="6"/>
      <c r="P15" s="8" t="s">
        <v>93</v>
      </c>
      <c r="Q15" s="7">
        <v>44832</v>
      </c>
    </row>
    <row r="16" spans="1:17" ht="165">
      <c r="A16" s="2" t="s">
        <v>609</v>
      </c>
      <c r="B16" s="6" t="str">
        <f>HYPERLINK("https://epingalert.org/en/Search?viewData= G/TBT/N/BDI/258, G/TBT/N/KEN/1287, G/TBT/N/RWA/693, G/TBT/N/TZA/812, G/TBT/N/UGA/1663"," G/TBT/N/BDI/258, G/TBT/N/KEN/1287, G/TBT/N/RWA/693, G/TBT/N/TZA/812, G/TBT/N/UGA/1663")</f>
        <v xml:space="preserve"> G/TBT/N/BDI/258, G/TBT/N/KEN/1287, G/TBT/N/RWA/693, G/TBT/N/TZA/812, G/TBT/N/UGA/1663</v>
      </c>
      <c r="C16" s="6" t="s">
        <v>67</v>
      </c>
      <c r="D16" s="8" t="s">
        <v>191</v>
      </c>
      <c r="E16" s="8" t="s">
        <v>192</v>
      </c>
      <c r="G16" s="6" t="s">
        <v>58</v>
      </c>
      <c r="H16" s="6" t="s">
        <v>59</v>
      </c>
      <c r="I16" s="6" t="s">
        <v>76</v>
      </c>
      <c r="J16" s="6" t="s">
        <v>19</v>
      </c>
      <c r="K16" s="6"/>
      <c r="L16" s="7">
        <v>44892</v>
      </c>
      <c r="M16" s="6" t="s">
        <v>23</v>
      </c>
      <c r="N16" s="8" t="s">
        <v>89</v>
      </c>
      <c r="O16" s="6" t="str">
        <f>HYPERLINK("https://docs.wto.org/imrd/directdoc.asp?DDFDocuments/t/G/TBTN22/BDI262.DOCX", "https://docs.wto.org/imrd/directdoc.asp?DDFDocuments/t/G/TBTN22/BDI262.DOCX")</f>
        <v>https://docs.wto.org/imrd/directdoc.asp?DDFDocuments/t/G/TBTN22/BDI262.DOCX</v>
      </c>
      <c r="P16" s="8" t="s">
        <v>57</v>
      </c>
      <c r="Q16" s="7">
        <v>44832</v>
      </c>
    </row>
    <row r="17" spans="1:17" ht="165">
      <c r="A17" s="2" t="s">
        <v>609</v>
      </c>
      <c r="B17" s="6" t="str">
        <f>HYPERLINK("https://epingalert.org/en/Search?viewData= G/TBT/N/BDI/257, G/TBT/N/KEN/1286, G/TBT/N/RWA/692, G/TBT/N/TZA/811, G/TBT/N/UGA/1662"," G/TBT/N/BDI/257, G/TBT/N/KEN/1286, G/TBT/N/RWA/692, G/TBT/N/TZA/811, G/TBT/N/UGA/1662")</f>
        <v xml:space="preserve"> G/TBT/N/BDI/257, G/TBT/N/KEN/1286, G/TBT/N/RWA/692, G/TBT/N/TZA/811, G/TBT/N/UGA/1662</v>
      </c>
      <c r="C17" s="6" t="s">
        <v>62</v>
      </c>
      <c r="D17" s="8" t="s">
        <v>182</v>
      </c>
      <c r="E17" s="8" t="s">
        <v>183</v>
      </c>
      <c r="G17" s="6" t="s">
        <v>58</v>
      </c>
      <c r="H17" s="6" t="s">
        <v>59</v>
      </c>
      <c r="I17" s="6" t="s">
        <v>60</v>
      </c>
      <c r="J17" s="6" t="s">
        <v>19</v>
      </c>
      <c r="K17" s="6"/>
      <c r="L17" s="7">
        <v>44892</v>
      </c>
      <c r="M17" s="6" t="s">
        <v>23</v>
      </c>
      <c r="N17" s="8" t="s">
        <v>61</v>
      </c>
      <c r="O17" s="6" t="str">
        <f>HYPERLINK("https://docs.wto.org/imrd/directdoc.asp?DDFDocuments/t/G/TBTN22/BDI263.DOCX", "https://docs.wto.org/imrd/directdoc.asp?DDFDocuments/t/G/TBTN22/BDI263.DOCX")</f>
        <v>https://docs.wto.org/imrd/directdoc.asp?DDFDocuments/t/G/TBTN22/BDI263.DOCX</v>
      </c>
      <c r="P17" s="8" t="s">
        <v>57</v>
      </c>
      <c r="Q17" s="7">
        <v>44832</v>
      </c>
    </row>
    <row r="18" spans="1:17" ht="105">
      <c r="A18" s="2" t="s">
        <v>609</v>
      </c>
      <c r="B18" s="6" t="str">
        <f>HYPERLINK("https://epingalert.org/en/Search?viewData= G/TBT/N/BDI/258, G/TBT/N/KEN/1287, G/TBT/N/RWA/693, G/TBT/N/TZA/812, G/TBT/N/UGA/1663"," G/TBT/N/BDI/258, G/TBT/N/KEN/1287, G/TBT/N/RWA/693, G/TBT/N/TZA/812, G/TBT/N/UGA/1663")</f>
        <v xml:space="preserve"> G/TBT/N/BDI/258, G/TBT/N/KEN/1287, G/TBT/N/RWA/693, G/TBT/N/TZA/812, G/TBT/N/UGA/1663</v>
      </c>
      <c r="C18" s="6" t="s">
        <v>54</v>
      </c>
      <c r="D18" s="8" t="s">
        <v>191</v>
      </c>
      <c r="E18" s="8" t="s">
        <v>192</v>
      </c>
      <c r="G18" s="6" t="s">
        <v>19</v>
      </c>
      <c r="H18" s="6" t="s">
        <v>100</v>
      </c>
      <c r="I18" s="6" t="s">
        <v>101</v>
      </c>
      <c r="J18" s="6" t="s">
        <v>19</v>
      </c>
      <c r="K18" s="6"/>
      <c r="L18" s="7">
        <v>44892</v>
      </c>
      <c r="M18" s="6" t="s">
        <v>23</v>
      </c>
      <c r="N18" s="6"/>
      <c r="O18" s="6" t="str">
        <f>HYPERLINK("https://docs.wto.org/imrd/directdoc.asp?DDFDocuments/t/G/TBTN22/BEL46.DOCX", "https://docs.wto.org/imrd/directdoc.asp?DDFDocuments/t/G/TBTN22/BEL46.DOCX")</f>
        <v>https://docs.wto.org/imrd/directdoc.asp?DDFDocuments/t/G/TBTN22/BEL46.DOCX</v>
      </c>
      <c r="P18" s="8" t="s">
        <v>99</v>
      </c>
      <c r="Q18" s="7">
        <v>44832</v>
      </c>
    </row>
    <row r="19" spans="1:17" ht="165">
      <c r="A19" s="2" t="s">
        <v>609</v>
      </c>
      <c r="B19" s="6" t="str">
        <f>HYPERLINK("https://epingalert.org/en/Search?viewData= G/TBT/N/BDI/258, G/TBT/N/KEN/1287, G/TBT/N/RWA/693, G/TBT/N/TZA/812, G/TBT/N/UGA/1663"," G/TBT/N/BDI/258, G/TBT/N/KEN/1287, G/TBT/N/RWA/693, G/TBT/N/TZA/812, G/TBT/N/UGA/1663")</f>
        <v xml:space="preserve"> G/TBT/N/BDI/258, G/TBT/N/KEN/1287, G/TBT/N/RWA/693, G/TBT/N/TZA/812, G/TBT/N/UGA/1663</v>
      </c>
      <c r="C19" s="6" t="s">
        <v>62</v>
      </c>
      <c r="D19" s="8" t="s">
        <v>191</v>
      </c>
      <c r="E19" s="8" t="s">
        <v>192</v>
      </c>
      <c r="G19" s="6" t="s">
        <v>58</v>
      </c>
      <c r="H19" s="6" t="s">
        <v>59</v>
      </c>
      <c r="I19" s="6" t="s">
        <v>76</v>
      </c>
      <c r="J19" s="6" t="s">
        <v>19</v>
      </c>
      <c r="K19" s="6"/>
      <c r="L19" s="7">
        <v>44892</v>
      </c>
      <c r="M19" s="6" t="s">
        <v>23</v>
      </c>
      <c r="N19" s="8" t="s">
        <v>104</v>
      </c>
      <c r="O19" s="6" t="str">
        <f>HYPERLINK("https://docs.wto.org/imrd/directdoc.asp?DDFDocuments/t/G/TBTN22/BDI260.DOCX", "https://docs.wto.org/imrd/directdoc.asp?DDFDocuments/t/G/TBTN22/BDI260.DOCX")</f>
        <v>https://docs.wto.org/imrd/directdoc.asp?DDFDocuments/t/G/TBTN22/BDI260.DOCX</v>
      </c>
      <c r="P19" s="8" t="s">
        <v>57</v>
      </c>
      <c r="Q19" s="7">
        <v>44832</v>
      </c>
    </row>
    <row r="20" spans="1:17" ht="165">
      <c r="A20" s="2" t="s">
        <v>609</v>
      </c>
      <c r="B20" s="6" t="str">
        <f>HYPERLINK("https://epingalert.org/en/Search?viewData= G/TBT/N/BDI/259, G/TBT/N/KEN/1288, G/TBT/N/RWA/694, G/TBT/N/TZA/813, G/TBT/N/UGA/1664"," G/TBT/N/BDI/259, G/TBT/N/KEN/1288, G/TBT/N/RWA/694, G/TBT/N/TZA/813, G/TBT/N/UGA/1664")</f>
        <v xml:space="preserve"> G/TBT/N/BDI/259, G/TBT/N/KEN/1288, G/TBT/N/RWA/694, G/TBT/N/TZA/813, G/TBT/N/UGA/1664</v>
      </c>
      <c r="C20" s="6" t="s">
        <v>62</v>
      </c>
      <c r="D20" s="8" t="s">
        <v>188</v>
      </c>
      <c r="E20" s="8" t="s">
        <v>189</v>
      </c>
      <c r="G20" s="6" t="s">
        <v>58</v>
      </c>
      <c r="H20" s="6" t="s">
        <v>59</v>
      </c>
      <c r="I20" s="6" t="s">
        <v>60</v>
      </c>
      <c r="J20" s="6" t="s">
        <v>19</v>
      </c>
      <c r="K20" s="6"/>
      <c r="L20" s="7">
        <v>44892</v>
      </c>
      <c r="M20" s="6" t="s">
        <v>23</v>
      </c>
      <c r="N20" s="8" t="s">
        <v>66</v>
      </c>
      <c r="O20" s="6" t="str">
        <f>HYPERLINK("https://docs.wto.org/imrd/directdoc.asp?DDFDocuments/t/G/TBTN22/BDI261.DOCX", "https://docs.wto.org/imrd/directdoc.asp?DDFDocuments/t/G/TBTN22/BDI261.DOCX")</f>
        <v>https://docs.wto.org/imrd/directdoc.asp?DDFDocuments/t/G/TBTN22/BDI261.DOCX</v>
      </c>
      <c r="P20" s="8" t="s">
        <v>57</v>
      </c>
      <c r="Q20" s="7">
        <v>44832</v>
      </c>
    </row>
    <row r="21" spans="1:17" ht="165">
      <c r="A21" s="2" t="s">
        <v>609</v>
      </c>
      <c r="B21" s="6" t="str">
        <f>HYPERLINK("https://epingalert.org/en/Search?viewData= G/TBT/N/BDI/259, G/TBT/N/KEN/1288, G/TBT/N/RWA/694, G/TBT/N/TZA/813, G/TBT/N/UGA/1664"," G/TBT/N/BDI/259, G/TBT/N/KEN/1288, G/TBT/N/RWA/694, G/TBT/N/TZA/813, G/TBT/N/UGA/1664")</f>
        <v xml:space="preserve"> G/TBT/N/BDI/259, G/TBT/N/KEN/1288, G/TBT/N/RWA/694, G/TBT/N/TZA/813, G/TBT/N/UGA/1664</v>
      </c>
      <c r="C21" s="6" t="s">
        <v>54</v>
      </c>
      <c r="D21" s="8" t="s">
        <v>188</v>
      </c>
      <c r="E21" s="8" t="s">
        <v>189</v>
      </c>
      <c r="G21" s="6" t="s">
        <v>58</v>
      </c>
      <c r="H21" s="6" t="s">
        <v>59</v>
      </c>
      <c r="I21" s="6" t="s">
        <v>88</v>
      </c>
      <c r="J21" s="6" t="s">
        <v>19</v>
      </c>
      <c r="K21" s="6"/>
      <c r="L21" s="7">
        <v>44892</v>
      </c>
      <c r="M21" s="6" t="s">
        <v>23</v>
      </c>
      <c r="N21" s="8" t="s">
        <v>107</v>
      </c>
      <c r="O21" s="6" t="str">
        <f>HYPERLINK("https://docs.wto.org/imrd/directdoc.asp?DDFDocuments/t/G/TBTN22/BDI264.DOCX", "https://docs.wto.org/imrd/directdoc.asp?DDFDocuments/t/G/TBTN22/BDI264.DOCX")</f>
        <v>https://docs.wto.org/imrd/directdoc.asp?DDFDocuments/t/G/TBTN22/BDI264.DOCX</v>
      </c>
      <c r="P21" s="8" t="s">
        <v>57</v>
      </c>
      <c r="Q21" s="7">
        <v>44832</v>
      </c>
    </row>
    <row r="22" spans="1:17" ht="165">
      <c r="A22" s="2" t="s">
        <v>609</v>
      </c>
      <c r="B22" s="6" t="str">
        <f>HYPERLINK("https://epingalert.org/en/Search?viewData= G/TBT/N/BDI/257, G/TBT/N/KEN/1286, G/TBT/N/RWA/692, G/TBT/N/TZA/811, G/TBT/N/UGA/1662"," G/TBT/N/BDI/257, G/TBT/N/KEN/1286, G/TBT/N/RWA/692, G/TBT/N/TZA/811, G/TBT/N/UGA/1662")</f>
        <v xml:space="preserve"> G/TBT/N/BDI/257, G/TBT/N/KEN/1286, G/TBT/N/RWA/692, G/TBT/N/TZA/811, G/TBT/N/UGA/1662</v>
      </c>
      <c r="C22" s="6" t="s">
        <v>54</v>
      </c>
      <c r="D22" s="8" t="s">
        <v>182</v>
      </c>
      <c r="E22" s="8" t="s">
        <v>183</v>
      </c>
      <c r="G22" s="6" t="s">
        <v>58</v>
      </c>
      <c r="H22" s="6" t="s">
        <v>59</v>
      </c>
      <c r="I22" s="6" t="s">
        <v>65</v>
      </c>
      <c r="J22" s="6" t="s">
        <v>19</v>
      </c>
      <c r="K22" s="6"/>
      <c r="L22" s="7">
        <v>44892</v>
      </c>
      <c r="M22" s="6" t="s">
        <v>23</v>
      </c>
      <c r="N22" s="8" t="s">
        <v>61</v>
      </c>
      <c r="O22" s="6" t="str">
        <f>HYPERLINK("https://docs.wto.org/imrd/directdoc.asp?DDFDocuments/t/G/TBTN22/BDI263.DOCX", "https://docs.wto.org/imrd/directdoc.asp?DDFDocuments/t/G/TBTN22/BDI263.DOCX")</f>
        <v>https://docs.wto.org/imrd/directdoc.asp?DDFDocuments/t/G/TBTN22/BDI263.DOCX</v>
      </c>
      <c r="P22" s="8" t="s">
        <v>57</v>
      </c>
      <c r="Q22" s="7">
        <v>44832</v>
      </c>
    </row>
    <row r="23" spans="1:17" ht="165">
      <c r="A23" s="2" t="s">
        <v>609</v>
      </c>
      <c r="B23" s="6" t="str">
        <f>HYPERLINK("https://epingalert.org/en/Search?viewData= G/TBT/N/BDI/257, G/TBT/N/KEN/1286, G/TBT/N/RWA/692, G/TBT/N/TZA/811, G/TBT/N/UGA/1662"," G/TBT/N/BDI/257, G/TBT/N/KEN/1286, G/TBT/N/RWA/692, G/TBT/N/TZA/811, G/TBT/N/UGA/1662")</f>
        <v xml:space="preserve"> G/TBT/N/BDI/257, G/TBT/N/KEN/1286, G/TBT/N/RWA/692, G/TBT/N/TZA/811, G/TBT/N/UGA/1662</v>
      </c>
      <c r="C23" s="6" t="s">
        <v>67</v>
      </c>
      <c r="D23" s="8" t="s">
        <v>182</v>
      </c>
      <c r="E23" s="8" t="s">
        <v>183</v>
      </c>
      <c r="G23" s="6" t="s">
        <v>58</v>
      </c>
      <c r="H23" s="6" t="s">
        <v>59</v>
      </c>
      <c r="I23" s="6" t="s">
        <v>88</v>
      </c>
      <c r="J23" s="6" t="s">
        <v>19</v>
      </c>
      <c r="K23" s="6"/>
      <c r="L23" s="7">
        <v>44892</v>
      </c>
      <c r="M23" s="6" t="s">
        <v>23</v>
      </c>
      <c r="N23" s="8" t="s">
        <v>104</v>
      </c>
      <c r="O23" s="6" t="str">
        <f>HYPERLINK("https://docs.wto.org/imrd/directdoc.asp?DDFDocuments/t/G/TBTN22/BDI260.DOCX", "https://docs.wto.org/imrd/directdoc.asp?DDFDocuments/t/G/TBTN22/BDI260.DOCX")</f>
        <v>https://docs.wto.org/imrd/directdoc.asp?DDFDocuments/t/G/TBTN22/BDI260.DOCX</v>
      </c>
      <c r="P23" s="8" t="s">
        <v>57</v>
      </c>
      <c r="Q23" s="7">
        <v>44832</v>
      </c>
    </row>
    <row r="24" spans="1:17" ht="165">
      <c r="A24" s="2" t="s">
        <v>609</v>
      </c>
      <c r="B24" s="6" t="str">
        <f>HYPERLINK("https://epingalert.org/en/Search?viewData= G/TBT/N/BDI/259, G/TBT/N/KEN/1288, G/TBT/N/RWA/694, G/TBT/N/TZA/813, G/TBT/N/UGA/1664"," G/TBT/N/BDI/259, G/TBT/N/KEN/1288, G/TBT/N/RWA/694, G/TBT/N/TZA/813, G/TBT/N/UGA/1664")</f>
        <v xml:space="preserve"> G/TBT/N/BDI/259, G/TBT/N/KEN/1288, G/TBT/N/RWA/694, G/TBT/N/TZA/813, G/TBT/N/UGA/1664</v>
      </c>
      <c r="C24" s="6" t="s">
        <v>78</v>
      </c>
      <c r="D24" s="8" t="s">
        <v>188</v>
      </c>
      <c r="E24" s="8" t="s">
        <v>189</v>
      </c>
      <c r="G24" s="6" t="s">
        <v>58</v>
      </c>
      <c r="H24" s="6" t="s">
        <v>59</v>
      </c>
      <c r="I24" s="6" t="s">
        <v>65</v>
      </c>
      <c r="J24" s="6" t="s">
        <v>19</v>
      </c>
      <c r="K24" s="6"/>
      <c r="L24" s="7">
        <v>44892</v>
      </c>
      <c r="M24" s="6" t="s">
        <v>23</v>
      </c>
      <c r="N24" s="8" t="s">
        <v>66</v>
      </c>
      <c r="O24" s="6" t="str">
        <f>HYPERLINK("https://docs.wto.org/imrd/directdoc.asp?DDFDocuments/t/G/TBTN22/BDI261.DOCX", "https://docs.wto.org/imrd/directdoc.asp?DDFDocuments/t/G/TBTN22/BDI261.DOCX")</f>
        <v>https://docs.wto.org/imrd/directdoc.asp?DDFDocuments/t/G/TBTN22/BDI261.DOCX</v>
      </c>
      <c r="P24" s="8" t="s">
        <v>57</v>
      </c>
      <c r="Q24" s="7">
        <v>44832</v>
      </c>
    </row>
    <row r="25" spans="1:17" ht="45">
      <c r="A25" s="2" t="s">
        <v>609</v>
      </c>
      <c r="B25" s="6" t="str">
        <f>HYPERLINK("https://epingalert.org/en/Search?viewData= G/TBT/N/BDI/257, G/TBT/N/KEN/1286, G/TBT/N/RWA/692, G/TBT/N/TZA/811, G/TBT/N/UGA/1662"," G/TBT/N/BDI/257, G/TBT/N/KEN/1286, G/TBT/N/RWA/692, G/TBT/N/TZA/811, G/TBT/N/UGA/1662")</f>
        <v xml:space="preserve"> G/TBT/N/BDI/257, G/TBT/N/KEN/1286, G/TBT/N/RWA/692, G/TBT/N/TZA/811, G/TBT/N/UGA/1662</v>
      </c>
      <c r="C25" s="6" t="s">
        <v>85</v>
      </c>
      <c r="D25" s="8" t="s">
        <v>182</v>
      </c>
      <c r="E25" s="8" t="s">
        <v>183</v>
      </c>
      <c r="G25" s="6" t="s">
        <v>19</v>
      </c>
      <c r="H25" s="6" t="s">
        <v>111</v>
      </c>
      <c r="I25" s="6" t="s">
        <v>112</v>
      </c>
      <c r="J25" s="6" t="s">
        <v>19</v>
      </c>
      <c r="K25" s="6"/>
      <c r="L25" s="7">
        <v>44887</v>
      </c>
      <c r="M25" s="6" t="s">
        <v>23</v>
      </c>
      <c r="N25" s="8" t="s">
        <v>113</v>
      </c>
      <c r="O25" s="6" t="str">
        <f>HYPERLINK("https://docs.wto.org/imrd/directdoc.asp?DDFDocuments/t/G/TBTN22/USA1922.DOCX", "https://docs.wto.org/imrd/directdoc.asp?DDFDocuments/t/G/TBTN22/USA1922.DOCX")</f>
        <v>https://docs.wto.org/imrd/directdoc.asp?DDFDocuments/t/G/TBTN22/USA1922.DOCX</v>
      </c>
      <c r="P25" s="8" t="s">
        <v>110</v>
      </c>
      <c r="Q25" s="7">
        <v>44832</v>
      </c>
    </row>
    <row r="26" spans="1:17" ht="30">
      <c r="A26" s="2" t="s">
        <v>609</v>
      </c>
      <c r="B26" s="6" t="str">
        <f>HYPERLINK("https://epingalert.org/en/Search?viewData= G/TBT/N/BDI/259, G/TBT/N/KEN/1288, G/TBT/N/RWA/694, G/TBT/N/TZA/813, G/TBT/N/UGA/1664"," G/TBT/N/BDI/259, G/TBT/N/KEN/1288, G/TBT/N/RWA/694, G/TBT/N/TZA/813, G/TBT/N/UGA/1664")</f>
        <v xml:space="preserve"> G/TBT/N/BDI/259, G/TBT/N/KEN/1288, G/TBT/N/RWA/694, G/TBT/N/TZA/813, G/TBT/N/UGA/1664</v>
      </c>
      <c r="C26" s="6" t="s">
        <v>85</v>
      </c>
      <c r="D26" s="8" t="s">
        <v>188</v>
      </c>
      <c r="E26" s="8" t="s">
        <v>189</v>
      </c>
      <c r="G26" s="6" t="s">
        <v>19</v>
      </c>
      <c r="H26" s="6" t="s">
        <v>19</v>
      </c>
      <c r="I26" s="6" t="s">
        <v>29</v>
      </c>
      <c r="J26" s="6" t="s">
        <v>73</v>
      </c>
      <c r="K26" s="6"/>
      <c r="L26" s="7">
        <v>44892</v>
      </c>
      <c r="M26" s="6" t="s">
        <v>23</v>
      </c>
      <c r="N26" s="6"/>
      <c r="O26" s="6" t="str">
        <f>HYPERLINK("https://docs.wto.org/imrd/directdoc.asp?DDFDocuments/t/G/TBTN22/IND235.DOCX", "https://docs.wto.org/imrd/directdoc.asp?DDFDocuments/t/G/TBTN22/IND235.DOCX")</f>
        <v>https://docs.wto.org/imrd/directdoc.asp?DDFDocuments/t/G/TBTN22/IND235.DOCX</v>
      </c>
      <c r="P26" s="8" t="s">
        <v>117</v>
      </c>
      <c r="Q26" s="7">
        <v>44832</v>
      </c>
    </row>
    <row r="27" spans="1:17" ht="165">
      <c r="A27" s="2" t="s">
        <v>609</v>
      </c>
      <c r="B27" s="6" t="str">
        <f>HYPERLINK("https://epingalert.org/en/Search?viewData= G/TBT/N/BDI/258, G/TBT/N/KEN/1287, G/TBT/N/RWA/693, G/TBT/N/TZA/812, G/TBT/N/UGA/1663"," G/TBT/N/BDI/258, G/TBT/N/KEN/1287, G/TBT/N/RWA/693, G/TBT/N/TZA/812, G/TBT/N/UGA/1663")</f>
        <v xml:space="preserve"> G/TBT/N/BDI/258, G/TBT/N/KEN/1287, G/TBT/N/RWA/693, G/TBT/N/TZA/812, G/TBT/N/UGA/1663</v>
      </c>
      <c r="C27" s="6" t="s">
        <v>78</v>
      </c>
      <c r="D27" s="8" t="s">
        <v>191</v>
      </c>
      <c r="E27" s="8" t="s">
        <v>192</v>
      </c>
      <c r="G27" s="6" t="s">
        <v>58</v>
      </c>
      <c r="H27" s="6" t="s">
        <v>59</v>
      </c>
      <c r="I27" s="6" t="s">
        <v>76</v>
      </c>
      <c r="J27" s="6" t="s">
        <v>19</v>
      </c>
      <c r="K27" s="6"/>
      <c r="L27" s="7">
        <v>44892</v>
      </c>
      <c r="M27" s="6" t="s">
        <v>23</v>
      </c>
      <c r="N27" s="8" t="s">
        <v>107</v>
      </c>
      <c r="O27" s="6" t="str">
        <f>HYPERLINK("https://docs.wto.org/imrd/directdoc.asp?DDFDocuments/t/G/TBTN22/BDI264.DOCX", "https://docs.wto.org/imrd/directdoc.asp?DDFDocuments/t/G/TBTN22/BDI264.DOCX")</f>
        <v>https://docs.wto.org/imrd/directdoc.asp?DDFDocuments/t/G/TBTN22/BDI264.DOCX</v>
      </c>
      <c r="P27" s="8" t="s">
        <v>57</v>
      </c>
      <c r="Q27" s="7">
        <v>44832</v>
      </c>
    </row>
    <row r="28" spans="1:17" ht="165">
      <c r="A28" s="2" t="s">
        <v>609</v>
      </c>
      <c r="B28" s="6" t="str">
        <f>HYPERLINK("https://epingalert.org/en/Search?viewData= G/TBT/N/BDI/258, G/TBT/N/KEN/1287, G/TBT/N/RWA/693, G/TBT/N/TZA/812, G/TBT/N/UGA/1663"," G/TBT/N/BDI/258, G/TBT/N/KEN/1287, G/TBT/N/RWA/693, G/TBT/N/TZA/812, G/TBT/N/UGA/1663")</f>
        <v xml:space="preserve"> G/TBT/N/BDI/258, G/TBT/N/KEN/1287, G/TBT/N/RWA/693, G/TBT/N/TZA/812, G/TBT/N/UGA/1663</v>
      </c>
      <c r="C28" s="6" t="s">
        <v>85</v>
      </c>
      <c r="D28" s="8" t="s">
        <v>191</v>
      </c>
      <c r="E28" s="8" t="s">
        <v>192</v>
      </c>
      <c r="G28" s="6" t="s">
        <v>58</v>
      </c>
      <c r="H28" s="6" t="s">
        <v>59</v>
      </c>
      <c r="I28" s="6" t="s">
        <v>76</v>
      </c>
      <c r="J28" s="6" t="s">
        <v>19</v>
      </c>
      <c r="K28" s="6"/>
      <c r="L28" s="7">
        <v>44892</v>
      </c>
      <c r="M28" s="6" t="s">
        <v>23</v>
      </c>
      <c r="N28" s="8" t="s">
        <v>89</v>
      </c>
      <c r="O28" s="6" t="str">
        <f>HYPERLINK("https://docs.wto.org/imrd/directdoc.asp?DDFDocuments/t/G/TBTN22/BDI262.DOCX", "https://docs.wto.org/imrd/directdoc.asp?DDFDocuments/t/G/TBTN22/BDI262.DOCX")</f>
        <v>https://docs.wto.org/imrd/directdoc.asp?DDFDocuments/t/G/TBTN22/BDI262.DOCX</v>
      </c>
      <c r="P28" s="8" t="s">
        <v>57</v>
      </c>
      <c r="Q28" s="7">
        <v>44832</v>
      </c>
    </row>
    <row r="29" spans="1:17" ht="60">
      <c r="A29" s="2" t="s">
        <v>620</v>
      </c>
      <c r="B29" s="6" t="str">
        <f>HYPERLINK("https://epingalert.org/en/Search?viewData= G/TBT/N/KOR/1098"," G/TBT/N/KOR/1098")</f>
        <v xml:space="preserve"> G/TBT/N/KOR/1098</v>
      </c>
      <c r="C29" s="6" t="s">
        <v>118</v>
      </c>
      <c r="D29" s="8" t="s">
        <v>258</v>
      </c>
      <c r="E29" s="8" t="s">
        <v>259</v>
      </c>
      <c r="G29" s="6" t="s">
        <v>19</v>
      </c>
      <c r="H29" s="6" t="s">
        <v>19</v>
      </c>
      <c r="I29" s="6" t="s">
        <v>122</v>
      </c>
      <c r="J29" s="6" t="s">
        <v>123</v>
      </c>
      <c r="K29" s="6"/>
      <c r="L29" s="7">
        <v>44892</v>
      </c>
      <c r="M29" s="6" t="s">
        <v>23</v>
      </c>
      <c r="N29" s="8" t="s">
        <v>124</v>
      </c>
      <c r="O29" s="6" t="str">
        <f>HYPERLINK("https://docs.wto.org/imrd/directdoc.asp?DDFDocuments/t/G/TBTN22/KOR1105.DOCX", "https://docs.wto.org/imrd/directdoc.asp?DDFDocuments/t/G/TBTN22/KOR1105.DOCX")</f>
        <v>https://docs.wto.org/imrd/directdoc.asp?DDFDocuments/t/G/TBTN22/KOR1105.DOCX</v>
      </c>
      <c r="P29" s="8" t="s">
        <v>121</v>
      </c>
      <c r="Q29" s="7">
        <v>44832</v>
      </c>
    </row>
    <row r="30" spans="1:17" ht="165">
      <c r="A30" s="9" t="s">
        <v>666</v>
      </c>
      <c r="B30" s="6" t="str">
        <f>HYPERLINK("https://epingalert.org/en/Search?viewData= G/TBT/N/UKR/225"," G/TBT/N/UKR/225")</f>
        <v xml:space="preserve"> G/TBT/N/UKR/225</v>
      </c>
      <c r="C30" s="6" t="s">
        <v>218</v>
      </c>
      <c r="D30" s="8" t="s">
        <v>528</v>
      </c>
      <c r="E30" s="8" t="s">
        <v>529</v>
      </c>
      <c r="G30" s="6" t="s">
        <v>58</v>
      </c>
      <c r="H30" s="6" t="s">
        <v>59</v>
      </c>
      <c r="I30" s="6" t="s">
        <v>88</v>
      </c>
      <c r="J30" s="6" t="s">
        <v>19</v>
      </c>
      <c r="K30" s="6"/>
      <c r="L30" s="7">
        <v>44892</v>
      </c>
      <c r="M30" s="6" t="s">
        <v>23</v>
      </c>
      <c r="N30" s="8" t="s">
        <v>77</v>
      </c>
      <c r="O30" s="6" t="str">
        <f>HYPERLINK("https://docs.wto.org/imrd/directdoc.asp?DDFDocuments/t/G/TBTN22/BDI265.DOCX", "https://docs.wto.org/imrd/directdoc.asp?DDFDocuments/t/G/TBTN22/BDI265.DOCX")</f>
        <v>https://docs.wto.org/imrd/directdoc.asp?DDFDocuments/t/G/TBTN22/BDI265.DOCX</v>
      </c>
      <c r="P30" s="8" t="s">
        <v>57</v>
      </c>
      <c r="Q30" s="7">
        <v>44832</v>
      </c>
    </row>
    <row r="31" spans="1:17" ht="165">
      <c r="A31" s="2" t="s">
        <v>629</v>
      </c>
      <c r="B31" s="6" t="str">
        <f>HYPERLINK("https://epingalert.org/en/Search?viewData= G/TBT/N/KOR/1097"," G/TBT/N/KOR/1097")</f>
        <v xml:space="preserve"> G/TBT/N/KOR/1097</v>
      </c>
      <c r="C31" s="6" t="s">
        <v>118</v>
      </c>
      <c r="D31" s="8" t="s">
        <v>263</v>
      </c>
      <c r="E31" s="8" t="s">
        <v>313</v>
      </c>
      <c r="G31" s="6" t="s">
        <v>58</v>
      </c>
      <c r="H31" s="6" t="s">
        <v>59</v>
      </c>
      <c r="I31" s="6" t="s">
        <v>76</v>
      </c>
      <c r="J31" s="6" t="s">
        <v>19</v>
      </c>
      <c r="K31" s="6"/>
      <c r="L31" s="7">
        <v>44892</v>
      </c>
      <c r="M31" s="6" t="s">
        <v>23</v>
      </c>
      <c r="N31" s="8" t="s">
        <v>107</v>
      </c>
      <c r="O31" s="6" t="str">
        <f>HYPERLINK("https://docs.wto.org/imrd/directdoc.asp?DDFDocuments/t/G/TBTN22/BDI264.DOCX", "https://docs.wto.org/imrd/directdoc.asp?DDFDocuments/t/G/TBTN22/BDI264.DOCX")</f>
        <v>https://docs.wto.org/imrd/directdoc.asp?DDFDocuments/t/G/TBTN22/BDI264.DOCX</v>
      </c>
      <c r="P31" s="8" t="s">
        <v>57</v>
      </c>
      <c r="Q31" s="7">
        <v>44832</v>
      </c>
    </row>
    <row r="32" spans="1:17" ht="165">
      <c r="A32" s="2" t="s">
        <v>631</v>
      </c>
      <c r="B32" s="6" t="str">
        <f>HYPERLINK("https://epingalert.org/en/Search?viewData= G/TBT/N/KOR/1096"," G/TBT/N/KOR/1096")</f>
        <v xml:space="preserve"> G/TBT/N/KOR/1096</v>
      </c>
      <c r="C32" s="6" t="s">
        <v>118</v>
      </c>
      <c r="D32" s="8" t="s">
        <v>325</v>
      </c>
      <c r="E32" s="8" t="s">
        <v>326</v>
      </c>
      <c r="G32" s="6" t="s">
        <v>58</v>
      </c>
      <c r="H32" s="6" t="s">
        <v>59</v>
      </c>
      <c r="I32" s="6" t="s">
        <v>60</v>
      </c>
      <c r="J32" s="6" t="s">
        <v>19</v>
      </c>
      <c r="K32" s="6"/>
      <c r="L32" s="7">
        <v>44892</v>
      </c>
      <c r="M32" s="6" t="s">
        <v>23</v>
      </c>
      <c r="N32" s="8" t="s">
        <v>66</v>
      </c>
      <c r="O32" s="6" t="str">
        <f>HYPERLINK("https://docs.wto.org/imrd/directdoc.asp?DDFDocuments/t/G/TBTN22/BDI261.DOCX", "https://docs.wto.org/imrd/directdoc.asp?DDFDocuments/t/G/TBTN22/BDI261.DOCX")</f>
        <v>https://docs.wto.org/imrd/directdoc.asp?DDFDocuments/t/G/TBTN22/BDI261.DOCX</v>
      </c>
      <c r="P32" s="8" t="s">
        <v>57</v>
      </c>
      <c r="Q32" s="7">
        <v>44832</v>
      </c>
    </row>
    <row r="33" spans="1:17" ht="165">
      <c r="A33" s="2" t="s">
        <v>621</v>
      </c>
      <c r="B33" s="6" t="str">
        <f>HYPERLINK("https://epingalert.org/en/Search?viewData= G/TBT/N/KOR/1102"," G/TBT/N/KOR/1102")</f>
        <v xml:space="preserve"> G/TBT/N/KOR/1102</v>
      </c>
      <c r="C33" s="6" t="s">
        <v>118</v>
      </c>
      <c r="D33" s="8" t="s">
        <v>263</v>
      </c>
      <c r="E33" s="8" t="s">
        <v>264</v>
      </c>
      <c r="G33" s="6" t="s">
        <v>58</v>
      </c>
      <c r="H33" s="6" t="s">
        <v>59</v>
      </c>
      <c r="I33" s="6" t="s">
        <v>65</v>
      </c>
      <c r="J33" s="6" t="s">
        <v>19</v>
      </c>
      <c r="K33" s="6"/>
      <c r="L33" s="7">
        <v>44892</v>
      </c>
      <c r="M33" s="6" t="s">
        <v>23</v>
      </c>
      <c r="N33" s="8" t="s">
        <v>61</v>
      </c>
      <c r="O33" s="6" t="str">
        <f>HYPERLINK("https://docs.wto.org/imrd/directdoc.asp?DDFDocuments/t/G/TBTN22/BDI263.DOCX", "https://docs.wto.org/imrd/directdoc.asp?DDFDocuments/t/G/TBTN22/BDI263.DOCX")</f>
        <v>https://docs.wto.org/imrd/directdoc.asp?DDFDocuments/t/G/TBTN22/BDI263.DOCX</v>
      </c>
      <c r="P33" s="8" t="s">
        <v>57</v>
      </c>
      <c r="Q33" s="7">
        <v>44832</v>
      </c>
    </row>
    <row r="34" spans="1:17" ht="150">
      <c r="A34" s="2" t="s">
        <v>621</v>
      </c>
      <c r="B34" s="6" t="str">
        <f>HYPERLINK("https://epingalert.org/en/Search?viewData= G/TBT/N/KOR/1103"," G/TBT/N/KOR/1103")</f>
        <v xml:space="preserve"> G/TBT/N/KOR/1103</v>
      </c>
      <c r="C34" s="6" t="s">
        <v>118</v>
      </c>
      <c r="D34" s="8" t="s">
        <v>316</v>
      </c>
      <c r="E34" s="8" t="s">
        <v>317</v>
      </c>
      <c r="G34" s="6" t="s">
        <v>19</v>
      </c>
      <c r="H34" s="6" t="s">
        <v>128</v>
      </c>
      <c r="I34" s="6" t="s">
        <v>129</v>
      </c>
      <c r="J34" s="6" t="s">
        <v>19</v>
      </c>
      <c r="K34" s="6"/>
      <c r="L34" s="7">
        <v>44916</v>
      </c>
      <c r="M34" s="6" t="s">
        <v>23</v>
      </c>
      <c r="N34" s="8" t="s">
        <v>130</v>
      </c>
      <c r="O34" s="6" t="str">
        <f>HYPERLINK("https://docs.wto.org/imrd/directdoc.asp?DDFDocuments/t/G/TBTN22/USA1923.DOCX", "https://docs.wto.org/imrd/directdoc.asp?DDFDocuments/t/G/TBTN22/USA1923.DOCX")</f>
        <v>https://docs.wto.org/imrd/directdoc.asp?DDFDocuments/t/G/TBTN22/USA1923.DOCX</v>
      </c>
      <c r="P34" s="8" t="s">
        <v>127</v>
      </c>
      <c r="Q34" s="7">
        <v>44832</v>
      </c>
    </row>
    <row r="35" spans="1:17" ht="120">
      <c r="A35" s="2" t="s">
        <v>606</v>
      </c>
      <c r="B35" s="6" t="str">
        <f>HYPERLINK("https://epingalert.org/en/Search?viewData= G/TBT/N/BRA/1450"," G/TBT/N/BRA/1450")</f>
        <v xml:space="preserve"> G/TBT/N/BRA/1450</v>
      </c>
      <c r="C35" s="6" t="s">
        <v>164</v>
      </c>
      <c r="D35" s="8" t="s">
        <v>165</v>
      </c>
      <c r="E35" s="8" t="s">
        <v>166</v>
      </c>
      <c r="G35" s="6" t="s">
        <v>19</v>
      </c>
      <c r="H35" s="6" t="s">
        <v>135</v>
      </c>
      <c r="I35" s="6" t="s">
        <v>136</v>
      </c>
      <c r="J35" s="6" t="s">
        <v>22</v>
      </c>
      <c r="K35" s="6"/>
      <c r="L35" s="7">
        <v>44892</v>
      </c>
      <c r="M35" s="6" t="s">
        <v>23</v>
      </c>
      <c r="N35" s="8" t="s">
        <v>137</v>
      </c>
      <c r="O35" s="6" t="str">
        <f>HYPERLINK("https://docs.wto.org/imrd/directdoc.asp?DDFDocuments/t/G/TBTN22/ZAF248.DOCX", "https://docs.wto.org/imrd/directdoc.asp?DDFDocuments/t/G/TBTN22/ZAF248.DOCX")</f>
        <v>https://docs.wto.org/imrd/directdoc.asp?DDFDocuments/t/G/TBTN22/ZAF248.DOCX</v>
      </c>
      <c r="P35" s="8" t="s">
        <v>134</v>
      </c>
      <c r="Q35" s="7">
        <v>44832</v>
      </c>
    </row>
    <row r="36" spans="1:17" ht="165">
      <c r="A36" s="9" t="s">
        <v>662</v>
      </c>
      <c r="B36" s="6" t="str">
        <f>HYPERLINK("https://epingalert.org/en/Search?viewData= G/TBT/N/BRA/1443"," G/TBT/N/BRA/1443")</f>
        <v xml:space="preserve"> G/TBT/N/BRA/1443</v>
      </c>
      <c r="C36" s="6" t="s">
        <v>164</v>
      </c>
      <c r="D36" s="8" t="s">
        <v>500</v>
      </c>
      <c r="E36" s="8" t="s">
        <v>501</v>
      </c>
      <c r="G36" s="6" t="s">
        <v>58</v>
      </c>
      <c r="H36" s="6" t="s">
        <v>59</v>
      </c>
      <c r="I36" s="6" t="s">
        <v>76</v>
      </c>
      <c r="J36" s="6" t="s">
        <v>19</v>
      </c>
      <c r="K36" s="6"/>
      <c r="L36" s="7">
        <v>44892</v>
      </c>
      <c r="M36" s="6" t="s">
        <v>23</v>
      </c>
      <c r="N36" s="8" t="s">
        <v>89</v>
      </c>
      <c r="O36" s="6"/>
      <c r="P36" s="8" t="s">
        <v>57</v>
      </c>
      <c r="Q36" s="7">
        <v>44832</v>
      </c>
    </row>
    <row r="37" spans="1:17" ht="135">
      <c r="A37" s="2" t="s">
        <v>598</v>
      </c>
      <c r="B37" s="6" t="str">
        <f>HYPERLINK("https://epingalert.org/en/Search?viewData= G/TBT/N/BEL/46"," G/TBT/N/BEL/46")</f>
        <v xml:space="preserve"> G/TBT/N/BEL/46</v>
      </c>
      <c r="C37" s="6" t="s">
        <v>96</v>
      </c>
      <c r="D37" s="8" t="s">
        <v>97</v>
      </c>
      <c r="E37" s="8" t="s">
        <v>98</v>
      </c>
      <c r="G37" s="6" t="s">
        <v>141</v>
      </c>
      <c r="H37" s="6" t="s">
        <v>19</v>
      </c>
      <c r="I37" s="6" t="s">
        <v>142</v>
      </c>
      <c r="J37" s="6" t="s">
        <v>19</v>
      </c>
      <c r="K37" s="6"/>
      <c r="L37" s="7">
        <v>44892</v>
      </c>
      <c r="M37" s="6" t="s">
        <v>23</v>
      </c>
      <c r="N37" s="8" t="s">
        <v>143</v>
      </c>
      <c r="O37" s="6" t="str">
        <f>HYPERLINK("https://docs.wto.org/imrd/directdoc.asp?DDFDocuments/t/G/TBTN22/KOR1104.DOCX", "https://docs.wto.org/imrd/directdoc.asp?DDFDocuments/t/G/TBTN22/KOR1104.DOCX")</f>
        <v>https://docs.wto.org/imrd/directdoc.asp?DDFDocuments/t/G/TBTN22/KOR1104.DOCX</v>
      </c>
      <c r="P37" s="8" t="s">
        <v>140</v>
      </c>
      <c r="Q37" s="7">
        <v>44832</v>
      </c>
    </row>
    <row r="38" spans="1:17" ht="165">
      <c r="A38" s="2" t="s">
        <v>598</v>
      </c>
      <c r="B38" s="6" t="str">
        <f>HYPERLINK("https://epingalert.org/en/Search?viewData= G/TBT/N/BEL/47"," G/TBT/N/BEL/47")</f>
        <v xml:space="preserve"> G/TBT/N/BEL/47</v>
      </c>
      <c r="C38" s="6" t="s">
        <v>96</v>
      </c>
      <c r="D38" s="8" t="s">
        <v>144</v>
      </c>
      <c r="E38" s="8" t="s">
        <v>145</v>
      </c>
      <c r="G38" s="6" t="s">
        <v>58</v>
      </c>
      <c r="H38" s="6" t="s">
        <v>59</v>
      </c>
      <c r="I38" s="6" t="s">
        <v>76</v>
      </c>
      <c r="J38" s="6" t="s">
        <v>19</v>
      </c>
      <c r="K38" s="6"/>
      <c r="L38" s="7">
        <v>44892</v>
      </c>
      <c r="M38" s="6" t="s">
        <v>23</v>
      </c>
      <c r="N38" s="8" t="s">
        <v>107</v>
      </c>
      <c r="O38" s="6" t="str">
        <f>HYPERLINK("https://docs.wto.org/imrd/directdoc.asp?DDFDocuments/t/G/TBTN22/BDI264.DOCX", "https://docs.wto.org/imrd/directdoc.asp?DDFDocuments/t/G/TBTN22/BDI264.DOCX")</f>
        <v>https://docs.wto.org/imrd/directdoc.asp?DDFDocuments/t/G/TBTN22/BDI264.DOCX</v>
      </c>
      <c r="P38" s="8" t="s">
        <v>57</v>
      </c>
      <c r="Q38" s="7">
        <v>44832</v>
      </c>
    </row>
    <row r="39" spans="1:17" ht="165">
      <c r="A39" s="2" t="s">
        <v>630</v>
      </c>
      <c r="B39" s="6" t="str">
        <f>HYPERLINK("https://epingalert.org/en/Search?viewData= G/TBT/N/USA/1919"," G/TBT/N/USA/1919")</f>
        <v xml:space="preserve"> G/TBT/N/USA/1919</v>
      </c>
      <c r="C39" s="6" t="s">
        <v>31</v>
      </c>
      <c r="D39" s="8" t="s">
        <v>319</v>
      </c>
      <c r="E39" s="8" t="s">
        <v>320</v>
      </c>
      <c r="G39" s="6" t="s">
        <v>58</v>
      </c>
      <c r="H39" s="6" t="s">
        <v>59</v>
      </c>
      <c r="I39" s="6" t="s">
        <v>76</v>
      </c>
      <c r="J39" s="6" t="s">
        <v>19</v>
      </c>
      <c r="K39" s="6"/>
      <c r="L39" s="7">
        <v>44892</v>
      </c>
      <c r="M39" s="6" t="s">
        <v>23</v>
      </c>
      <c r="N39" s="8" t="s">
        <v>89</v>
      </c>
      <c r="O39" s="6" t="str">
        <f>HYPERLINK("https://docs.wto.org/imrd/directdoc.asp?DDFDocuments/t/G/TBTN22/BDI262.DOCX", "https://docs.wto.org/imrd/directdoc.asp?DDFDocuments/t/G/TBTN22/BDI262.DOCX")</f>
        <v>https://docs.wto.org/imrd/directdoc.asp?DDFDocuments/t/G/TBTN22/BDI262.DOCX</v>
      </c>
      <c r="P39" s="8" t="s">
        <v>57</v>
      </c>
      <c r="Q39" s="7">
        <v>44832</v>
      </c>
    </row>
    <row r="40" spans="1:17" ht="165">
      <c r="A40" s="9" t="s">
        <v>665</v>
      </c>
      <c r="B40" s="6" t="str">
        <f>HYPERLINK("https://epingalert.org/en/Search?viewData= G/TBT/N/USA/1914"," G/TBT/N/USA/1914")</f>
        <v xml:space="preserve"> G/TBT/N/USA/1914</v>
      </c>
      <c r="C40" s="6" t="s">
        <v>31</v>
      </c>
      <c r="D40" s="8" t="s">
        <v>523</v>
      </c>
      <c r="E40" s="8" t="s">
        <v>524</v>
      </c>
      <c r="G40" s="6" t="s">
        <v>58</v>
      </c>
      <c r="H40" s="6" t="s">
        <v>59</v>
      </c>
      <c r="I40" s="6" t="s">
        <v>88</v>
      </c>
      <c r="J40" s="6" t="s">
        <v>19</v>
      </c>
      <c r="K40" s="6"/>
      <c r="L40" s="7">
        <v>44892</v>
      </c>
      <c r="M40" s="6" t="s">
        <v>23</v>
      </c>
      <c r="N40" s="8" t="s">
        <v>77</v>
      </c>
      <c r="O40" s="6" t="str">
        <f>HYPERLINK("https://docs.wto.org/imrd/directdoc.asp?DDFDocuments/t/G/TBTN22/BDI265.DOCX", "https://docs.wto.org/imrd/directdoc.asp?DDFDocuments/t/G/TBTN22/BDI265.DOCX")</f>
        <v>https://docs.wto.org/imrd/directdoc.asp?DDFDocuments/t/G/TBTN22/BDI265.DOCX</v>
      </c>
      <c r="P40" s="8" t="s">
        <v>57</v>
      </c>
      <c r="Q40" s="7">
        <v>44832</v>
      </c>
    </row>
    <row r="41" spans="1:17" ht="180">
      <c r="A41" s="2" t="s">
        <v>599</v>
      </c>
      <c r="B41" s="6" t="str">
        <f>HYPERLINK("https://epingalert.org/en/Search?viewData= G/TBT/N/USA/1922"," G/TBT/N/USA/1922")</f>
        <v xml:space="preserve"> G/TBT/N/USA/1922</v>
      </c>
      <c r="C41" s="6" t="s">
        <v>31</v>
      </c>
      <c r="D41" s="8" t="s">
        <v>108</v>
      </c>
      <c r="E41" s="8" t="s">
        <v>109</v>
      </c>
      <c r="G41" s="6" t="s">
        <v>19</v>
      </c>
      <c r="H41" s="6" t="s">
        <v>100</v>
      </c>
      <c r="I41" s="6" t="s">
        <v>146</v>
      </c>
      <c r="J41" s="6" t="s">
        <v>19</v>
      </c>
      <c r="K41" s="6"/>
      <c r="L41" s="7">
        <v>44892</v>
      </c>
      <c r="M41" s="6" t="s">
        <v>23</v>
      </c>
      <c r="N41" s="6"/>
      <c r="O41" s="6" t="str">
        <f>HYPERLINK("https://docs.wto.org/imrd/directdoc.asp?DDFDocuments/t/G/TBTN22/BEL47.DOCX", "https://docs.wto.org/imrd/directdoc.asp?DDFDocuments/t/G/TBTN22/BEL47.DOCX")</f>
        <v>https://docs.wto.org/imrd/directdoc.asp?DDFDocuments/t/G/TBTN22/BEL47.DOCX</v>
      </c>
      <c r="P41" s="8" t="s">
        <v>99</v>
      </c>
      <c r="Q41" s="7">
        <v>44832</v>
      </c>
    </row>
    <row r="42" spans="1:17" ht="60">
      <c r="A42" s="2" t="s">
        <v>617</v>
      </c>
      <c r="B42" s="6" t="str">
        <f>HYPERLINK("https://epingalert.org/en/Search?viewData= G/TBT/N/EU/926"," G/TBT/N/EU/926")</f>
        <v xml:space="preserve"> G/TBT/N/EU/926</v>
      </c>
      <c r="C42" s="6" t="s">
        <v>48</v>
      </c>
      <c r="D42" s="8" t="s">
        <v>244</v>
      </c>
      <c r="E42" s="8" t="s">
        <v>245</v>
      </c>
      <c r="G42" s="6" t="s">
        <v>19</v>
      </c>
      <c r="H42" s="6" t="s">
        <v>150</v>
      </c>
      <c r="I42" s="6" t="s">
        <v>151</v>
      </c>
      <c r="J42" s="6" t="s">
        <v>19</v>
      </c>
      <c r="K42" s="6"/>
      <c r="L42" s="7">
        <v>44892</v>
      </c>
      <c r="M42" s="6" t="s">
        <v>23</v>
      </c>
      <c r="N42" s="8" t="s">
        <v>152</v>
      </c>
      <c r="O42" s="6" t="str">
        <f>HYPERLINK("https://docs.wto.org/imrd/directdoc.asp?DDFDocuments/t/G/TBTN22/EU928.DOCX", "https://docs.wto.org/imrd/directdoc.asp?DDFDocuments/t/G/TBTN22/EU928.DOCX")</f>
        <v>https://docs.wto.org/imrd/directdoc.asp?DDFDocuments/t/G/TBTN22/EU928.DOCX</v>
      </c>
      <c r="P42" s="8" t="s">
        <v>149</v>
      </c>
      <c r="Q42" s="7">
        <v>44832</v>
      </c>
    </row>
    <row r="43" spans="1:17" ht="75">
      <c r="A43" s="2" t="s">
        <v>597</v>
      </c>
      <c r="B43" s="6" t="str">
        <f>HYPERLINK("https://epingalert.org/en/Search?viewData= G/TBT/N/CHL/614"," G/TBT/N/CHL/614")</f>
        <v xml:space="preserve"> G/TBT/N/CHL/614</v>
      </c>
      <c r="C43" s="6" t="s">
        <v>90</v>
      </c>
      <c r="D43" s="8" t="s">
        <v>91</v>
      </c>
      <c r="E43" s="8" t="s">
        <v>92</v>
      </c>
      <c r="G43" s="6" t="s">
        <v>19</v>
      </c>
      <c r="H43" s="6" t="s">
        <v>157</v>
      </c>
      <c r="I43" s="6" t="s">
        <v>136</v>
      </c>
      <c r="J43" s="6" t="s">
        <v>73</v>
      </c>
      <c r="K43" s="6"/>
      <c r="L43" s="7">
        <v>44892</v>
      </c>
      <c r="M43" s="6" t="s">
        <v>23</v>
      </c>
      <c r="N43" s="8" t="s">
        <v>158</v>
      </c>
      <c r="O43" s="6"/>
      <c r="P43" s="8" t="s">
        <v>156</v>
      </c>
      <c r="Q43" s="7">
        <v>44832</v>
      </c>
    </row>
    <row r="44" spans="1:17" ht="165">
      <c r="A44" s="9" t="s">
        <v>664</v>
      </c>
      <c r="B44" s="6" t="str">
        <f>HYPERLINK("https://epingalert.org/en/Search?viewData= G/TBT/N/UKR/226"," G/TBT/N/UKR/226")</f>
        <v xml:space="preserve"> G/TBT/N/UKR/226</v>
      </c>
      <c r="C44" s="6" t="s">
        <v>218</v>
      </c>
      <c r="D44" s="8" t="s">
        <v>518</v>
      </c>
      <c r="E44" s="8" t="s">
        <v>519</v>
      </c>
      <c r="G44" s="6" t="s">
        <v>58</v>
      </c>
      <c r="H44" s="6" t="s">
        <v>59</v>
      </c>
      <c r="I44" s="6" t="s">
        <v>76</v>
      </c>
      <c r="J44" s="6" t="s">
        <v>19</v>
      </c>
      <c r="K44" s="6"/>
      <c r="L44" s="7">
        <v>44892</v>
      </c>
      <c r="M44" s="6" t="s">
        <v>23</v>
      </c>
      <c r="N44" s="8" t="s">
        <v>104</v>
      </c>
      <c r="O44" s="6" t="str">
        <f>HYPERLINK("https://docs.wto.org/imrd/directdoc.asp?DDFDocuments/t/G/TBTN22/BDI260.DOCX", "https://docs.wto.org/imrd/directdoc.asp?DDFDocuments/t/G/TBTN22/BDI260.DOCX")</f>
        <v>https://docs.wto.org/imrd/directdoc.asp?DDFDocuments/t/G/TBTN22/BDI260.DOCX</v>
      </c>
      <c r="P44" s="8" t="s">
        <v>57</v>
      </c>
      <c r="Q44" s="7">
        <v>44832</v>
      </c>
    </row>
    <row r="45" spans="1:17" ht="225">
      <c r="A45" s="2" t="s">
        <v>596</v>
      </c>
      <c r="B45" s="6" t="str">
        <f>HYPERLINK("https://epingalert.org/en/Search?viewData= G/TBT/N/USA/1924"," G/TBT/N/USA/1924")</f>
        <v xml:space="preserve"> G/TBT/N/USA/1924</v>
      </c>
      <c r="C45" s="6" t="s">
        <v>31</v>
      </c>
      <c r="D45" s="8" t="s">
        <v>79</v>
      </c>
      <c r="E45" s="8" t="s">
        <v>80</v>
      </c>
      <c r="G45" s="6" t="s">
        <v>58</v>
      </c>
      <c r="H45" s="6" t="s">
        <v>59</v>
      </c>
      <c r="I45" s="6" t="s">
        <v>88</v>
      </c>
      <c r="J45" s="6" t="s">
        <v>19</v>
      </c>
      <c r="K45" s="6"/>
      <c r="L45" s="7">
        <v>44892</v>
      </c>
      <c r="M45" s="6" t="s">
        <v>23</v>
      </c>
      <c r="N45" s="8" t="s">
        <v>77</v>
      </c>
      <c r="O45" s="6" t="str">
        <f>HYPERLINK("https://docs.wto.org/imrd/directdoc.asp?DDFDocuments/t/G/TBTN22/BDI265.DOCX", "https://docs.wto.org/imrd/directdoc.asp?DDFDocuments/t/G/TBTN22/BDI265.DOCX")</f>
        <v>https://docs.wto.org/imrd/directdoc.asp?DDFDocuments/t/G/TBTN22/BDI265.DOCX</v>
      </c>
      <c r="P45" s="8" t="s">
        <v>57</v>
      </c>
      <c r="Q45" s="7">
        <v>44832</v>
      </c>
    </row>
    <row r="46" spans="1:17" ht="409.5">
      <c r="A46" s="2" t="s">
        <v>595</v>
      </c>
      <c r="B46" s="6" t="str">
        <f>HYPERLINK("https://epingalert.org/en/Search?viewData= G/TBT/N/SGP/65"," G/TBT/N/SGP/65")</f>
        <v xml:space="preserve"> G/TBT/N/SGP/65</v>
      </c>
      <c r="C46" s="6" t="s">
        <v>68</v>
      </c>
      <c r="D46" s="8" t="s">
        <v>69</v>
      </c>
      <c r="E46" s="8" t="s">
        <v>70</v>
      </c>
      <c r="G46" s="6" t="s">
        <v>58</v>
      </c>
      <c r="H46" s="6" t="s">
        <v>59</v>
      </c>
      <c r="I46" s="6" t="s">
        <v>76</v>
      </c>
      <c r="J46" s="6" t="s">
        <v>19</v>
      </c>
      <c r="K46" s="6"/>
      <c r="L46" s="7">
        <v>44892</v>
      </c>
      <c r="M46" s="6" t="s">
        <v>23</v>
      </c>
      <c r="N46" s="8" t="s">
        <v>107</v>
      </c>
      <c r="O46" s="6" t="str">
        <f>HYPERLINK("https://docs.wto.org/imrd/directdoc.asp?DDFDocuments/t/G/TBTN22/BDI264.DOCX", "https://docs.wto.org/imrd/directdoc.asp?DDFDocuments/t/G/TBTN22/BDI264.DOCX")</f>
        <v>https://docs.wto.org/imrd/directdoc.asp?DDFDocuments/t/G/TBTN22/BDI264.DOCX</v>
      </c>
      <c r="P46" s="8" t="s">
        <v>57</v>
      </c>
      <c r="Q46" s="7">
        <v>44832</v>
      </c>
    </row>
    <row r="47" spans="1:17" ht="165">
      <c r="A47" s="2" t="s">
        <v>595</v>
      </c>
      <c r="B47" s="6" t="str">
        <f>HYPERLINK("https://epingalert.org/en/Search?viewData= G/TBT/N/IND/235"," G/TBT/N/IND/235")</f>
        <v xml:space="preserve"> G/TBT/N/IND/235</v>
      </c>
      <c r="C47" s="6" t="s">
        <v>114</v>
      </c>
      <c r="D47" s="8" t="s">
        <v>115</v>
      </c>
      <c r="E47" s="8" t="s">
        <v>116</v>
      </c>
      <c r="G47" s="6" t="s">
        <v>58</v>
      </c>
      <c r="H47" s="6" t="s">
        <v>59</v>
      </c>
      <c r="I47" s="6" t="s">
        <v>88</v>
      </c>
      <c r="J47" s="6" t="s">
        <v>19</v>
      </c>
      <c r="K47" s="6"/>
      <c r="L47" s="7">
        <v>44892</v>
      </c>
      <c r="M47" s="6" t="s">
        <v>23</v>
      </c>
      <c r="N47" s="8" t="s">
        <v>104</v>
      </c>
      <c r="O47" s="6" t="str">
        <f>HYPERLINK("https://docs.wto.org/imrd/directdoc.asp?DDFDocuments/t/G/TBTN22/BDI260.DOCX", "https://docs.wto.org/imrd/directdoc.asp?DDFDocuments/t/G/TBTN22/BDI260.DOCX")</f>
        <v>https://docs.wto.org/imrd/directdoc.asp?DDFDocuments/t/G/TBTN22/BDI260.DOCX</v>
      </c>
      <c r="P47" s="8" t="s">
        <v>57</v>
      </c>
      <c r="Q47" s="7">
        <v>44832</v>
      </c>
    </row>
    <row r="48" spans="1:17" ht="165">
      <c r="A48" s="9" t="s">
        <v>595</v>
      </c>
      <c r="B48" s="6" t="str">
        <f>HYPERLINK("https://epingalert.org/en/Search?viewData= G/TBT/N/EU/922"," G/TBT/N/EU/922")</f>
        <v xml:space="preserve"> G/TBT/N/EU/922</v>
      </c>
      <c r="C48" s="6" t="s">
        <v>48</v>
      </c>
      <c r="D48" s="8" t="s">
        <v>413</v>
      </c>
      <c r="E48" s="8" t="s">
        <v>414</v>
      </c>
      <c r="G48" s="6" t="s">
        <v>58</v>
      </c>
      <c r="H48" s="6" t="s">
        <v>59</v>
      </c>
      <c r="I48" s="6" t="s">
        <v>76</v>
      </c>
      <c r="J48" s="6" t="s">
        <v>19</v>
      </c>
      <c r="K48" s="6"/>
      <c r="L48" s="7">
        <v>44892</v>
      </c>
      <c r="M48" s="6" t="s">
        <v>23</v>
      </c>
      <c r="N48" s="8" t="s">
        <v>104</v>
      </c>
      <c r="O48" s="6" t="str">
        <f>HYPERLINK("https://docs.wto.org/imrd/directdoc.asp?DDFDocuments/t/G/TBTN22/BDI260.DOCX", "https://docs.wto.org/imrd/directdoc.asp?DDFDocuments/t/G/TBTN22/BDI260.DOCX")</f>
        <v>https://docs.wto.org/imrd/directdoc.asp?DDFDocuments/t/G/TBTN22/BDI260.DOCX</v>
      </c>
      <c r="P48" s="8" t="s">
        <v>57</v>
      </c>
      <c r="Q48" s="7">
        <v>44832</v>
      </c>
    </row>
    <row r="49" spans="1:17" ht="105">
      <c r="A49" s="9" t="s">
        <v>595</v>
      </c>
      <c r="B49" s="6" t="str">
        <f>HYPERLINK("https://epingalert.org/en/Search?viewData= G/TBT/N/EU/923"," G/TBT/N/EU/923")</f>
        <v xml:space="preserve"> G/TBT/N/EU/923</v>
      </c>
      <c r="C49" s="6" t="s">
        <v>48</v>
      </c>
      <c r="D49" s="8" t="s">
        <v>447</v>
      </c>
      <c r="E49" s="8" t="s">
        <v>448</v>
      </c>
      <c r="G49" s="6" t="s">
        <v>19</v>
      </c>
      <c r="H49" s="6" t="s">
        <v>162</v>
      </c>
      <c r="I49" s="6" t="s">
        <v>83</v>
      </c>
      <c r="J49" s="6" t="s">
        <v>19</v>
      </c>
      <c r="K49" s="6"/>
      <c r="L49" s="7">
        <v>44858</v>
      </c>
      <c r="M49" s="6" t="s">
        <v>23</v>
      </c>
      <c r="N49" s="8" t="s">
        <v>163</v>
      </c>
      <c r="O49" s="6" t="str">
        <f>HYPERLINK("https://docs.wto.org/imrd/directdoc.asp?DDFDocuments/t/G/TBTN22/USA1925.DOCX", "https://docs.wto.org/imrd/directdoc.asp?DDFDocuments/t/G/TBTN22/USA1925.DOCX")</f>
        <v>https://docs.wto.org/imrd/directdoc.asp?DDFDocuments/t/G/TBTN22/USA1925.DOCX</v>
      </c>
      <c r="P49" s="8" t="s">
        <v>161</v>
      </c>
      <c r="Q49" s="7">
        <v>44832</v>
      </c>
    </row>
    <row r="50" spans="1:17" ht="165">
      <c r="A50" s="8" t="s">
        <v>588</v>
      </c>
      <c r="B50" s="6" t="str">
        <f>HYPERLINK("https://epingalert.org/en/Search?viewData= G/TBT/N/SLV/223"," G/TBT/N/SLV/223")</f>
        <v xml:space="preserve"> G/TBT/N/SLV/223</v>
      </c>
      <c r="C50" s="6" t="s">
        <v>15</v>
      </c>
      <c r="D50" s="8" t="s">
        <v>16</v>
      </c>
      <c r="E50" s="8" t="s">
        <v>17</v>
      </c>
      <c r="G50" s="6" t="s">
        <v>168</v>
      </c>
      <c r="H50" s="6" t="s">
        <v>169</v>
      </c>
      <c r="I50" s="6" t="s">
        <v>94</v>
      </c>
      <c r="J50" s="6" t="s">
        <v>19</v>
      </c>
      <c r="K50" s="6"/>
      <c r="L50" s="7">
        <v>44885</v>
      </c>
      <c r="M50" s="6" t="s">
        <v>23</v>
      </c>
      <c r="N50" s="8" t="s">
        <v>170</v>
      </c>
      <c r="O50" s="6" t="str">
        <f>HYPERLINK("https://docs.wto.org/imrd/directdoc.asp?DDFDocuments/t/G/TBTN22/BRA1450.DOCX", "https://docs.wto.org/imrd/directdoc.asp?DDFDocuments/t/G/TBTN22/BRA1450.DOCX")</f>
        <v>https://docs.wto.org/imrd/directdoc.asp?DDFDocuments/t/G/TBTN22/BRA1450.DOCX</v>
      </c>
      <c r="P50" s="8" t="s">
        <v>167</v>
      </c>
      <c r="Q50" s="7">
        <v>44831</v>
      </c>
    </row>
    <row r="51" spans="1:17" ht="300">
      <c r="A51" s="2" t="s">
        <v>591</v>
      </c>
      <c r="B51" s="6" t="str">
        <f>HYPERLINK("https://epingalert.org/en/Search?viewData= G/TBT/N/TPKM/507"," G/TBT/N/TPKM/507")</f>
        <v xml:space="preserve"> G/TBT/N/TPKM/507</v>
      </c>
      <c r="C51" s="6" t="s">
        <v>36</v>
      </c>
      <c r="D51" s="8" t="s">
        <v>37</v>
      </c>
      <c r="E51" s="8" t="s">
        <v>38</v>
      </c>
      <c r="G51" s="6" t="s">
        <v>174</v>
      </c>
      <c r="H51" s="6" t="s">
        <v>19</v>
      </c>
      <c r="I51" s="6" t="s">
        <v>122</v>
      </c>
      <c r="J51" s="6" t="s">
        <v>123</v>
      </c>
      <c r="K51" s="6"/>
      <c r="L51" s="7">
        <v>44846</v>
      </c>
      <c r="M51" s="6" t="s">
        <v>23</v>
      </c>
      <c r="N51" s="8" t="s">
        <v>175</v>
      </c>
      <c r="O51" s="6" t="str">
        <f>HYPERLINK("https://docs.wto.org/imrd/directdoc.asp?DDFDocuments/t/G/TBTN22/BRA1449.DOCX", "https://docs.wto.org/imrd/directdoc.asp?DDFDocuments/t/G/TBTN22/BRA1449.DOCX")</f>
        <v>https://docs.wto.org/imrd/directdoc.asp?DDFDocuments/t/G/TBTN22/BRA1449.DOCX</v>
      </c>
      <c r="P51" s="8" t="s">
        <v>173</v>
      </c>
      <c r="Q51" s="7">
        <v>44830</v>
      </c>
    </row>
    <row r="52" spans="1:17" ht="120">
      <c r="A52" s="9" t="s">
        <v>640</v>
      </c>
      <c r="B52" s="6" t="str">
        <f>HYPERLINK("https://epingalert.org/en/Search?viewData= G/TBT/N/BRA/1447"," G/TBT/N/BRA/1447")</f>
        <v xml:space="preserve"> G/TBT/N/BRA/1447</v>
      </c>
      <c r="C52" s="6" t="s">
        <v>164</v>
      </c>
      <c r="D52" s="8" t="s">
        <v>380</v>
      </c>
      <c r="E52" s="8" t="s">
        <v>381</v>
      </c>
      <c r="G52" s="6" t="s">
        <v>180</v>
      </c>
      <c r="H52" s="6" t="s">
        <v>19</v>
      </c>
      <c r="I52" s="6" t="s">
        <v>29</v>
      </c>
      <c r="J52" s="6" t="s">
        <v>22</v>
      </c>
      <c r="K52" s="6"/>
      <c r="L52" s="7">
        <v>44890</v>
      </c>
      <c r="M52" s="6" t="s">
        <v>23</v>
      </c>
      <c r="N52" s="8" t="s">
        <v>181</v>
      </c>
      <c r="O52" s="6"/>
      <c r="P52" s="8" t="s">
        <v>179</v>
      </c>
      <c r="Q52" s="7">
        <v>44830</v>
      </c>
    </row>
    <row r="53" spans="1:17" ht="45">
      <c r="A53" s="9" t="s">
        <v>640</v>
      </c>
      <c r="B53" s="6" t="str">
        <f>HYPERLINK("https://epingalert.org/en/Search?viewData= G/TBT/N/BRA/1446"," G/TBT/N/BRA/1446")</f>
        <v xml:space="preserve"> G/TBT/N/BRA/1446</v>
      </c>
      <c r="C53" s="6" t="s">
        <v>164</v>
      </c>
      <c r="D53" s="8" t="s">
        <v>390</v>
      </c>
      <c r="E53" s="8" t="s">
        <v>391</v>
      </c>
      <c r="G53" s="6" t="s">
        <v>19</v>
      </c>
      <c r="H53" s="6" t="s">
        <v>185</v>
      </c>
      <c r="I53" s="6" t="s">
        <v>186</v>
      </c>
      <c r="J53" s="6" t="s">
        <v>22</v>
      </c>
      <c r="K53" s="6"/>
      <c r="L53" s="7">
        <v>44887</v>
      </c>
      <c r="M53" s="6" t="s">
        <v>23</v>
      </c>
      <c r="N53" s="8" t="s">
        <v>187</v>
      </c>
      <c r="O53" s="6" t="str">
        <f>HYPERLINK("https://docs.wto.org/imrd/directdoc.asp?DDFDocuments/t/G/TBTN22/BDI257.DOCX", "https://docs.wto.org/imrd/directdoc.asp?DDFDocuments/t/G/TBTN22/BDI257.DOCX")</f>
        <v>https://docs.wto.org/imrd/directdoc.asp?DDFDocuments/t/G/TBTN22/BDI257.DOCX</v>
      </c>
      <c r="P53" s="8" t="s">
        <v>184</v>
      </c>
      <c r="Q53" s="7">
        <v>44827</v>
      </c>
    </row>
    <row r="54" spans="1:17" ht="60">
      <c r="A54" s="2" t="s">
        <v>604</v>
      </c>
      <c r="B54" s="6" t="str">
        <f>HYPERLINK("https://epingalert.org/en/Search?viewData= G/TBT/N/MEX/517"," G/TBT/N/MEX/517")</f>
        <v xml:space="preserve"> G/TBT/N/MEX/517</v>
      </c>
      <c r="C54" s="6" t="s">
        <v>153</v>
      </c>
      <c r="D54" s="8" t="s">
        <v>154</v>
      </c>
      <c r="E54" s="8" t="s">
        <v>155</v>
      </c>
      <c r="G54" s="6" t="s">
        <v>19</v>
      </c>
      <c r="H54" s="6" t="s">
        <v>185</v>
      </c>
      <c r="I54" s="6" t="s">
        <v>190</v>
      </c>
      <c r="J54" s="6" t="s">
        <v>22</v>
      </c>
      <c r="K54" s="6"/>
      <c r="L54" s="7">
        <v>44887</v>
      </c>
      <c r="M54" s="6" t="s">
        <v>23</v>
      </c>
      <c r="N54" s="6"/>
      <c r="O54" s="6" t="str">
        <f>HYPERLINK("https://docs.wto.org/imrd/directdoc.asp?DDFDocuments/t/G/TBTN22/BDI259.DOCX", "https://docs.wto.org/imrd/directdoc.asp?DDFDocuments/t/G/TBTN22/BDI259.DOCX")</f>
        <v>https://docs.wto.org/imrd/directdoc.asp?DDFDocuments/t/G/TBTN22/BDI259.DOCX</v>
      </c>
      <c r="P54" s="8" t="s">
        <v>184</v>
      </c>
      <c r="Q54" s="7">
        <v>44827</v>
      </c>
    </row>
    <row r="55" spans="1:17" ht="60">
      <c r="A55" s="9" t="s">
        <v>660</v>
      </c>
      <c r="B55" s="6" t="str">
        <f>HYPERLINK("https://epingalert.org/en/Search?viewData= G/TBT/N/EGY/329"," G/TBT/N/EGY/329")</f>
        <v xml:space="preserve"> G/TBT/N/EGY/329</v>
      </c>
      <c r="C55" s="6" t="s">
        <v>490</v>
      </c>
      <c r="D55" s="8" t="s">
        <v>491</v>
      </c>
      <c r="E55" s="8" t="s">
        <v>492</v>
      </c>
      <c r="G55" s="6" t="s">
        <v>19</v>
      </c>
      <c r="H55" s="6" t="s">
        <v>185</v>
      </c>
      <c r="I55" s="6" t="s">
        <v>193</v>
      </c>
      <c r="J55" s="6" t="s">
        <v>22</v>
      </c>
      <c r="K55" s="6"/>
      <c r="L55" s="7" t="s">
        <v>19</v>
      </c>
      <c r="M55" s="6" t="s">
        <v>23</v>
      </c>
      <c r="N55" s="8" t="s">
        <v>194</v>
      </c>
      <c r="O55" s="6" t="str">
        <f>HYPERLINK("https://docs.wto.org/imrd/directdoc.asp?DDFDocuments/t/G/TBTN22/BDI258.DOCX", "https://docs.wto.org/imrd/directdoc.asp?DDFDocuments/t/G/TBTN22/BDI258.DOCX")</f>
        <v>https://docs.wto.org/imrd/directdoc.asp?DDFDocuments/t/G/TBTN22/BDI258.DOCX</v>
      </c>
      <c r="P55" s="8" t="s">
        <v>184</v>
      </c>
      <c r="Q55" s="7">
        <v>44827</v>
      </c>
    </row>
    <row r="56" spans="1:17" ht="105">
      <c r="A56" s="9" t="s">
        <v>659</v>
      </c>
      <c r="B56" s="6" t="str">
        <f>HYPERLINK("https://epingalert.org/en/Search?viewData= G/TBT/N/TPKM/503"," G/TBT/N/TPKM/503")</f>
        <v xml:space="preserve"> G/TBT/N/TPKM/503</v>
      </c>
      <c r="C56" s="6" t="s">
        <v>36</v>
      </c>
      <c r="D56" s="8" t="s">
        <v>485</v>
      </c>
      <c r="E56" s="8" t="s">
        <v>486</v>
      </c>
      <c r="G56" s="6" t="s">
        <v>19</v>
      </c>
      <c r="H56" s="6" t="s">
        <v>185</v>
      </c>
      <c r="I56" s="6" t="s">
        <v>195</v>
      </c>
      <c r="J56" s="6" t="s">
        <v>22</v>
      </c>
      <c r="K56" s="6"/>
      <c r="L56" s="7">
        <v>44887</v>
      </c>
      <c r="M56" s="6" t="s">
        <v>23</v>
      </c>
      <c r="N56" s="8" t="s">
        <v>187</v>
      </c>
      <c r="O56" s="6" t="str">
        <f>HYPERLINK("https://docs.wto.org/imrd/directdoc.asp?DDFDocuments/t/G/TBTN22/BDI257.DOCX", "https://docs.wto.org/imrd/directdoc.asp?DDFDocuments/t/G/TBTN22/BDI257.DOCX")</f>
        <v>https://docs.wto.org/imrd/directdoc.asp?DDFDocuments/t/G/TBTN22/BDI257.DOCX</v>
      </c>
      <c r="P56" s="8" t="s">
        <v>184</v>
      </c>
      <c r="Q56" s="7">
        <v>44827</v>
      </c>
    </row>
    <row r="57" spans="1:17" ht="225">
      <c r="A57" s="2" t="s">
        <v>628</v>
      </c>
      <c r="B57" s="6" t="str">
        <f>HYPERLINK("https://epingalert.org/en/Search?viewData= G/TBT/N/THA/673"," G/TBT/N/THA/673")</f>
        <v xml:space="preserve"> G/TBT/N/THA/673</v>
      </c>
      <c r="C57" s="6" t="s">
        <v>267</v>
      </c>
      <c r="D57" s="8" t="s">
        <v>329</v>
      </c>
      <c r="E57" s="8" t="s">
        <v>330</v>
      </c>
      <c r="G57" s="6" t="s">
        <v>19</v>
      </c>
      <c r="H57" s="6" t="s">
        <v>185</v>
      </c>
      <c r="I57" s="6" t="s">
        <v>196</v>
      </c>
      <c r="J57" s="6" t="s">
        <v>22</v>
      </c>
      <c r="K57" s="6"/>
      <c r="L57" s="7" t="s">
        <v>19</v>
      </c>
      <c r="M57" s="6" t="s">
        <v>23</v>
      </c>
      <c r="N57" s="8" t="s">
        <v>194</v>
      </c>
      <c r="O57" s="6" t="str">
        <f>HYPERLINK("https://docs.wto.org/imrd/directdoc.asp?DDFDocuments/t/G/TBTN22/BDI258.DOCX", "https://docs.wto.org/imrd/directdoc.asp?DDFDocuments/t/G/TBTN22/BDI258.DOCX")</f>
        <v>https://docs.wto.org/imrd/directdoc.asp?DDFDocuments/t/G/TBTN22/BDI258.DOCX</v>
      </c>
      <c r="P57" s="8" t="s">
        <v>184</v>
      </c>
      <c r="Q57" s="7">
        <v>44827</v>
      </c>
    </row>
    <row r="58" spans="1:17" ht="210">
      <c r="A58" s="2" t="s">
        <v>628</v>
      </c>
      <c r="B58" s="6" t="str">
        <f>HYPERLINK("https://epingalert.org/en/Search?viewData= G/TBT/N/THA/674"," G/TBT/N/THA/674")</f>
        <v xml:space="preserve"> G/TBT/N/THA/674</v>
      </c>
      <c r="C58" s="6" t="s">
        <v>267</v>
      </c>
      <c r="D58" s="8" t="s">
        <v>309</v>
      </c>
      <c r="E58" s="8" t="s">
        <v>310</v>
      </c>
      <c r="G58" s="6" t="s">
        <v>19</v>
      </c>
      <c r="H58" s="6" t="s">
        <v>185</v>
      </c>
      <c r="I58" s="6" t="s">
        <v>196</v>
      </c>
      <c r="J58" s="6" t="s">
        <v>22</v>
      </c>
      <c r="K58" s="6"/>
      <c r="L58" s="7" t="s">
        <v>19</v>
      </c>
      <c r="M58" s="6" t="s">
        <v>23</v>
      </c>
      <c r="N58" s="8" t="s">
        <v>194</v>
      </c>
      <c r="O58" s="6" t="str">
        <f>HYPERLINK("https://docs.wto.org/imrd/directdoc.asp?DDFDocuments/t/G/TBTN22/BDI258.DOCX", "https://docs.wto.org/imrd/directdoc.asp?DDFDocuments/t/G/TBTN22/BDI258.DOCX")</f>
        <v>https://docs.wto.org/imrd/directdoc.asp?DDFDocuments/t/G/TBTN22/BDI258.DOCX</v>
      </c>
      <c r="P58" s="8" t="s">
        <v>184</v>
      </c>
      <c r="Q58" s="7">
        <v>44827</v>
      </c>
    </row>
    <row r="59" spans="1:17" ht="120">
      <c r="A59" s="2" t="s">
        <v>613</v>
      </c>
      <c r="B59" s="6" t="str">
        <f>HYPERLINK("https://epingalert.org/en/Search?viewData= G/TBT/N/UKR/229"," G/TBT/N/UKR/229")</f>
        <v xml:space="preserve"> G/TBT/N/UKR/229</v>
      </c>
      <c r="C59" s="6" t="s">
        <v>218</v>
      </c>
      <c r="D59" s="8" t="s">
        <v>219</v>
      </c>
      <c r="E59" s="8" t="s">
        <v>220</v>
      </c>
      <c r="G59" s="6" t="s">
        <v>19</v>
      </c>
      <c r="H59" s="6" t="s">
        <v>185</v>
      </c>
      <c r="I59" s="6" t="s">
        <v>197</v>
      </c>
      <c r="J59" s="6" t="s">
        <v>22</v>
      </c>
      <c r="K59" s="6"/>
      <c r="L59" s="7">
        <v>44887</v>
      </c>
      <c r="M59" s="6" t="s">
        <v>23</v>
      </c>
      <c r="N59" s="6"/>
      <c r="O59" s="6" t="str">
        <f>HYPERLINK("https://docs.wto.org/imrd/directdoc.asp?DDFDocuments/t/G/TBTN22/BDI259.DOCX", "https://docs.wto.org/imrd/directdoc.asp?DDFDocuments/t/G/TBTN22/BDI259.DOCX")</f>
        <v>https://docs.wto.org/imrd/directdoc.asp?DDFDocuments/t/G/TBTN22/BDI259.DOCX</v>
      </c>
      <c r="P59" s="8" t="s">
        <v>184</v>
      </c>
      <c r="Q59" s="7">
        <v>44827</v>
      </c>
    </row>
    <row r="60" spans="1:17" ht="90">
      <c r="A60" s="9" t="s">
        <v>657</v>
      </c>
      <c r="B60" s="6" t="str">
        <f>HYPERLINK("https://epingalert.org/en/Search?viewData= G/TBT/N/EU/921"," G/TBT/N/EU/921")</f>
        <v xml:space="preserve"> G/TBT/N/EU/921</v>
      </c>
      <c r="C60" s="6" t="s">
        <v>48</v>
      </c>
      <c r="D60" s="8" t="s">
        <v>476</v>
      </c>
      <c r="E60" s="8" t="s">
        <v>477</v>
      </c>
      <c r="G60" s="6" t="s">
        <v>19</v>
      </c>
      <c r="H60" s="6" t="s">
        <v>185</v>
      </c>
      <c r="I60" s="6" t="s">
        <v>197</v>
      </c>
      <c r="J60" s="6" t="s">
        <v>22</v>
      </c>
      <c r="K60" s="6"/>
      <c r="L60" s="7">
        <v>44887</v>
      </c>
      <c r="M60" s="6" t="s">
        <v>23</v>
      </c>
      <c r="N60" s="6"/>
      <c r="O60" s="6" t="str">
        <f>HYPERLINK("https://docs.wto.org/imrd/directdoc.asp?DDFDocuments/t/G/TBTN22/BDI259.DOCX", "https://docs.wto.org/imrd/directdoc.asp?DDFDocuments/t/G/TBTN22/BDI259.DOCX")</f>
        <v>https://docs.wto.org/imrd/directdoc.asp?DDFDocuments/t/G/TBTN22/BDI259.DOCX</v>
      </c>
      <c r="P60" s="8" t="s">
        <v>184</v>
      </c>
      <c r="Q60" s="7">
        <v>44827</v>
      </c>
    </row>
    <row r="61" spans="1:17" ht="165">
      <c r="A61" s="2" t="s">
        <v>634</v>
      </c>
      <c r="B61" s="6" t="str">
        <f>HYPERLINK("https://epingalert.org/en/Search?viewData= G/TBT/N/USA/1918"," G/TBT/N/USA/1918")</f>
        <v xml:space="preserve"> G/TBT/N/USA/1918</v>
      </c>
      <c r="C61" s="6" t="s">
        <v>31</v>
      </c>
      <c r="D61" s="8" t="s">
        <v>345</v>
      </c>
      <c r="E61" s="8" t="s">
        <v>346</v>
      </c>
      <c r="G61" s="6" t="s">
        <v>19</v>
      </c>
      <c r="H61" s="6" t="s">
        <v>201</v>
      </c>
      <c r="I61" s="6" t="s">
        <v>202</v>
      </c>
      <c r="J61" s="6" t="s">
        <v>19</v>
      </c>
      <c r="K61" s="6"/>
      <c r="L61" s="7">
        <v>44887</v>
      </c>
      <c r="M61" s="6" t="s">
        <v>23</v>
      </c>
      <c r="N61" s="8" t="s">
        <v>203</v>
      </c>
      <c r="O61" s="6" t="str">
        <f>HYPERLINK("https://docs.wto.org/imrd/directdoc.asp?DDFDocuments/t/G/TBTN22/SLV222.DOCX", "https://docs.wto.org/imrd/directdoc.asp?DDFDocuments/t/G/TBTN22/SLV222.DOCX")</f>
        <v>https://docs.wto.org/imrd/directdoc.asp?DDFDocuments/t/G/TBTN22/SLV222.DOCX</v>
      </c>
      <c r="P61" s="8" t="s">
        <v>200</v>
      </c>
      <c r="Q61" s="7">
        <v>44827</v>
      </c>
    </row>
    <row r="62" spans="1:17" ht="30">
      <c r="A62" s="9" t="s">
        <v>672</v>
      </c>
      <c r="B62" s="6" t="str">
        <f>HYPERLINK("https://epingalert.org/en/Search?viewData= G/TBT/N/UGA/1661"," G/TBT/N/UGA/1661")</f>
        <v xml:space="preserve"> G/TBT/N/UGA/1661</v>
      </c>
      <c r="C62" s="6" t="s">
        <v>78</v>
      </c>
      <c r="D62" s="8" t="s">
        <v>569</v>
      </c>
      <c r="E62" s="8" t="s">
        <v>570</v>
      </c>
      <c r="G62" s="6" t="s">
        <v>19</v>
      </c>
      <c r="H62" s="6" t="s">
        <v>185</v>
      </c>
      <c r="I62" s="6" t="s">
        <v>195</v>
      </c>
      <c r="J62" s="6" t="s">
        <v>22</v>
      </c>
      <c r="K62" s="6"/>
      <c r="L62" s="7">
        <v>44887</v>
      </c>
      <c r="M62" s="6" t="s">
        <v>23</v>
      </c>
      <c r="N62" s="8" t="s">
        <v>187</v>
      </c>
      <c r="O62" s="6" t="str">
        <f>HYPERLINK("https://docs.wto.org/imrd/directdoc.asp?DDFDocuments/t/G/TBTN22/BDI257.DOCX", "https://docs.wto.org/imrd/directdoc.asp?DDFDocuments/t/G/TBTN22/BDI257.DOCX")</f>
        <v>https://docs.wto.org/imrd/directdoc.asp?DDFDocuments/t/G/TBTN22/BDI257.DOCX</v>
      </c>
      <c r="P62" s="8" t="s">
        <v>184</v>
      </c>
      <c r="Q62" s="7">
        <v>44827</v>
      </c>
    </row>
    <row r="63" spans="1:17" ht="150">
      <c r="A63" s="9" t="s">
        <v>645</v>
      </c>
      <c r="B63" s="6" t="str">
        <f>HYPERLINK("https://epingalert.org/en/Search?viewData= G/TBT/N/USA/1916"," G/TBT/N/USA/1916")</f>
        <v xml:space="preserve"> G/TBT/N/USA/1916</v>
      </c>
      <c r="C63" s="6" t="s">
        <v>31</v>
      </c>
      <c r="D63" s="8" t="s">
        <v>416</v>
      </c>
      <c r="E63" s="8" t="s">
        <v>417</v>
      </c>
      <c r="G63" s="6" t="s">
        <v>19</v>
      </c>
      <c r="H63" s="6" t="s">
        <v>185</v>
      </c>
      <c r="I63" s="6" t="s">
        <v>186</v>
      </c>
      <c r="J63" s="6" t="s">
        <v>22</v>
      </c>
      <c r="K63" s="6"/>
      <c r="L63" s="7">
        <v>44887</v>
      </c>
      <c r="M63" s="6" t="s">
        <v>23</v>
      </c>
      <c r="N63" s="8" t="s">
        <v>187</v>
      </c>
      <c r="O63" s="6" t="str">
        <f>HYPERLINK("https://docs.wto.org/imrd/directdoc.asp?DDFDocuments/t/G/TBTN22/BDI257.DOCX", "https://docs.wto.org/imrd/directdoc.asp?DDFDocuments/t/G/TBTN22/BDI257.DOCX")</f>
        <v>https://docs.wto.org/imrd/directdoc.asp?DDFDocuments/t/G/TBTN22/BDI257.DOCX</v>
      </c>
      <c r="P63" s="8" t="s">
        <v>184</v>
      </c>
      <c r="Q63" s="7">
        <v>44827</v>
      </c>
    </row>
    <row r="64" spans="1:17" ht="135">
      <c r="A64" s="9" t="s">
        <v>589</v>
      </c>
      <c r="B64" s="6" t="str">
        <f>HYPERLINK("https://epingalert.org/en/Search?viewData= G/TBT/N/JPN/747"," G/TBT/N/JPN/747")</f>
        <v xml:space="preserve"> G/TBT/N/JPN/747</v>
      </c>
      <c r="C64" s="6" t="s">
        <v>25</v>
      </c>
      <c r="D64" s="8" t="s">
        <v>26</v>
      </c>
      <c r="E64" s="8" t="s">
        <v>27</v>
      </c>
      <c r="G64" s="6" t="s">
        <v>19</v>
      </c>
      <c r="H64" s="6" t="s">
        <v>185</v>
      </c>
      <c r="I64" s="6" t="s">
        <v>190</v>
      </c>
      <c r="J64" s="6" t="s">
        <v>22</v>
      </c>
      <c r="K64" s="6"/>
      <c r="L64" s="7">
        <v>44887</v>
      </c>
      <c r="M64" s="6" t="s">
        <v>23</v>
      </c>
      <c r="N64" s="6"/>
      <c r="O64" s="6" t="str">
        <f>HYPERLINK("https://docs.wto.org/imrd/directdoc.asp?DDFDocuments/t/G/TBTN22/BDI259.DOCX", "https://docs.wto.org/imrd/directdoc.asp?DDFDocuments/t/G/TBTN22/BDI259.DOCX")</f>
        <v>https://docs.wto.org/imrd/directdoc.asp?DDFDocuments/t/G/TBTN22/BDI259.DOCX</v>
      </c>
      <c r="P64" s="8" t="s">
        <v>184</v>
      </c>
      <c r="Q64" s="7">
        <v>44827</v>
      </c>
    </row>
    <row r="65" spans="1:17" ht="45">
      <c r="A65" s="9" t="s">
        <v>644</v>
      </c>
      <c r="B65" s="6" t="str">
        <f>HYPERLINK("https://epingalert.org/en/Search?viewData= G/TBT/N/ARG/438"," G/TBT/N/ARG/438")</f>
        <v xml:space="preserve"> G/TBT/N/ARG/438</v>
      </c>
      <c r="C65" s="6" t="s">
        <v>406</v>
      </c>
      <c r="D65" s="8" t="s">
        <v>407</v>
      </c>
      <c r="E65" s="8" t="s">
        <v>408</v>
      </c>
      <c r="G65" s="6" t="s">
        <v>19</v>
      </c>
      <c r="H65" s="6" t="s">
        <v>185</v>
      </c>
      <c r="I65" s="6" t="s">
        <v>186</v>
      </c>
      <c r="J65" s="6" t="s">
        <v>22</v>
      </c>
      <c r="K65" s="6"/>
      <c r="L65" s="7">
        <v>44887</v>
      </c>
      <c r="M65" s="6" t="s">
        <v>23</v>
      </c>
      <c r="N65" s="8" t="s">
        <v>187</v>
      </c>
      <c r="O65" s="6" t="str">
        <f>HYPERLINK("https://docs.wto.org/imrd/directdoc.asp?DDFDocuments/t/G/TBTN22/BDI257.DOCX", "https://docs.wto.org/imrd/directdoc.asp?DDFDocuments/t/G/TBTN22/BDI257.DOCX")</f>
        <v>https://docs.wto.org/imrd/directdoc.asp?DDFDocuments/t/G/TBTN22/BDI257.DOCX</v>
      </c>
      <c r="P65" s="8" t="s">
        <v>184</v>
      </c>
      <c r="Q65" s="7">
        <v>44827</v>
      </c>
    </row>
    <row r="66" spans="1:17" ht="60">
      <c r="A66" s="2" t="s">
        <v>618</v>
      </c>
      <c r="B66" s="6" t="str">
        <f>HYPERLINK("https://epingalert.org/en/Search?viewData= G/TBT/N/URY/68"," G/TBT/N/URY/68")</f>
        <v xml:space="preserve"> G/TBT/N/URY/68</v>
      </c>
      <c r="C66" s="6" t="s">
        <v>249</v>
      </c>
      <c r="D66" s="8" t="s">
        <v>250</v>
      </c>
      <c r="E66" s="8" t="s">
        <v>251</v>
      </c>
      <c r="G66" s="6" t="s">
        <v>19</v>
      </c>
      <c r="H66" s="6" t="s">
        <v>185</v>
      </c>
      <c r="I66" s="6" t="s">
        <v>190</v>
      </c>
      <c r="J66" s="6" t="s">
        <v>22</v>
      </c>
      <c r="K66" s="6"/>
      <c r="L66" s="7">
        <v>44887</v>
      </c>
      <c r="M66" s="6" t="s">
        <v>23</v>
      </c>
      <c r="N66" s="6"/>
      <c r="O66" s="6" t="str">
        <f>HYPERLINK("https://docs.wto.org/imrd/directdoc.asp?DDFDocuments/t/G/TBTN22/BDI259.DOCX", "https://docs.wto.org/imrd/directdoc.asp?DDFDocuments/t/G/TBTN22/BDI259.DOCX")</f>
        <v>https://docs.wto.org/imrd/directdoc.asp?DDFDocuments/t/G/TBTN22/BDI259.DOCX</v>
      </c>
      <c r="P66" s="8" t="s">
        <v>184</v>
      </c>
      <c r="Q66" s="7">
        <v>44827</v>
      </c>
    </row>
    <row r="67" spans="1:17" ht="75">
      <c r="A67" s="2" t="s">
        <v>600</v>
      </c>
      <c r="B67" s="6" t="str">
        <f>HYPERLINK("https://epingalert.org/en/Search?viewData= G/TBT/N/KOR/1105"," G/TBT/N/KOR/1105")</f>
        <v xml:space="preserve"> G/TBT/N/KOR/1105</v>
      </c>
      <c r="C67" s="6" t="s">
        <v>118</v>
      </c>
      <c r="D67" s="8" t="s">
        <v>119</v>
      </c>
      <c r="E67" s="8" t="s">
        <v>120</v>
      </c>
      <c r="G67" s="6" t="s">
        <v>19</v>
      </c>
      <c r="H67" s="6" t="s">
        <v>185</v>
      </c>
      <c r="I67" s="6" t="s">
        <v>193</v>
      </c>
      <c r="J67" s="6" t="s">
        <v>22</v>
      </c>
      <c r="K67" s="6"/>
      <c r="L67" s="7" t="s">
        <v>19</v>
      </c>
      <c r="M67" s="6" t="s">
        <v>23</v>
      </c>
      <c r="N67" s="8" t="s">
        <v>194</v>
      </c>
      <c r="O67" s="6" t="str">
        <f>HYPERLINK("https://docs.wto.org/imrd/directdoc.asp?DDFDocuments/t/G/TBTN22/BDI258.DOCX", "https://docs.wto.org/imrd/directdoc.asp?DDFDocuments/t/G/TBTN22/BDI258.DOCX")</f>
        <v>https://docs.wto.org/imrd/directdoc.asp?DDFDocuments/t/G/TBTN22/BDI258.DOCX</v>
      </c>
      <c r="P67" s="8" t="s">
        <v>184</v>
      </c>
      <c r="Q67" s="7">
        <v>44827</v>
      </c>
    </row>
    <row r="68" spans="1:17" ht="270">
      <c r="A68" s="2" t="s">
        <v>600</v>
      </c>
      <c r="B68" s="6" t="str">
        <f>HYPERLINK("https://epingalert.org/en/Search?viewData= G/TBT/N/THA/676"," G/TBT/N/THA/676")</f>
        <v xml:space="preserve"> G/TBT/N/THA/676</v>
      </c>
      <c r="C68" s="6" t="s">
        <v>267</v>
      </c>
      <c r="D68" s="8" t="s">
        <v>268</v>
      </c>
      <c r="E68" s="8" t="s">
        <v>269</v>
      </c>
      <c r="G68" s="6" t="s">
        <v>19</v>
      </c>
      <c r="H68" s="6" t="s">
        <v>185</v>
      </c>
      <c r="I68" s="6" t="s">
        <v>193</v>
      </c>
      <c r="J68" s="6" t="s">
        <v>22</v>
      </c>
      <c r="K68" s="6"/>
      <c r="L68" s="7" t="s">
        <v>19</v>
      </c>
      <c r="M68" s="6" t="s">
        <v>23</v>
      </c>
      <c r="N68" s="8" t="s">
        <v>194</v>
      </c>
      <c r="O68" s="6" t="str">
        <f>HYPERLINK("https://docs.wto.org/imrd/directdoc.asp?DDFDocuments/t/G/TBTN22/BDI258.DOCX", "https://docs.wto.org/imrd/directdoc.asp?DDFDocuments/t/G/TBTN22/BDI258.DOCX")</f>
        <v>https://docs.wto.org/imrd/directdoc.asp?DDFDocuments/t/G/TBTN22/BDI258.DOCX</v>
      </c>
      <c r="P68" s="8" t="s">
        <v>184</v>
      </c>
      <c r="Q68" s="7">
        <v>44827</v>
      </c>
    </row>
    <row r="69" spans="1:17" ht="105">
      <c r="A69" s="2" t="s">
        <v>600</v>
      </c>
      <c r="B69" s="6" t="str">
        <f>HYPERLINK("https://epingalert.org/en/Search?viewData= G/TBT/N/THA/675"," G/TBT/N/THA/675")</f>
        <v xml:space="preserve"> G/TBT/N/THA/675</v>
      </c>
      <c r="C69" s="6" t="s">
        <v>267</v>
      </c>
      <c r="D69" s="8" t="s">
        <v>272</v>
      </c>
      <c r="E69" s="8" t="s">
        <v>273</v>
      </c>
      <c r="G69" s="6" t="s">
        <v>19</v>
      </c>
      <c r="H69" s="6" t="s">
        <v>208</v>
      </c>
      <c r="I69" s="6" t="s">
        <v>29</v>
      </c>
      <c r="J69" s="6" t="s">
        <v>19</v>
      </c>
      <c r="K69" s="6"/>
      <c r="L69" s="7">
        <v>44900</v>
      </c>
      <c r="M69" s="6" t="s">
        <v>23</v>
      </c>
      <c r="N69" s="8" t="s">
        <v>209</v>
      </c>
      <c r="O69" s="6" t="str">
        <f>HYPERLINK("https://docs.wto.org/imrd/directdoc.asp?DDFDocuments/t/G/TBTN22/CAN680.DOCX", "https://docs.wto.org/imrd/directdoc.asp?DDFDocuments/t/G/TBTN22/CAN680.DOCX")</f>
        <v>https://docs.wto.org/imrd/directdoc.asp?DDFDocuments/t/G/TBTN22/CAN680.DOCX</v>
      </c>
      <c r="P69" s="8" t="s">
        <v>207</v>
      </c>
      <c r="Q69" s="7">
        <v>44826</v>
      </c>
    </row>
    <row r="70" spans="1:17" ht="30">
      <c r="A70" s="9" t="s">
        <v>642</v>
      </c>
      <c r="B70" s="6" t="str">
        <f>HYPERLINK("https://epingalert.org/en/Search?viewData= G/TBT/N/CHN/1699"," G/TBT/N/CHN/1699")</f>
        <v xml:space="preserve"> G/TBT/N/CHN/1699</v>
      </c>
      <c r="C70" s="6" t="s">
        <v>395</v>
      </c>
      <c r="D70" s="8" t="s">
        <v>396</v>
      </c>
      <c r="E70" s="8" t="s">
        <v>397</v>
      </c>
      <c r="G70" s="6" t="s">
        <v>19</v>
      </c>
      <c r="H70" s="6" t="s">
        <v>19</v>
      </c>
      <c r="I70" s="6" t="s">
        <v>52</v>
      </c>
      <c r="J70" s="6" t="s">
        <v>19</v>
      </c>
      <c r="K70" s="6"/>
      <c r="L70" s="7">
        <v>44886</v>
      </c>
      <c r="M70" s="6" t="s">
        <v>23</v>
      </c>
      <c r="N70" s="8" t="s">
        <v>212</v>
      </c>
      <c r="O70" s="6" t="str">
        <f>HYPERLINK("https://docs.wto.org/imrd/directdoc.asp?DDFDocuments/t/G/TBTN22/EU927.DOCX", "https://docs.wto.org/imrd/directdoc.asp?DDFDocuments/t/G/TBTN22/EU927.DOCX")</f>
        <v>https://docs.wto.org/imrd/directdoc.asp?DDFDocuments/t/G/TBTN22/EU927.DOCX</v>
      </c>
      <c r="P70" s="8" t="s">
        <v>51</v>
      </c>
      <c r="Q70" s="7">
        <v>44826</v>
      </c>
    </row>
    <row r="71" spans="1:17" ht="165">
      <c r="A71" s="9" t="s">
        <v>637</v>
      </c>
      <c r="B71" s="6" t="str">
        <f>HYPERLINK("https://epingalert.org/en/Search?viewData= G/TBT/N/EU/924"," G/TBT/N/EU/924")</f>
        <v xml:space="preserve"> G/TBT/N/EU/924</v>
      </c>
      <c r="C71" s="6" t="s">
        <v>48</v>
      </c>
      <c r="D71" s="8" t="s">
        <v>363</v>
      </c>
      <c r="E71" s="8" t="s">
        <v>364</v>
      </c>
      <c r="G71" s="6" t="s">
        <v>19</v>
      </c>
      <c r="H71" s="6" t="s">
        <v>216</v>
      </c>
      <c r="I71" s="6" t="s">
        <v>40</v>
      </c>
      <c r="J71" s="6" t="s">
        <v>19</v>
      </c>
      <c r="K71" s="6"/>
      <c r="L71" s="7">
        <v>44886</v>
      </c>
      <c r="M71" s="6" t="s">
        <v>23</v>
      </c>
      <c r="N71" s="8" t="s">
        <v>217</v>
      </c>
      <c r="O71" s="6" t="str">
        <f>HYPERLINK("https://docs.wto.org/imrd/directdoc.asp?DDFDocuments/t/G/TBTN22/USA1921.DOCX", "https://docs.wto.org/imrd/directdoc.asp?DDFDocuments/t/G/TBTN22/USA1921.DOCX")</f>
        <v>https://docs.wto.org/imrd/directdoc.asp?DDFDocuments/t/G/TBTN22/USA1921.DOCX</v>
      </c>
      <c r="P71" s="8" t="s">
        <v>215</v>
      </c>
      <c r="Q71" s="7">
        <v>44826</v>
      </c>
    </row>
    <row r="72" spans="1:17" ht="60">
      <c r="A72" s="2" t="s">
        <v>626</v>
      </c>
      <c r="B72" s="6" t="str">
        <f>HYPERLINK("https://epingalert.org/en/Search?viewData= G/TBT/N/EU/925"," G/TBT/N/EU/925")</f>
        <v xml:space="preserve"> G/TBT/N/EU/925</v>
      </c>
      <c r="C72" s="6" t="s">
        <v>48</v>
      </c>
      <c r="D72" s="8" t="s">
        <v>301</v>
      </c>
      <c r="E72" s="8" t="s">
        <v>302</v>
      </c>
      <c r="G72" s="6" t="s">
        <v>222</v>
      </c>
      <c r="H72" s="6" t="s">
        <v>19</v>
      </c>
      <c r="I72" s="6" t="s">
        <v>136</v>
      </c>
      <c r="J72" s="6" t="s">
        <v>22</v>
      </c>
      <c r="K72" s="6"/>
      <c r="L72" s="7">
        <v>44856</v>
      </c>
      <c r="M72" s="6" t="s">
        <v>23</v>
      </c>
      <c r="N72" s="8" t="s">
        <v>223</v>
      </c>
      <c r="O72" s="6" t="str">
        <f>HYPERLINK("https://docs.wto.org/imrd/directdoc.asp?DDFDocuments/t/G/TBTN22/UKR229.DOCX", "https://docs.wto.org/imrd/directdoc.asp?DDFDocuments/t/G/TBTN22/UKR229.DOCX")</f>
        <v>https://docs.wto.org/imrd/directdoc.asp?DDFDocuments/t/G/TBTN22/UKR229.DOCX</v>
      </c>
      <c r="P72" s="8" t="s">
        <v>221</v>
      </c>
      <c r="Q72" s="7">
        <v>44826</v>
      </c>
    </row>
    <row r="73" spans="1:17" ht="75">
      <c r="A73" s="9" t="s">
        <v>651</v>
      </c>
      <c r="B73" s="6" t="str">
        <f>HYPERLINK("https://epingalert.org/en/Search?viewData= G/TBT/N/URY/67"," G/TBT/N/URY/67")</f>
        <v xml:space="preserve"> G/TBT/N/URY/67</v>
      </c>
      <c r="C73" s="6" t="s">
        <v>249</v>
      </c>
      <c r="D73" s="8" t="s">
        <v>450</v>
      </c>
      <c r="E73" s="8" t="s">
        <v>451</v>
      </c>
      <c r="G73" s="6" t="s">
        <v>19</v>
      </c>
      <c r="H73" s="6" t="s">
        <v>227</v>
      </c>
      <c r="I73" s="6" t="s">
        <v>228</v>
      </c>
      <c r="J73" s="6" t="s">
        <v>19</v>
      </c>
      <c r="K73" s="6"/>
      <c r="L73" s="7">
        <v>44885</v>
      </c>
      <c r="M73" s="6" t="s">
        <v>23</v>
      </c>
      <c r="N73" s="8" t="s">
        <v>229</v>
      </c>
      <c r="O73" s="6" t="str">
        <f>HYPERLINK("https://docs.wto.org/imrd/directdoc.asp?DDFDocuments/t/G/TBTN22/KEN1285.DOCX", "https://docs.wto.org/imrd/directdoc.asp?DDFDocuments/t/G/TBTN22/KEN1285.DOCX")</f>
        <v>https://docs.wto.org/imrd/directdoc.asp?DDFDocuments/t/G/TBTN22/KEN1285.DOCX</v>
      </c>
      <c r="P73" s="8" t="s">
        <v>226</v>
      </c>
      <c r="Q73" s="7">
        <v>44826</v>
      </c>
    </row>
    <row r="74" spans="1:17" ht="60">
      <c r="A74" s="2" t="s">
        <v>632</v>
      </c>
      <c r="B74" s="6" t="str">
        <f>HYPERLINK("https://epingalert.org/en/Search?viewData= G/TBT/N/ARE/549"," G/TBT/N/ARE/549")</f>
        <v xml:space="preserve"> G/TBT/N/ARE/549</v>
      </c>
      <c r="C74" s="6" t="s">
        <v>332</v>
      </c>
      <c r="D74" s="8" t="s">
        <v>333</v>
      </c>
      <c r="E74" s="8" t="s">
        <v>334</v>
      </c>
      <c r="G74" s="6" t="s">
        <v>19</v>
      </c>
      <c r="H74" s="6" t="s">
        <v>227</v>
      </c>
      <c r="I74" s="6" t="s">
        <v>228</v>
      </c>
      <c r="J74" s="6" t="s">
        <v>19</v>
      </c>
      <c r="K74" s="6"/>
      <c r="L74" s="7">
        <v>44886</v>
      </c>
      <c r="M74" s="6" t="s">
        <v>23</v>
      </c>
      <c r="N74" s="8" t="s">
        <v>232</v>
      </c>
      <c r="O74" s="6" t="str">
        <f>HYPERLINK("https://docs.wto.org/imrd/directdoc.asp?DDFDocuments/t/G/TBTN22/KEN1284.DOCX", "https://docs.wto.org/imrd/directdoc.asp?DDFDocuments/t/G/TBTN22/KEN1284.DOCX")</f>
        <v>https://docs.wto.org/imrd/directdoc.asp?DDFDocuments/t/G/TBTN22/KEN1284.DOCX</v>
      </c>
      <c r="P74" s="8" t="s">
        <v>226</v>
      </c>
      <c r="Q74" s="7">
        <v>44825</v>
      </c>
    </row>
    <row r="75" spans="1:17" ht="105">
      <c r="A75" s="9" t="s">
        <v>638</v>
      </c>
      <c r="B75" s="6" t="str">
        <f>HYPERLINK("https://epingalert.org/en/Search?viewData= G/TBT/N/BRA/1445"," G/TBT/N/BRA/1445")</f>
        <v xml:space="preserve"> G/TBT/N/BRA/1445</v>
      </c>
      <c r="C75" s="6" t="s">
        <v>164</v>
      </c>
      <c r="D75" s="8" t="s">
        <v>367</v>
      </c>
      <c r="E75" s="8" t="s">
        <v>368</v>
      </c>
      <c r="G75" s="6" t="s">
        <v>19</v>
      </c>
      <c r="H75" s="6" t="s">
        <v>236</v>
      </c>
      <c r="I75" s="6" t="s">
        <v>237</v>
      </c>
      <c r="J75" s="6" t="s">
        <v>19</v>
      </c>
      <c r="K75" s="6"/>
      <c r="L75" s="7">
        <v>44866</v>
      </c>
      <c r="M75" s="6" t="s">
        <v>23</v>
      </c>
      <c r="N75" s="8" t="s">
        <v>238</v>
      </c>
      <c r="O75" s="6" t="str">
        <f>HYPERLINK("https://docs.wto.org/imrd/directdoc.asp?DDFDocuments/t/G/TBTN22/USA1920.DOCX", "https://docs.wto.org/imrd/directdoc.asp?DDFDocuments/t/G/TBTN22/USA1920.DOCX")</f>
        <v>https://docs.wto.org/imrd/directdoc.asp?DDFDocuments/t/G/TBTN22/USA1920.DOCX</v>
      </c>
      <c r="P75" s="8" t="s">
        <v>235</v>
      </c>
      <c r="Q75" s="7">
        <v>44825</v>
      </c>
    </row>
    <row r="76" spans="1:17" ht="75">
      <c r="A76" s="9" t="s">
        <v>638</v>
      </c>
      <c r="B76" s="6" t="str">
        <f>HYPERLINK("https://epingalert.org/en/Search?viewData= G/TBT/N/BRA/1444"," G/TBT/N/BRA/1444")</f>
        <v xml:space="preserve"> G/TBT/N/BRA/1444</v>
      </c>
      <c r="C76" s="6" t="s">
        <v>164</v>
      </c>
      <c r="D76" s="8" t="s">
        <v>377</v>
      </c>
      <c r="E76" s="8" t="s">
        <v>378</v>
      </c>
      <c r="G76" s="6" t="s">
        <v>242</v>
      </c>
      <c r="H76" s="6" t="s">
        <v>19</v>
      </c>
      <c r="I76" s="6" t="s">
        <v>122</v>
      </c>
      <c r="J76" s="6" t="s">
        <v>123</v>
      </c>
      <c r="K76" s="6"/>
      <c r="L76" s="7">
        <v>44885</v>
      </c>
      <c r="M76" s="6" t="s">
        <v>23</v>
      </c>
      <c r="N76" s="8" t="s">
        <v>243</v>
      </c>
      <c r="O76" s="6" t="str">
        <f>HYPERLINK("https://docs.wto.org/imrd/directdoc.asp?DDFDocuments/t/G/TBTN22/TPKM506.DOCX", "https://docs.wto.org/imrd/directdoc.asp?DDFDocuments/t/G/TBTN22/TPKM506.DOCX")</f>
        <v>https://docs.wto.org/imrd/directdoc.asp?DDFDocuments/t/G/TBTN22/TPKM506.DOCX</v>
      </c>
      <c r="P76" s="8" t="s">
        <v>241</v>
      </c>
      <c r="Q76" s="7">
        <v>44825</v>
      </c>
    </row>
    <row r="77" spans="1:17" ht="285">
      <c r="A77" s="2" t="s">
        <v>607</v>
      </c>
      <c r="B77" s="6" t="str">
        <f>HYPERLINK("https://epingalert.org/en/Search?viewData= G/TBT/N/BRA/1449"," G/TBT/N/BRA/1449")</f>
        <v xml:space="preserve"> G/TBT/N/BRA/1449</v>
      </c>
      <c r="C77" s="6" t="s">
        <v>164</v>
      </c>
      <c r="D77" s="8" t="s">
        <v>171</v>
      </c>
      <c r="E77" s="8" t="s">
        <v>172</v>
      </c>
      <c r="G77" s="6" t="s">
        <v>19</v>
      </c>
      <c r="H77" s="6" t="s">
        <v>19</v>
      </c>
      <c r="I77" s="6" t="s">
        <v>247</v>
      </c>
      <c r="J77" s="6" t="s">
        <v>19</v>
      </c>
      <c r="K77" s="6"/>
      <c r="L77" s="7">
        <v>44885</v>
      </c>
      <c r="M77" s="6" t="s">
        <v>23</v>
      </c>
      <c r="N77" s="8" t="s">
        <v>248</v>
      </c>
      <c r="O77" s="6" t="str">
        <f>HYPERLINK("https://docs.wto.org/imrd/directdoc.asp?DDFDocuments/t/G/TBTN22/EU926.DOCX", "https://docs.wto.org/imrd/directdoc.asp?DDFDocuments/t/G/TBTN22/EU926.DOCX")</f>
        <v>https://docs.wto.org/imrd/directdoc.asp?DDFDocuments/t/G/TBTN22/EU926.DOCX</v>
      </c>
      <c r="P77" s="8" t="s">
        <v>246</v>
      </c>
      <c r="Q77" s="7">
        <v>44825</v>
      </c>
    </row>
    <row r="78" spans="1:17" ht="150">
      <c r="A78" s="2" t="s">
        <v>619</v>
      </c>
      <c r="B78" s="6" t="str">
        <f>HYPERLINK("https://epingalert.org/en/Search?viewData= G/TBT/N/UKR/228"," G/TBT/N/UKR/228")</f>
        <v xml:space="preserve"> G/TBT/N/UKR/228</v>
      </c>
      <c r="C78" s="6" t="s">
        <v>218</v>
      </c>
      <c r="D78" s="8" t="s">
        <v>254</v>
      </c>
      <c r="E78" s="8" t="s">
        <v>255</v>
      </c>
      <c r="G78" s="6" t="s">
        <v>19</v>
      </c>
      <c r="H78" s="6" t="s">
        <v>19</v>
      </c>
      <c r="I78" s="6" t="s">
        <v>122</v>
      </c>
      <c r="J78" s="6" t="s">
        <v>22</v>
      </c>
      <c r="K78" s="6"/>
      <c r="L78" s="7">
        <v>44884</v>
      </c>
      <c r="M78" s="6" t="s">
        <v>23</v>
      </c>
      <c r="N78" s="8" t="s">
        <v>253</v>
      </c>
      <c r="O78" s="6" t="str">
        <f>HYPERLINK("https://docs.wto.org/imrd/directdoc.asp?DDFDocuments/t/G/TBTN22/URY68.DOCX", "https://docs.wto.org/imrd/directdoc.asp?DDFDocuments/t/G/TBTN22/URY68.DOCX")</f>
        <v>https://docs.wto.org/imrd/directdoc.asp?DDFDocuments/t/G/TBTN22/URY68.DOCX</v>
      </c>
      <c r="P78" s="8" t="s">
        <v>252</v>
      </c>
      <c r="Q78" s="7">
        <v>44824</v>
      </c>
    </row>
    <row r="79" spans="1:17" ht="240">
      <c r="A79" s="9" t="s">
        <v>667</v>
      </c>
      <c r="B79" s="6" t="str">
        <f>HYPERLINK("https://epingalert.org/en/Search?viewData= G/TBT/N/THA/671"," G/TBT/N/THA/671")</f>
        <v xml:space="preserve"> G/TBT/N/THA/671</v>
      </c>
      <c r="C79" s="6" t="s">
        <v>267</v>
      </c>
      <c r="D79" s="8" t="s">
        <v>537</v>
      </c>
      <c r="E79" s="8" t="s">
        <v>538</v>
      </c>
      <c r="G79" s="6" t="s">
        <v>19</v>
      </c>
      <c r="H79" s="6" t="s">
        <v>19</v>
      </c>
      <c r="I79" s="6" t="s">
        <v>122</v>
      </c>
      <c r="J79" s="6" t="s">
        <v>19</v>
      </c>
      <c r="K79" s="6"/>
      <c r="L79" s="7">
        <v>44854</v>
      </c>
      <c r="M79" s="6" t="s">
        <v>23</v>
      </c>
      <c r="N79" s="8" t="s">
        <v>257</v>
      </c>
      <c r="O79" s="6" t="str">
        <f>HYPERLINK("https://docs.wto.org/imrd/directdoc.asp?DDFDocuments/t/G/TBTN22/UKR228.DOCX", "https://docs.wto.org/imrd/directdoc.asp?DDFDocuments/t/G/TBTN22/UKR228.DOCX")</f>
        <v>https://docs.wto.org/imrd/directdoc.asp?DDFDocuments/t/G/TBTN22/UKR228.DOCX</v>
      </c>
      <c r="P79" s="8" t="s">
        <v>256</v>
      </c>
      <c r="Q79" s="7">
        <v>44824</v>
      </c>
    </row>
    <row r="80" spans="1:17" ht="60">
      <c r="A80" s="9" t="s">
        <v>641</v>
      </c>
      <c r="B80" s="6" t="str">
        <f>HYPERLINK("https://epingalert.org/en/Search?viewData= G/TBT/N/BRA/1448"," G/TBT/N/BRA/1448")</f>
        <v xml:space="preserve"> G/TBT/N/BRA/1448</v>
      </c>
      <c r="C80" s="6" t="s">
        <v>164</v>
      </c>
      <c r="D80" s="8" t="s">
        <v>385</v>
      </c>
      <c r="E80" s="8" t="s">
        <v>386</v>
      </c>
      <c r="G80" s="6" t="s">
        <v>19</v>
      </c>
      <c r="H80" s="6" t="s">
        <v>19</v>
      </c>
      <c r="I80" s="6" t="s">
        <v>261</v>
      </c>
      <c r="J80" s="6" t="s">
        <v>19</v>
      </c>
      <c r="K80" s="6"/>
      <c r="L80" s="7">
        <v>44883</v>
      </c>
      <c r="M80" s="6" t="s">
        <v>23</v>
      </c>
      <c r="N80" s="8" t="s">
        <v>262</v>
      </c>
      <c r="O80" s="6" t="str">
        <f>HYPERLINK("https://docs.wto.org/imrd/directdoc.asp?DDFDocuments/t/G/TBTN22/KOR1098.DOCX", "https://docs.wto.org/imrd/directdoc.asp?DDFDocuments/t/G/TBTN22/KOR1098.DOCX")</f>
        <v>https://docs.wto.org/imrd/directdoc.asp?DDFDocuments/t/G/TBTN22/KOR1098.DOCX</v>
      </c>
      <c r="P80" s="8" t="s">
        <v>260</v>
      </c>
      <c r="Q80" s="7">
        <v>44823</v>
      </c>
    </row>
    <row r="81" spans="1:17" ht="240">
      <c r="A81" s="9" t="s">
        <v>656</v>
      </c>
      <c r="B81" s="6" t="str">
        <f>HYPERLINK("https://epingalert.org/en/Search?viewData= G/TBT/N/AUS/145"," G/TBT/N/AUS/145")</f>
        <v xml:space="preserve"> G/TBT/N/AUS/145</v>
      </c>
      <c r="C81" s="6" t="s">
        <v>470</v>
      </c>
      <c r="D81" s="8" t="s">
        <v>471</v>
      </c>
      <c r="E81" s="8" t="s">
        <v>472</v>
      </c>
      <c r="G81" s="6" t="s">
        <v>19</v>
      </c>
      <c r="H81" s="6" t="s">
        <v>19</v>
      </c>
      <c r="I81" s="6" t="s">
        <v>122</v>
      </c>
      <c r="J81" s="6" t="s">
        <v>19</v>
      </c>
      <c r="K81" s="6"/>
      <c r="L81" s="7">
        <v>44883</v>
      </c>
      <c r="M81" s="6" t="s">
        <v>23</v>
      </c>
      <c r="N81" s="8" t="s">
        <v>266</v>
      </c>
      <c r="O81" s="6" t="str">
        <f>HYPERLINK("https://docs.wto.org/imrd/directdoc.asp?DDFDocuments/t/G/TBTN22/KOR1102.DOCX", "https://docs.wto.org/imrd/directdoc.asp?DDFDocuments/t/G/TBTN22/KOR1102.DOCX")</f>
        <v>https://docs.wto.org/imrd/directdoc.asp?DDFDocuments/t/G/TBTN22/KOR1102.DOCX</v>
      </c>
      <c r="P81" s="8" t="s">
        <v>265</v>
      </c>
      <c r="Q81" s="7">
        <v>44823</v>
      </c>
    </row>
    <row r="82" spans="1:17" ht="345">
      <c r="A82" s="9" t="s">
        <v>647</v>
      </c>
      <c r="B82" s="6" t="str">
        <f>HYPERLINK("https://epingalert.org/en/Search?viewData= G/TBT/N/UKR/227"," G/TBT/N/UKR/227")</f>
        <v xml:space="preserve"> G/TBT/N/UKR/227</v>
      </c>
      <c r="C82" s="6" t="s">
        <v>218</v>
      </c>
      <c r="D82" s="8" t="s">
        <v>427</v>
      </c>
      <c r="E82" s="8" t="s">
        <v>428</v>
      </c>
      <c r="G82" s="6" t="s">
        <v>19</v>
      </c>
      <c r="H82" s="6" t="s">
        <v>270</v>
      </c>
      <c r="I82" s="6" t="s">
        <v>52</v>
      </c>
      <c r="J82" s="6" t="s">
        <v>123</v>
      </c>
      <c r="K82" s="6"/>
      <c r="L82" s="7">
        <v>44883</v>
      </c>
      <c r="M82" s="6" t="s">
        <v>23</v>
      </c>
      <c r="N82" s="8" t="s">
        <v>271</v>
      </c>
      <c r="O82" s="6" t="str">
        <f>HYPERLINK("https://docs.wto.org/imrd/directdoc.asp?DDFDocuments/t/G/TBTN22/THA676.DOCX", "https://docs.wto.org/imrd/directdoc.asp?DDFDocuments/t/G/TBTN22/THA676.DOCX")</f>
        <v>https://docs.wto.org/imrd/directdoc.asp?DDFDocuments/t/G/TBTN22/THA676.DOCX</v>
      </c>
      <c r="P82" s="8" t="s">
        <v>121</v>
      </c>
      <c r="Q82" s="7">
        <v>44823</v>
      </c>
    </row>
    <row r="83" spans="1:17" ht="240">
      <c r="A83" s="9" t="s">
        <v>643</v>
      </c>
      <c r="B83" s="6" t="str">
        <f>HYPERLINK("https://epingalert.org/en/Search?viewData= G/TBT/N/NZL/115"," G/TBT/N/NZL/115")</f>
        <v xml:space="preserve"> G/TBT/N/NZL/115</v>
      </c>
      <c r="C83" s="6" t="s">
        <v>401</v>
      </c>
      <c r="D83" s="8" t="s">
        <v>402</v>
      </c>
      <c r="E83" s="8" t="s">
        <v>403</v>
      </c>
      <c r="G83" s="6" t="s">
        <v>19</v>
      </c>
      <c r="H83" s="6" t="s">
        <v>270</v>
      </c>
      <c r="I83" s="6" t="s">
        <v>136</v>
      </c>
      <c r="J83" s="6" t="s">
        <v>73</v>
      </c>
      <c r="K83" s="6"/>
      <c r="L83" s="7">
        <v>44883</v>
      </c>
      <c r="M83" s="6" t="s">
        <v>23</v>
      </c>
      <c r="N83" s="8" t="s">
        <v>274</v>
      </c>
      <c r="O83" s="6" t="str">
        <f>HYPERLINK("https://docs.wto.org/imrd/directdoc.asp?DDFDocuments/t/G/TBTN22/THA675.DOCX", "https://docs.wto.org/imrd/directdoc.asp?DDFDocuments/t/G/TBTN22/THA675.DOCX")</f>
        <v>https://docs.wto.org/imrd/directdoc.asp?DDFDocuments/t/G/TBTN22/THA675.DOCX</v>
      </c>
      <c r="P83" s="8" t="s">
        <v>121</v>
      </c>
      <c r="Q83" s="7">
        <v>44823</v>
      </c>
    </row>
    <row r="84" spans="1:17" ht="150">
      <c r="A84" s="9" t="s">
        <v>639</v>
      </c>
      <c r="B84" s="6" t="str">
        <f>HYPERLINK("https://epingalert.org/en/Search?viewData= G/TBT/N/USA/1917"," G/TBT/N/USA/1917")</f>
        <v xml:space="preserve"> G/TBT/N/USA/1917</v>
      </c>
      <c r="C84" s="6" t="s">
        <v>31</v>
      </c>
      <c r="D84" s="8" t="s">
        <v>370</v>
      </c>
      <c r="E84" s="8" t="s">
        <v>371</v>
      </c>
      <c r="G84" s="6" t="s">
        <v>19</v>
      </c>
      <c r="H84" s="6" t="s">
        <v>279</v>
      </c>
      <c r="I84" s="6" t="s">
        <v>280</v>
      </c>
      <c r="J84" s="6" t="s">
        <v>19</v>
      </c>
      <c r="K84" s="6"/>
      <c r="L84" s="7">
        <v>44883</v>
      </c>
      <c r="M84" s="6" t="s">
        <v>23</v>
      </c>
      <c r="N84" s="8" t="s">
        <v>281</v>
      </c>
      <c r="O84" s="6" t="str">
        <f>HYPERLINK("https://docs.wto.org/imrd/directdoc.asp?DDFDocuments/t/G/TBTN22/CHE274.DOCX", "https://docs.wto.org/imrd/directdoc.asp?DDFDocuments/t/G/TBTN22/CHE274.DOCX")</f>
        <v>https://docs.wto.org/imrd/directdoc.asp?DDFDocuments/t/G/TBTN22/CHE274.DOCX</v>
      </c>
      <c r="P84" s="8" t="s">
        <v>278</v>
      </c>
      <c r="Q84" s="7">
        <v>44823</v>
      </c>
    </row>
    <row r="85" spans="1:17" ht="105">
      <c r="A85" s="9" t="s">
        <v>590</v>
      </c>
      <c r="B85" s="6" t="str">
        <f>HYPERLINK("https://epingalert.org/en/Search?viewData= G/TBT/N/USA/1926"," G/TBT/N/USA/1926")</f>
        <v xml:space="preserve"> G/TBT/N/USA/1926</v>
      </c>
      <c r="C85" s="6" t="s">
        <v>31</v>
      </c>
      <c r="D85" s="8" t="s">
        <v>32</v>
      </c>
      <c r="E85" s="8" t="s">
        <v>33</v>
      </c>
      <c r="G85" s="6" t="s">
        <v>19</v>
      </c>
      <c r="H85" s="6" t="s">
        <v>19</v>
      </c>
      <c r="I85" s="6" t="s">
        <v>261</v>
      </c>
      <c r="J85" s="6" t="s">
        <v>19</v>
      </c>
      <c r="K85" s="6"/>
      <c r="L85" s="7">
        <v>44883</v>
      </c>
      <c r="M85" s="6" t="s">
        <v>23</v>
      </c>
      <c r="N85" s="8" t="s">
        <v>285</v>
      </c>
      <c r="O85" s="6" t="str">
        <f>HYPERLINK("https://docs.wto.org/imrd/directdoc.asp?DDFDocuments/t/G/TBTN22/KOR1100.DOCX", "https://docs.wto.org/imrd/directdoc.asp?DDFDocuments/t/G/TBTN22/KOR1100.DOCX")</f>
        <v>https://docs.wto.org/imrd/directdoc.asp?DDFDocuments/t/G/TBTN22/KOR1100.DOCX</v>
      </c>
      <c r="P85" s="8" t="s">
        <v>284</v>
      </c>
      <c r="Q85" s="7">
        <v>44823</v>
      </c>
    </row>
    <row r="86" spans="1:17" ht="180">
      <c r="A86" s="2" t="s">
        <v>601</v>
      </c>
      <c r="B86" s="6" t="str">
        <f>HYPERLINK("https://epingalert.org/en/Search?viewData= G/TBT/N/USA/1923"," G/TBT/N/USA/1923")</f>
        <v xml:space="preserve"> G/TBT/N/USA/1923</v>
      </c>
      <c r="C86" s="6" t="s">
        <v>31</v>
      </c>
      <c r="D86" s="8" t="s">
        <v>125</v>
      </c>
      <c r="E86" s="8" t="s">
        <v>126</v>
      </c>
      <c r="G86" s="6" t="s">
        <v>289</v>
      </c>
      <c r="H86" s="6" t="s">
        <v>290</v>
      </c>
      <c r="I86" s="6" t="s">
        <v>228</v>
      </c>
      <c r="J86" s="6" t="s">
        <v>19</v>
      </c>
      <c r="K86" s="6"/>
      <c r="L86" s="7">
        <v>44883</v>
      </c>
      <c r="M86" s="6" t="s">
        <v>23</v>
      </c>
      <c r="N86" s="8" t="s">
        <v>291</v>
      </c>
      <c r="O86" s="6" t="str">
        <f>HYPERLINK("https://docs.wto.org/imrd/directdoc.asp?DDFDocuments/t/G/TBTN22/KEN1283.DOCX", "https://docs.wto.org/imrd/directdoc.asp?DDFDocuments/t/G/TBTN22/KEN1283.DOCX")</f>
        <v>https://docs.wto.org/imrd/directdoc.asp?DDFDocuments/t/G/TBTN22/KEN1283.DOCX</v>
      </c>
      <c r="P86" s="8" t="s">
        <v>288</v>
      </c>
      <c r="Q86" s="7">
        <v>44823</v>
      </c>
    </row>
    <row r="87" spans="1:17" ht="180">
      <c r="A87" s="9" t="s">
        <v>658</v>
      </c>
      <c r="B87" s="6" t="str">
        <f>HYPERLINK("https://epingalert.org/en/Search?viewData= G/TBT/N/USA/1915"," G/TBT/N/USA/1915")</f>
        <v xml:space="preserve"> G/TBT/N/USA/1915</v>
      </c>
      <c r="C87" s="6" t="s">
        <v>31</v>
      </c>
      <c r="D87" s="8" t="s">
        <v>480</v>
      </c>
      <c r="E87" s="8" t="s">
        <v>481</v>
      </c>
      <c r="G87" s="6" t="s">
        <v>19</v>
      </c>
      <c r="H87" s="6" t="s">
        <v>19</v>
      </c>
      <c r="I87" s="6" t="s">
        <v>261</v>
      </c>
      <c r="J87" s="6" t="s">
        <v>19</v>
      </c>
      <c r="K87" s="6"/>
      <c r="L87" s="7">
        <v>44883</v>
      </c>
      <c r="M87" s="6" t="s">
        <v>23</v>
      </c>
      <c r="N87" s="8" t="s">
        <v>294</v>
      </c>
      <c r="O87" s="6" t="str">
        <f>HYPERLINK("https://docs.wto.org/imrd/directdoc.asp?DDFDocuments/t/G/TBTN22/KOR1101.DOCX", "https://docs.wto.org/imrd/directdoc.asp?DDFDocuments/t/G/TBTN22/KOR1101.DOCX")</f>
        <v>https://docs.wto.org/imrd/directdoc.asp?DDFDocuments/t/G/TBTN22/KOR1101.DOCX</v>
      </c>
      <c r="P87" s="8" t="s">
        <v>284</v>
      </c>
      <c r="Q87" s="7">
        <v>44823</v>
      </c>
    </row>
    <row r="88" spans="1:17" ht="135">
      <c r="A88" s="9" t="s">
        <v>649</v>
      </c>
      <c r="B88" s="6" t="str">
        <f>HYPERLINK("https://epingalert.org/en/Search?viewData= G/TBT/N/GBR/53"," G/TBT/N/GBR/53")</f>
        <v xml:space="preserve"> G/TBT/N/GBR/53</v>
      </c>
      <c r="C88" s="6" t="s">
        <v>437</v>
      </c>
      <c r="D88" s="8" t="s">
        <v>438</v>
      </c>
      <c r="E88" s="8" t="s">
        <v>439</v>
      </c>
      <c r="G88" s="6" t="s">
        <v>298</v>
      </c>
      <c r="H88" s="6" t="s">
        <v>19</v>
      </c>
      <c r="I88" s="6" t="s">
        <v>299</v>
      </c>
      <c r="J88" s="6" t="s">
        <v>19</v>
      </c>
      <c r="K88" s="6"/>
      <c r="L88" s="7">
        <v>44883</v>
      </c>
      <c r="M88" s="6" t="s">
        <v>23</v>
      </c>
      <c r="N88" s="8" t="s">
        <v>300</v>
      </c>
      <c r="O88" s="6" t="str">
        <f>HYPERLINK("https://docs.wto.org/imrd/directdoc.asp?DDFDocuments/t/G/TBTN22/TPKM505.DOCX", "https://docs.wto.org/imrd/directdoc.asp?DDFDocuments/t/G/TBTN22/TPKM505.DOCX")</f>
        <v>https://docs.wto.org/imrd/directdoc.asp?DDFDocuments/t/G/TBTN22/TPKM505.DOCX</v>
      </c>
      <c r="P88" s="8" t="s">
        <v>297</v>
      </c>
      <c r="Q88" s="7">
        <v>44823</v>
      </c>
    </row>
    <row r="89" spans="1:17" ht="120">
      <c r="A89" s="2" t="s">
        <v>603</v>
      </c>
      <c r="B89" s="6" t="str">
        <f>HYPERLINK("https://epingalert.org/en/Search?viewData= G/TBT/N/EU/928"," G/TBT/N/EU/928")</f>
        <v xml:space="preserve"> G/TBT/N/EU/928</v>
      </c>
      <c r="C89" s="6" t="s">
        <v>48</v>
      </c>
      <c r="D89" s="8" t="s">
        <v>147</v>
      </c>
      <c r="E89" s="8" t="s">
        <v>148</v>
      </c>
      <c r="G89" s="6" t="s">
        <v>19</v>
      </c>
      <c r="H89" s="6" t="s">
        <v>19</v>
      </c>
      <c r="I89" s="6" t="s">
        <v>304</v>
      </c>
      <c r="J89" s="6" t="s">
        <v>19</v>
      </c>
      <c r="K89" s="6"/>
      <c r="L89" s="7">
        <v>44883</v>
      </c>
      <c r="M89" s="6" t="s">
        <v>23</v>
      </c>
      <c r="N89" s="8" t="s">
        <v>305</v>
      </c>
      <c r="O89" s="6" t="str">
        <f>HYPERLINK("https://docs.wto.org/imrd/directdoc.asp?DDFDocuments/t/G/TBTN22/EU925.DOCX", "https://docs.wto.org/imrd/directdoc.asp?DDFDocuments/t/G/TBTN22/EU925.DOCX")</f>
        <v>https://docs.wto.org/imrd/directdoc.asp?DDFDocuments/t/G/TBTN22/EU925.DOCX</v>
      </c>
      <c r="P89" s="8" t="s">
        <v>303</v>
      </c>
      <c r="Q89" s="7">
        <v>44823</v>
      </c>
    </row>
    <row r="90" spans="1:17" ht="150">
      <c r="A90" s="2" t="s">
        <v>615</v>
      </c>
      <c r="B90" s="6" t="str">
        <f>HYPERLINK("https://epingalert.org/en/Search?viewData= G/TBT/N/USA/1920"," G/TBT/N/USA/1920")</f>
        <v xml:space="preserve"> G/TBT/N/USA/1920</v>
      </c>
      <c r="C90" s="6" t="s">
        <v>31</v>
      </c>
      <c r="D90" s="8" t="s">
        <v>233</v>
      </c>
      <c r="E90" s="8" t="s">
        <v>234</v>
      </c>
      <c r="G90" s="6" t="s">
        <v>19</v>
      </c>
      <c r="H90" s="6" t="s">
        <v>19</v>
      </c>
      <c r="I90" s="6" t="s">
        <v>261</v>
      </c>
      <c r="J90" s="6" t="s">
        <v>19</v>
      </c>
      <c r="K90" s="6"/>
      <c r="L90" s="7">
        <v>44883</v>
      </c>
      <c r="M90" s="6" t="s">
        <v>23</v>
      </c>
      <c r="N90" s="8" t="s">
        <v>308</v>
      </c>
      <c r="O90" s="6" t="str">
        <f>HYPERLINK("https://docs.wto.org/imrd/directdoc.asp?DDFDocuments/t/G/TBTN22/KOR1099.DOCX", "https://docs.wto.org/imrd/directdoc.asp?DDFDocuments/t/G/TBTN22/KOR1099.DOCX")</f>
        <v>https://docs.wto.org/imrd/directdoc.asp?DDFDocuments/t/G/TBTN22/KOR1099.DOCX</v>
      </c>
      <c r="P90" s="8" t="s">
        <v>284</v>
      </c>
      <c r="Q90" s="7">
        <v>44823</v>
      </c>
    </row>
    <row r="91" spans="1:17" ht="75">
      <c r="A91" s="9" t="s">
        <v>646</v>
      </c>
      <c r="B91" s="6" t="str">
        <f>HYPERLINK("https://epingalert.org/en/Search?viewData= G/TBT/N/VNM/237"," G/TBT/N/VNM/237")</f>
        <v xml:space="preserve"> G/TBT/N/VNM/237</v>
      </c>
      <c r="C91" s="6" t="s">
        <v>351</v>
      </c>
      <c r="D91" s="8" t="s">
        <v>422</v>
      </c>
      <c r="E91" s="8" t="s">
        <v>423</v>
      </c>
      <c r="G91" s="6" t="s">
        <v>19</v>
      </c>
      <c r="H91" s="6" t="s">
        <v>19</v>
      </c>
      <c r="I91" s="6" t="s">
        <v>29</v>
      </c>
      <c r="J91" s="6" t="s">
        <v>19</v>
      </c>
      <c r="K91" s="6"/>
      <c r="L91" s="7" t="s">
        <v>19</v>
      </c>
      <c r="M91" s="6" t="s">
        <v>23</v>
      </c>
      <c r="N91" s="8" t="s">
        <v>312</v>
      </c>
      <c r="O91" s="6" t="str">
        <f>HYPERLINK("https://docs.wto.org/imrd/directdoc.asp?DDFDocuments/t/G/TBTN22/THA674.DOCX", "https://docs.wto.org/imrd/directdoc.asp?DDFDocuments/t/G/TBTN22/THA674.DOCX")</f>
        <v>https://docs.wto.org/imrd/directdoc.asp?DDFDocuments/t/G/TBTN22/THA674.DOCX</v>
      </c>
      <c r="P91" s="8" t="s">
        <v>311</v>
      </c>
      <c r="Q91" s="7">
        <v>44823</v>
      </c>
    </row>
    <row r="92" spans="1:17" ht="45">
      <c r="A92" s="2" t="s">
        <v>614</v>
      </c>
      <c r="B92" s="6" t="str">
        <f>HYPERLINK("https://epingalert.org/en/Search?viewData= G/TBT/N/KEN/1285"," G/TBT/N/KEN/1285")</f>
        <v xml:space="preserve"> G/TBT/N/KEN/1285</v>
      </c>
      <c r="C92" s="6" t="s">
        <v>67</v>
      </c>
      <c r="D92" s="8" t="s">
        <v>224</v>
      </c>
      <c r="E92" s="8" t="s">
        <v>225</v>
      </c>
      <c r="G92" s="6" t="s">
        <v>19</v>
      </c>
      <c r="H92" s="6" t="s">
        <v>19</v>
      </c>
      <c r="I92" s="6" t="s">
        <v>122</v>
      </c>
      <c r="J92" s="6" t="s">
        <v>19</v>
      </c>
      <c r="K92" s="6"/>
      <c r="L92" s="7">
        <v>44883</v>
      </c>
      <c r="M92" s="6" t="s">
        <v>23</v>
      </c>
      <c r="N92" s="8" t="s">
        <v>315</v>
      </c>
      <c r="O92" s="6" t="str">
        <f>HYPERLINK("https://docs.wto.org/imrd/directdoc.asp?DDFDocuments/t/G/TBTN22/KOR1097.DOCX", "https://docs.wto.org/imrd/directdoc.asp?DDFDocuments/t/G/TBTN22/KOR1097.DOCX")</f>
        <v>https://docs.wto.org/imrd/directdoc.asp?DDFDocuments/t/G/TBTN22/KOR1097.DOCX</v>
      </c>
      <c r="P92" s="8" t="s">
        <v>314</v>
      </c>
      <c r="Q92" s="7">
        <v>44823</v>
      </c>
    </row>
    <row r="93" spans="1:17" ht="60">
      <c r="A93" s="2" t="s">
        <v>614</v>
      </c>
      <c r="B93" s="6" t="str">
        <f>HYPERLINK("https://epingalert.org/en/Search?viewData= G/TBT/N/KEN/1284"," G/TBT/N/KEN/1284")</f>
        <v xml:space="preserve"> G/TBT/N/KEN/1284</v>
      </c>
      <c r="C93" s="6" t="s">
        <v>67</v>
      </c>
      <c r="D93" s="8" t="s">
        <v>230</v>
      </c>
      <c r="E93" s="8" t="s">
        <v>231</v>
      </c>
      <c r="G93" s="6" t="s">
        <v>19</v>
      </c>
      <c r="H93" s="6" t="s">
        <v>19</v>
      </c>
      <c r="I93" s="6" t="s">
        <v>261</v>
      </c>
      <c r="J93" s="6" t="s">
        <v>19</v>
      </c>
      <c r="K93" s="6"/>
      <c r="L93" s="7">
        <v>44883</v>
      </c>
      <c r="M93" s="6" t="s">
        <v>23</v>
      </c>
      <c r="N93" s="8" t="s">
        <v>318</v>
      </c>
      <c r="O93" s="6" t="str">
        <f>HYPERLINK("https://docs.wto.org/imrd/directdoc.asp?DDFDocuments/t/G/TBTN22/KOR1103.DOCX", "https://docs.wto.org/imrd/directdoc.asp?DDFDocuments/t/G/TBTN22/KOR1103.DOCX")</f>
        <v>https://docs.wto.org/imrd/directdoc.asp?DDFDocuments/t/G/TBTN22/KOR1103.DOCX</v>
      </c>
      <c r="P93" s="8" t="s">
        <v>265</v>
      </c>
      <c r="Q93" s="7">
        <v>44823</v>
      </c>
    </row>
    <row r="94" spans="1:17" ht="120">
      <c r="A94" s="9" t="s">
        <v>663</v>
      </c>
      <c r="B94" s="6" t="str">
        <f>HYPERLINK("https://epingalert.org/en/Search?viewData= G/TBT/N/EU/920"," G/TBT/N/EU/920")</f>
        <v xml:space="preserve"> G/TBT/N/EU/920</v>
      </c>
      <c r="C94" s="6" t="s">
        <v>48</v>
      </c>
      <c r="D94" s="8" t="s">
        <v>505</v>
      </c>
      <c r="E94" s="8" t="s">
        <v>506</v>
      </c>
      <c r="G94" s="6" t="s">
        <v>19</v>
      </c>
      <c r="H94" s="6" t="s">
        <v>322</v>
      </c>
      <c r="I94" s="6" t="s">
        <v>323</v>
      </c>
      <c r="J94" s="6" t="s">
        <v>19</v>
      </c>
      <c r="K94" s="6"/>
      <c r="L94" s="7">
        <v>44880</v>
      </c>
      <c r="M94" s="6" t="s">
        <v>23</v>
      </c>
      <c r="N94" s="8" t="s">
        <v>324</v>
      </c>
      <c r="O94" s="6" t="str">
        <f>HYPERLINK("https://docs.wto.org/imrd/directdoc.asp?DDFDocuments/t/G/TBTN22/USA1919.DOCX", "https://docs.wto.org/imrd/directdoc.asp?DDFDocuments/t/G/TBTN22/USA1919.DOCX")</f>
        <v>https://docs.wto.org/imrd/directdoc.asp?DDFDocuments/t/G/TBTN22/USA1919.DOCX</v>
      </c>
      <c r="P94" s="8" t="s">
        <v>321</v>
      </c>
      <c r="Q94" s="7">
        <v>44823</v>
      </c>
    </row>
    <row r="95" spans="1:17" ht="60">
      <c r="A95" s="9" t="s">
        <v>654</v>
      </c>
      <c r="B95" s="6" t="str">
        <f>HYPERLINK("https://epingalert.org/en/Search?viewData= G/TBT/N/ARG/439"," G/TBT/N/ARG/439")</f>
        <v xml:space="preserve"> G/TBT/N/ARG/439</v>
      </c>
      <c r="C95" s="6" t="s">
        <v>406</v>
      </c>
      <c r="D95" s="8" t="s">
        <v>465</v>
      </c>
      <c r="E95" s="8" t="s">
        <v>466</v>
      </c>
      <c r="G95" s="6" t="s">
        <v>19</v>
      </c>
      <c r="H95" s="6" t="s">
        <v>19</v>
      </c>
      <c r="I95" s="6" t="s">
        <v>122</v>
      </c>
      <c r="J95" s="6" t="s">
        <v>19</v>
      </c>
      <c r="K95" s="6"/>
      <c r="L95" s="7">
        <v>44883</v>
      </c>
      <c r="M95" s="6" t="s">
        <v>23</v>
      </c>
      <c r="N95" s="8" t="s">
        <v>328</v>
      </c>
      <c r="O95" s="6" t="str">
        <f>HYPERLINK("https://docs.wto.org/imrd/directdoc.asp?DDFDocuments/t/G/TBTN22/KOR1096.DOCX", "https://docs.wto.org/imrd/directdoc.asp?DDFDocuments/t/G/TBTN22/KOR1096.DOCX")</f>
        <v>https://docs.wto.org/imrd/directdoc.asp?DDFDocuments/t/G/TBTN22/KOR1096.DOCX</v>
      </c>
      <c r="P95" s="8" t="s">
        <v>327</v>
      </c>
      <c r="Q95" s="7">
        <v>44823</v>
      </c>
    </row>
    <row r="96" spans="1:17" ht="90">
      <c r="A96" s="2" t="s">
        <v>592</v>
      </c>
      <c r="B96" s="6" t="str">
        <f>HYPERLINK("https://epingalert.org/en/Search?viewData= G/TBT/N/PHL/294"," G/TBT/N/PHL/294")</f>
        <v xml:space="preserve"> G/TBT/N/PHL/294</v>
      </c>
      <c r="C96" s="6" t="s">
        <v>43</v>
      </c>
      <c r="D96" s="8" t="s">
        <v>44</v>
      </c>
      <c r="E96" s="8" t="s">
        <v>45</v>
      </c>
      <c r="G96" s="6" t="s">
        <v>19</v>
      </c>
      <c r="H96" s="6" t="s">
        <v>19</v>
      </c>
      <c r="I96" s="6" t="s">
        <v>29</v>
      </c>
      <c r="J96" s="6" t="s">
        <v>19</v>
      </c>
      <c r="K96" s="6"/>
      <c r="L96" s="7" t="s">
        <v>19</v>
      </c>
      <c r="M96" s="6" t="s">
        <v>23</v>
      </c>
      <c r="N96" s="8" t="s">
        <v>331</v>
      </c>
      <c r="O96" s="6" t="str">
        <f>HYPERLINK("https://docs.wto.org/imrd/directdoc.asp?DDFDocuments/t/G/TBTN22/THA673.DOCX", "https://docs.wto.org/imrd/directdoc.asp?DDFDocuments/t/G/TBTN22/THA673.DOCX")</f>
        <v>https://docs.wto.org/imrd/directdoc.asp?DDFDocuments/t/G/TBTN22/THA673.DOCX</v>
      </c>
      <c r="P96" s="8" t="s">
        <v>311</v>
      </c>
      <c r="Q96" s="7">
        <v>44823</v>
      </c>
    </row>
    <row r="97" spans="1:17" ht="210">
      <c r="A97" s="2" t="s">
        <v>612</v>
      </c>
      <c r="B97" s="6" t="str">
        <f>HYPERLINK("https://epingalert.org/en/Search?viewData= G/TBT/N/USA/1921"," G/TBT/N/USA/1921")</f>
        <v xml:space="preserve"> G/TBT/N/USA/1921</v>
      </c>
      <c r="C97" s="6" t="s">
        <v>31</v>
      </c>
      <c r="D97" s="8" t="s">
        <v>213</v>
      </c>
      <c r="E97" s="8" t="s">
        <v>214</v>
      </c>
      <c r="G97" s="6" t="s">
        <v>19</v>
      </c>
      <c r="H97" s="6" t="s">
        <v>336</v>
      </c>
      <c r="I97" s="6" t="s">
        <v>337</v>
      </c>
      <c r="J97" s="6" t="s">
        <v>19</v>
      </c>
      <c r="K97" s="6"/>
      <c r="L97" s="7">
        <v>44880</v>
      </c>
      <c r="M97" s="6" t="s">
        <v>23</v>
      </c>
      <c r="N97" s="8" t="s">
        <v>338</v>
      </c>
      <c r="O97" s="6" t="str">
        <f>HYPERLINK("https://docs.wto.org/imrd/directdoc.asp?DDFDocuments/t/G/TBTN22/ARE549.DOCX", "https://docs.wto.org/imrd/directdoc.asp?DDFDocuments/t/G/TBTN22/ARE549.DOCX")</f>
        <v>https://docs.wto.org/imrd/directdoc.asp?DDFDocuments/t/G/TBTN22/ARE549.DOCX</v>
      </c>
      <c r="P97" s="8" t="s">
        <v>335</v>
      </c>
      <c r="Q97" s="7">
        <v>44820</v>
      </c>
    </row>
    <row r="98" spans="1:17" ht="60">
      <c r="A98" s="9" t="s">
        <v>671</v>
      </c>
      <c r="B98" s="6" t="str">
        <f>HYPERLINK("https://epingalert.org/en/Search?viewData= G/TBT/N/EU/919"," G/TBT/N/EU/919")</f>
        <v xml:space="preserve"> G/TBT/N/EU/919</v>
      </c>
      <c r="C98" s="6" t="s">
        <v>48</v>
      </c>
      <c r="D98" s="8" t="s">
        <v>560</v>
      </c>
      <c r="E98" s="8" t="s">
        <v>561</v>
      </c>
      <c r="G98" s="6" t="s">
        <v>19</v>
      </c>
      <c r="H98" s="6" t="s">
        <v>342</v>
      </c>
      <c r="I98" s="6" t="s">
        <v>343</v>
      </c>
      <c r="J98" s="6" t="s">
        <v>19</v>
      </c>
      <c r="K98" s="6"/>
      <c r="L98" s="7">
        <v>44880</v>
      </c>
      <c r="M98" s="6" t="s">
        <v>23</v>
      </c>
      <c r="N98" s="8" t="s">
        <v>344</v>
      </c>
      <c r="O98" s="6" t="str">
        <f>HYPERLINK("https://docs.wto.org/imrd/directdoc.asp?DDFDocuments/t/G/TBTN22/ARE550.DOCX", "https://docs.wto.org/imrd/directdoc.asp?DDFDocuments/t/G/TBTN22/ARE550.DOCX")</f>
        <v>https://docs.wto.org/imrd/directdoc.asp?DDFDocuments/t/G/TBTN22/ARE550.DOCX</v>
      </c>
      <c r="P98" s="8" t="s">
        <v>341</v>
      </c>
      <c r="Q98" s="7">
        <v>44820</v>
      </c>
    </row>
    <row r="99" spans="1:17" ht="120">
      <c r="A99" s="9" t="s">
        <v>671</v>
      </c>
      <c r="B99" s="6" t="str">
        <f>HYPERLINK("https://epingalert.org/en/Search?viewData= G/TBT/N/EU/918"," G/TBT/N/EU/918")</f>
        <v xml:space="preserve"> G/TBT/N/EU/918</v>
      </c>
      <c r="C99" s="6" t="s">
        <v>48</v>
      </c>
      <c r="D99" s="8" t="s">
        <v>565</v>
      </c>
      <c r="E99" s="8" t="s">
        <v>566</v>
      </c>
      <c r="G99" s="6" t="s">
        <v>19</v>
      </c>
      <c r="H99" s="6" t="s">
        <v>348</v>
      </c>
      <c r="I99" s="6" t="s">
        <v>349</v>
      </c>
      <c r="J99" s="6" t="s">
        <v>19</v>
      </c>
      <c r="K99" s="6"/>
      <c r="L99" s="7">
        <v>44851</v>
      </c>
      <c r="M99" s="6" t="s">
        <v>23</v>
      </c>
      <c r="N99" s="8" t="s">
        <v>350</v>
      </c>
      <c r="O99" s="6" t="str">
        <f>HYPERLINK("https://docs.wto.org/imrd/directdoc.asp?DDFDocuments/t/G/TBTN22/USA1918.DOCX", "https://docs.wto.org/imrd/directdoc.asp?DDFDocuments/t/G/TBTN22/USA1918.DOCX")</f>
        <v>https://docs.wto.org/imrd/directdoc.asp?DDFDocuments/t/G/TBTN22/USA1918.DOCX</v>
      </c>
      <c r="P99" s="8" t="s">
        <v>347</v>
      </c>
      <c r="Q99" s="7">
        <v>44820</v>
      </c>
    </row>
    <row r="100" spans="1:17" ht="90">
      <c r="A100" s="2" t="s">
        <v>623</v>
      </c>
      <c r="B100" s="6" t="str">
        <f>HYPERLINK("https://epingalert.org/en/Search?viewData= G/TBT/N/KOR/1100"," G/TBT/N/KOR/1100")</f>
        <v xml:space="preserve"> G/TBT/N/KOR/1100</v>
      </c>
      <c r="C100" s="6" t="s">
        <v>118</v>
      </c>
      <c r="D100" s="8" t="s">
        <v>282</v>
      </c>
      <c r="E100" s="8" t="s">
        <v>283</v>
      </c>
      <c r="G100" s="6" t="s">
        <v>19</v>
      </c>
      <c r="H100" s="6" t="s">
        <v>19</v>
      </c>
      <c r="I100" s="6" t="s">
        <v>142</v>
      </c>
      <c r="J100" s="6" t="s">
        <v>19</v>
      </c>
      <c r="K100" s="6"/>
      <c r="L100" s="7">
        <v>44879</v>
      </c>
      <c r="M100" s="6" t="s">
        <v>23</v>
      </c>
      <c r="N100" s="8" t="s">
        <v>355</v>
      </c>
      <c r="O100" s="6" t="str">
        <f>HYPERLINK("https://docs.wto.org/imrd/directdoc.asp?DDFDocuments/t/G/TBTN22/VNM238.DOCX", "https://docs.wto.org/imrd/directdoc.asp?DDFDocuments/t/G/TBTN22/VNM238.DOCX")</f>
        <v>https://docs.wto.org/imrd/directdoc.asp?DDFDocuments/t/G/TBTN22/VNM238.DOCX</v>
      </c>
      <c r="P100" s="8" t="s">
        <v>354</v>
      </c>
      <c r="Q100" s="7">
        <v>44819</v>
      </c>
    </row>
    <row r="101" spans="1:17" ht="135">
      <c r="A101" s="2" t="s">
        <v>623</v>
      </c>
      <c r="B101" s="6" t="str">
        <f>HYPERLINK("https://epingalert.org/en/Search?viewData= G/TBT/N/KOR/1101"," G/TBT/N/KOR/1101")</f>
        <v xml:space="preserve"> G/TBT/N/KOR/1101</v>
      </c>
      <c r="C101" s="6" t="s">
        <v>118</v>
      </c>
      <c r="D101" s="8" t="s">
        <v>292</v>
      </c>
      <c r="E101" s="8" t="s">
        <v>293</v>
      </c>
      <c r="G101" s="6" t="s">
        <v>360</v>
      </c>
      <c r="H101" s="6" t="s">
        <v>19</v>
      </c>
      <c r="I101" s="6" t="s">
        <v>361</v>
      </c>
      <c r="J101" s="6" t="s">
        <v>123</v>
      </c>
      <c r="K101" s="6"/>
      <c r="L101" s="7">
        <v>44881</v>
      </c>
      <c r="M101" s="6" t="s">
        <v>23</v>
      </c>
      <c r="N101" s="8" t="s">
        <v>362</v>
      </c>
      <c r="O101" s="6" t="str">
        <f>HYPERLINK("https://docs.wto.org/imrd/directdoc.asp?DDFDocuments/t/G/TBTN22/PRY135.DOCX", "https://docs.wto.org/imrd/directdoc.asp?DDFDocuments/t/G/TBTN22/PRY135.DOCX")</f>
        <v>https://docs.wto.org/imrd/directdoc.asp?DDFDocuments/t/G/TBTN22/PRY135.DOCX</v>
      </c>
      <c r="P101" s="8" t="s">
        <v>359</v>
      </c>
      <c r="Q101" s="7">
        <v>44819</v>
      </c>
    </row>
    <row r="102" spans="1:17" ht="75">
      <c r="A102" s="2" t="s">
        <v>627</v>
      </c>
      <c r="B102" s="6" t="str">
        <f>HYPERLINK("https://epingalert.org/en/Search?viewData= G/TBT/N/KOR/1099"," G/TBT/N/KOR/1099")</f>
        <v xml:space="preserve"> G/TBT/N/KOR/1099</v>
      </c>
      <c r="C102" s="6" t="s">
        <v>118</v>
      </c>
      <c r="D102" s="8" t="s">
        <v>306</v>
      </c>
      <c r="E102" s="8" t="s">
        <v>307</v>
      </c>
      <c r="G102" s="6" t="s">
        <v>19</v>
      </c>
      <c r="H102" s="6" t="s">
        <v>270</v>
      </c>
      <c r="I102" s="6" t="s">
        <v>122</v>
      </c>
      <c r="J102" s="6" t="s">
        <v>123</v>
      </c>
      <c r="K102" s="6"/>
      <c r="L102" s="7">
        <v>44879</v>
      </c>
      <c r="M102" s="6" t="s">
        <v>23</v>
      </c>
      <c r="N102" s="8" t="s">
        <v>366</v>
      </c>
      <c r="O102" s="6" t="str">
        <f>HYPERLINK("https://docs.wto.org/imrd/directdoc.asp?DDFDocuments/t/G/TBTN22/EU924.DOCX", "https://docs.wto.org/imrd/directdoc.asp?DDFDocuments/t/G/TBTN22/EU924.DOCX")</f>
        <v>https://docs.wto.org/imrd/directdoc.asp?DDFDocuments/t/G/TBTN22/EU924.DOCX</v>
      </c>
      <c r="P102" s="8" t="s">
        <v>365</v>
      </c>
      <c r="Q102" s="7">
        <v>44819</v>
      </c>
    </row>
    <row r="103" spans="1:17" ht="300">
      <c r="A103" s="2" t="s">
        <v>594</v>
      </c>
      <c r="B103" s="6" t="str">
        <f>HYPERLINK("https://epingalert.org/en/Search?viewData= G/TBT/N/BDI/263, G/TBT/N/KEN/1292, G/TBT/N/RWA/698, G/TBT/N/TZA/817, G/TBT/N/UGA/1668"," G/TBT/N/BDI/263, G/TBT/N/KEN/1292, G/TBT/N/RWA/698, G/TBT/N/TZA/817, G/TBT/N/UGA/1668")</f>
        <v xml:space="preserve"> G/TBT/N/BDI/263, G/TBT/N/KEN/1292, G/TBT/N/RWA/698, G/TBT/N/TZA/817, G/TBT/N/UGA/1668</v>
      </c>
      <c r="C103" s="6" t="s">
        <v>54</v>
      </c>
      <c r="D103" s="8" t="s">
        <v>55</v>
      </c>
      <c r="E103" s="8" t="s">
        <v>56</v>
      </c>
      <c r="G103" s="6" t="s">
        <v>174</v>
      </c>
      <c r="H103" s="6" t="s">
        <v>19</v>
      </c>
      <c r="I103" s="6" t="s">
        <v>122</v>
      </c>
      <c r="J103" s="6" t="s">
        <v>123</v>
      </c>
      <c r="K103" s="6"/>
      <c r="L103" s="7" t="s">
        <v>19</v>
      </c>
      <c r="M103" s="6" t="s">
        <v>23</v>
      </c>
      <c r="N103" s="8" t="s">
        <v>369</v>
      </c>
      <c r="O103" s="6" t="str">
        <f>HYPERLINK("https://docs.wto.org/imrd/directdoc.asp?DDFDocuments/t/G/TBTN22/BRA1445.DOCX", "https://docs.wto.org/imrd/directdoc.asp?DDFDocuments/t/G/TBTN22/BRA1445.DOCX")</f>
        <v>https://docs.wto.org/imrd/directdoc.asp?DDFDocuments/t/G/TBTN22/BRA1445.DOCX</v>
      </c>
      <c r="P103" s="8" t="s">
        <v>173</v>
      </c>
      <c r="Q103" s="7">
        <v>44818</v>
      </c>
    </row>
    <row r="104" spans="1:17" ht="409.5">
      <c r="A104" s="2" t="s">
        <v>594</v>
      </c>
      <c r="B104" s="6" t="str">
        <f>HYPERLINK("https://epingalert.org/en/Search?viewData= G/TBT/N/BDI/265, G/TBT/N/KEN/1294, G/TBT/N/RWA/700, G/TBT/N/TZA/819, G/TBT/N/UGA/1670"," G/TBT/N/BDI/265, G/TBT/N/KEN/1294, G/TBT/N/RWA/700, G/TBT/N/TZA/819, G/TBT/N/UGA/1670")</f>
        <v xml:space="preserve"> G/TBT/N/BDI/265, G/TBT/N/KEN/1294, G/TBT/N/RWA/700, G/TBT/N/TZA/819, G/TBT/N/UGA/1670</v>
      </c>
      <c r="C104" s="6" t="s">
        <v>62</v>
      </c>
      <c r="D104" s="8" t="s">
        <v>74</v>
      </c>
      <c r="E104" s="8" t="s">
        <v>75</v>
      </c>
      <c r="G104" s="6" t="s">
        <v>373</v>
      </c>
      <c r="H104" s="6" t="s">
        <v>374</v>
      </c>
      <c r="I104" s="6" t="s">
        <v>375</v>
      </c>
      <c r="J104" s="6" t="s">
        <v>19</v>
      </c>
      <c r="K104" s="6"/>
      <c r="L104" s="7">
        <v>44879</v>
      </c>
      <c r="M104" s="6" t="s">
        <v>23</v>
      </c>
      <c r="N104" s="8" t="s">
        <v>376</v>
      </c>
      <c r="O104" s="6" t="str">
        <f>HYPERLINK("https://docs.wto.org/imrd/directdoc.asp?DDFDocuments/t/G/TBTN22/USA1917.DOCX", "https://docs.wto.org/imrd/directdoc.asp?DDFDocuments/t/G/TBTN22/USA1917.DOCX")</f>
        <v>https://docs.wto.org/imrd/directdoc.asp?DDFDocuments/t/G/TBTN22/USA1917.DOCX</v>
      </c>
      <c r="P104" s="8" t="s">
        <v>372</v>
      </c>
      <c r="Q104" s="7">
        <v>44818</v>
      </c>
    </row>
    <row r="105" spans="1:17" ht="300">
      <c r="A105" s="2" t="s">
        <v>594</v>
      </c>
      <c r="B105" s="6" t="str">
        <f>HYPERLINK("https://epingalert.org/en/Search?viewData= G/TBT/N/BDI/263, G/TBT/N/KEN/1292, G/TBT/N/RWA/698, G/TBT/N/TZA/817, G/TBT/N/UGA/1668"," G/TBT/N/BDI/263, G/TBT/N/KEN/1292, G/TBT/N/RWA/698, G/TBT/N/TZA/817, G/TBT/N/UGA/1668")</f>
        <v xml:space="preserve"> G/TBT/N/BDI/263, G/TBT/N/KEN/1292, G/TBT/N/RWA/698, G/TBT/N/TZA/817, G/TBT/N/UGA/1668</v>
      </c>
      <c r="C105" s="6" t="s">
        <v>78</v>
      </c>
      <c r="D105" s="8" t="s">
        <v>55</v>
      </c>
      <c r="E105" s="8" t="s">
        <v>56</v>
      </c>
      <c r="G105" s="6" t="s">
        <v>174</v>
      </c>
      <c r="H105" s="6" t="s">
        <v>19</v>
      </c>
      <c r="I105" s="6" t="s">
        <v>122</v>
      </c>
      <c r="J105" s="6" t="s">
        <v>123</v>
      </c>
      <c r="K105" s="6"/>
      <c r="L105" s="7" t="s">
        <v>19</v>
      </c>
      <c r="M105" s="6" t="s">
        <v>23</v>
      </c>
      <c r="N105" s="8" t="s">
        <v>379</v>
      </c>
      <c r="O105" s="6" t="str">
        <f>HYPERLINK("https://docs.wto.org/imrd/directdoc.asp?DDFDocuments/t/G/TBTN22/BRA1444.DOCX", "https://docs.wto.org/imrd/directdoc.asp?DDFDocuments/t/G/TBTN22/BRA1444.DOCX")</f>
        <v>https://docs.wto.org/imrd/directdoc.asp?DDFDocuments/t/G/TBTN22/BRA1444.DOCX</v>
      </c>
      <c r="P105" s="8" t="s">
        <v>173</v>
      </c>
      <c r="Q105" s="7">
        <v>44818</v>
      </c>
    </row>
    <row r="106" spans="1:17" ht="135">
      <c r="A106" s="2" t="s">
        <v>594</v>
      </c>
      <c r="B106" s="6" t="str">
        <f>HYPERLINK("https://epingalert.org/en/Search?viewData= G/TBT/N/BDI/265, G/TBT/N/KEN/1294, G/TBT/N/RWA/700, G/TBT/N/TZA/819, G/TBT/N/UGA/1670"," G/TBT/N/BDI/265, G/TBT/N/KEN/1294, G/TBT/N/RWA/700, G/TBT/N/TZA/819, G/TBT/N/UGA/1670")</f>
        <v xml:space="preserve"> G/TBT/N/BDI/265, G/TBT/N/KEN/1294, G/TBT/N/RWA/700, G/TBT/N/TZA/819, G/TBT/N/UGA/1670</v>
      </c>
      <c r="C106" s="6" t="s">
        <v>85</v>
      </c>
      <c r="D106" s="8" t="s">
        <v>74</v>
      </c>
      <c r="E106" s="8" t="s">
        <v>75</v>
      </c>
      <c r="G106" s="6" t="s">
        <v>19</v>
      </c>
      <c r="H106" s="6" t="s">
        <v>383</v>
      </c>
      <c r="I106" s="6" t="s">
        <v>122</v>
      </c>
      <c r="J106" s="6" t="s">
        <v>22</v>
      </c>
      <c r="K106" s="6"/>
      <c r="L106" s="7">
        <v>44908</v>
      </c>
      <c r="M106" s="6" t="s">
        <v>23</v>
      </c>
      <c r="N106" s="8" t="s">
        <v>384</v>
      </c>
      <c r="O106" s="6" t="str">
        <f>HYPERLINK("https://docs.wto.org/imrd/directdoc.asp?DDFDocuments/t/G/TBTN22/BRA1447.DOCX", "https://docs.wto.org/imrd/directdoc.asp?DDFDocuments/t/G/TBTN22/BRA1447.DOCX")</f>
        <v>https://docs.wto.org/imrd/directdoc.asp?DDFDocuments/t/G/TBTN22/BRA1447.DOCX</v>
      </c>
      <c r="P106" s="8" t="s">
        <v>382</v>
      </c>
      <c r="Q106" s="7">
        <v>44818</v>
      </c>
    </row>
    <row r="107" spans="1:17" ht="135">
      <c r="A107" s="2" t="s">
        <v>594</v>
      </c>
      <c r="B107" s="6" t="str">
        <f>HYPERLINK("https://epingalert.org/en/Search?viewData= G/TBT/N/BDI/262, G/TBT/N/KEN/1291, G/TBT/N/RWA/697, G/TBT/N/TZA/816, G/TBT/N/UGA/1667"," G/TBT/N/BDI/262, G/TBT/N/KEN/1291, G/TBT/N/RWA/697, G/TBT/N/TZA/816, G/TBT/N/UGA/1667")</f>
        <v xml:space="preserve"> G/TBT/N/BDI/262, G/TBT/N/KEN/1291, G/TBT/N/RWA/697, G/TBT/N/TZA/816, G/TBT/N/UGA/1667</v>
      </c>
      <c r="C107" s="6" t="s">
        <v>85</v>
      </c>
      <c r="D107" s="8" t="s">
        <v>86</v>
      </c>
      <c r="E107" s="8" t="s">
        <v>87</v>
      </c>
      <c r="G107" s="6" t="s">
        <v>19</v>
      </c>
      <c r="H107" s="6" t="s">
        <v>388</v>
      </c>
      <c r="I107" s="6" t="s">
        <v>122</v>
      </c>
      <c r="J107" s="6" t="s">
        <v>123</v>
      </c>
      <c r="K107" s="6"/>
      <c r="L107" s="7">
        <v>44879</v>
      </c>
      <c r="M107" s="6" t="s">
        <v>23</v>
      </c>
      <c r="N107" s="8" t="s">
        <v>389</v>
      </c>
      <c r="O107" s="6" t="str">
        <f>HYPERLINK("https://docs.wto.org/imrd/directdoc.asp?DDFDocuments/t/G/TBTN22/BRA1448.DOCX", "https://docs.wto.org/imrd/directdoc.asp?DDFDocuments/t/G/TBTN22/BRA1448.DOCX")</f>
        <v>https://docs.wto.org/imrd/directdoc.asp?DDFDocuments/t/G/TBTN22/BRA1448.DOCX</v>
      </c>
      <c r="P107" s="8" t="s">
        <v>387</v>
      </c>
      <c r="Q107" s="7">
        <v>44818</v>
      </c>
    </row>
    <row r="108" spans="1:17" ht="135">
      <c r="A108" s="2" t="s">
        <v>594</v>
      </c>
      <c r="B108" s="6" t="str">
        <f>HYPERLINK("https://epingalert.org/en/Search?viewData= G/TBT/N/BDI/262, G/TBT/N/KEN/1291, G/TBT/N/RWA/697, G/TBT/N/TZA/816, G/TBT/N/UGA/1667"," G/TBT/N/BDI/262, G/TBT/N/KEN/1291, G/TBT/N/RWA/697, G/TBT/N/TZA/816, G/TBT/N/UGA/1667")</f>
        <v xml:space="preserve"> G/TBT/N/BDI/262, G/TBT/N/KEN/1291, G/TBT/N/RWA/697, G/TBT/N/TZA/816, G/TBT/N/UGA/1667</v>
      </c>
      <c r="C108" s="6" t="s">
        <v>67</v>
      </c>
      <c r="D108" s="8" t="s">
        <v>86</v>
      </c>
      <c r="E108" s="8" t="s">
        <v>87</v>
      </c>
      <c r="G108" s="6" t="s">
        <v>393</v>
      </c>
      <c r="H108" s="6" t="s">
        <v>383</v>
      </c>
      <c r="I108" s="6" t="s">
        <v>122</v>
      </c>
      <c r="J108" s="6" t="s">
        <v>22</v>
      </c>
      <c r="K108" s="6"/>
      <c r="L108" s="7">
        <v>44908</v>
      </c>
      <c r="M108" s="6" t="s">
        <v>23</v>
      </c>
      <c r="N108" s="8" t="s">
        <v>394</v>
      </c>
      <c r="O108" s="6" t="str">
        <f>HYPERLINK("https://docs.wto.org/imrd/directdoc.asp?DDFDocuments/t/G/TBTN22/BRA1446.DOCX", "https://docs.wto.org/imrd/directdoc.asp?DDFDocuments/t/G/TBTN22/BRA1446.DOCX")</f>
        <v>https://docs.wto.org/imrd/directdoc.asp?DDFDocuments/t/G/TBTN22/BRA1446.DOCX</v>
      </c>
      <c r="P108" s="8" t="s">
        <v>392</v>
      </c>
      <c r="Q108" s="7">
        <v>44818</v>
      </c>
    </row>
    <row r="109" spans="1:17" ht="135">
      <c r="A109" s="2" t="s">
        <v>594</v>
      </c>
      <c r="B109" s="6" t="str">
        <f>HYPERLINK("https://epingalert.org/en/Search?viewData= G/TBT/N/BDI/263, G/TBT/N/KEN/1292, G/TBT/N/RWA/698, G/TBT/N/TZA/817, G/TBT/N/UGA/1668"," G/TBT/N/BDI/263, G/TBT/N/KEN/1292, G/TBT/N/RWA/698, G/TBT/N/TZA/817, G/TBT/N/UGA/1668")</f>
        <v xml:space="preserve"> G/TBT/N/BDI/263, G/TBT/N/KEN/1292, G/TBT/N/RWA/698, G/TBT/N/TZA/817, G/TBT/N/UGA/1668</v>
      </c>
      <c r="C109" s="6" t="s">
        <v>67</v>
      </c>
      <c r="D109" s="8" t="s">
        <v>55</v>
      </c>
      <c r="E109" s="8" t="s">
        <v>56</v>
      </c>
      <c r="G109" s="6" t="s">
        <v>399</v>
      </c>
      <c r="H109" s="6" t="s">
        <v>270</v>
      </c>
      <c r="I109" s="6" t="s">
        <v>122</v>
      </c>
      <c r="J109" s="6" t="s">
        <v>123</v>
      </c>
      <c r="K109" s="6"/>
      <c r="L109" s="7">
        <v>44878</v>
      </c>
      <c r="M109" s="6" t="s">
        <v>23</v>
      </c>
      <c r="N109" s="8" t="s">
        <v>400</v>
      </c>
      <c r="O109" s="6" t="str">
        <f>HYPERLINK("https://docs.wto.org/imrd/directdoc.asp?DDFDocuments/t/G/TBTN22/CHN1699.DOCX", "https://docs.wto.org/imrd/directdoc.asp?DDFDocuments/t/G/TBTN22/CHN1699.DOCX")</f>
        <v>https://docs.wto.org/imrd/directdoc.asp?DDFDocuments/t/G/TBTN22/CHN1699.DOCX</v>
      </c>
      <c r="P109" s="8" t="s">
        <v>398</v>
      </c>
      <c r="Q109" s="7">
        <v>44818</v>
      </c>
    </row>
    <row r="110" spans="1:17" ht="240">
      <c r="A110" s="2" t="s">
        <v>594</v>
      </c>
      <c r="B110" s="6" t="str">
        <f>HYPERLINK("https://epingalert.org/en/Search?viewData= G/TBT/N/BDI/260, G/TBT/N/KEN/1289, G/TBT/N/RWA/695, G/TBT/N/TZA/814, G/TBT/N/UGA/1665"," G/TBT/N/BDI/260, G/TBT/N/KEN/1289, G/TBT/N/RWA/695, G/TBT/N/TZA/814, G/TBT/N/UGA/1665")</f>
        <v xml:space="preserve"> G/TBT/N/BDI/260, G/TBT/N/KEN/1289, G/TBT/N/RWA/695, G/TBT/N/TZA/814, G/TBT/N/UGA/1665</v>
      </c>
      <c r="C110" s="6" t="s">
        <v>67</v>
      </c>
      <c r="D110" s="8" t="s">
        <v>102</v>
      </c>
      <c r="E110" s="8" t="s">
        <v>103</v>
      </c>
      <c r="G110" s="6" t="s">
        <v>405</v>
      </c>
      <c r="H110" s="6" t="s">
        <v>19</v>
      </c>
      <c r="I110" s="6" t="s">
        <v>29</v>
      </c>
      <c r="J110" s="6" t="s">
        <v>19</v>
      </c>
      <c r="K110" s="6"/>
      <c r="L110" s="7">
        <v>44877</v>
      </c>
      <c r="M110" s="6" t="s">
        <v>23</v>
      </c>
      <c r="N110" s="6"/>
      <c r="O110" s="6" t="str">
        <f>HYPERLINK("https://docs.wto.org/imrd/directdoc.asp?DDFDocuments/t/G/TBTN22/NZL115.DOCX", "https://docs.wto.org/imrd/directdoc.asp?DDFDocuments/t/G/TBTN22/NZL115.DOCX")</f>
        <v>https://docs.wto.org/imrd/directdoc.asp?DDFDocuments/t/G/TBTN22/NZL115.DOCX</v>
      </c>
      <c r="P110" s="8" t="s">
        <v>404</v>
      </c>
      <c r="Q110" s="7">
        <v>44817</v>
      </c>
    </row>
    <row r="111" spans="1:17" ht="135">
      <c r="A111" s="2" t="s">
        <v>594</v>
      </c>
      <c r="B111" s="6" t="str">
        <f>HYPERLINK("https://epingalert.org/en/Search?viewData= G/TBT/N/BDI/261, G/TBT/N/KEN/1290, G/TBT/N/RWA/696, G/TBT/N/TZA/815, G/TBT/N/UGA/1666"," G/TBT/N/BDI/261, G/TBT/N/KEN/1290, G/TBT/N/RWA/696, G/TBT/N/TZA/815, G/TBT/N/UGA/1666")</f>
        <v xml:space="preserve"> G/TBT/N/BDI/261, G/TBT/N/KEN/1290, G/TBT/N/RWA/696, G/TBT/N/TZA/815, G/TBT/N/UGA/1666</v>
      </c>
      <c r="C111" s="6" t="s">
        <v>54</v>
      </c>
      <c r="D111" s="8" t="s">
        <v>63</v>
      </c>
      <c r="E111" s="8" t="s">
        <v>64</v>
      </c>
      <c r="G111" s="6" t="s">
        <v>19</v>
      </c>
      <c r="H111" s="6" t="s">
        <v>410</v>
      </c>
      <c r="I111" s="6" t="s">
        <v>411</v>
      </c>
      <c r="J111" s="6" t="s">
        <v>22</v>
      </c>
      <c r="K111" s="6"/>
      <c r="L111" s="7">
        <v>44877</v>
      </c>
      <c r="M111" s="6" t="s">
        <v>23</v>
      </c>
      <c r="N111" s="8" t="s">
        <v>412</v>
      </c>
      <c r="O111" s="6" t="str">
        <f>HYPERLINK("https://docs.wto.org/imrd/directdoc.asp?DDFDocuments/t/G/TBTN22/ARG438.DOCX", "https://docs.wto.org/imrd/directdoc.asp?DDFDocuments/t/G/TBTN22/ARG438.DOCX")</f>
        <v>https://docs.wto.org/imrd/directdoc.asp?DDFDocuments/t/G/TBTN22/ARG438.DOCX</v>
      </c>
      <c r="P111" s="8" t="s">
        <v>409</v>
      </c>
      <c r="Q111" s="7">
        <v>44817</v>
      </c>
    </row>
    <row r="112" spans="1:17" ht="135">
      <c r="A112" s="2" t="s">
        <v>594</v>
      </c>
      <c r="B112" s="6" t="str">
        <f>HYPERLINK("https://epingalert.org/en/Search?viewData= G/TBT/N/BDI/264, G/TBT/N/KEN/1293, G/TBT/N/RWA/699, G/TBT/N/TZA/818, G/TBT/N/UGA/1669"," G/TBT/N/BDI/264, G/TBT/N/KEN/1293, G/TBT/N/RWA/699, G/TBT/N/TZA/818, G/TBT/N/UGA/1669")</f>
        <v xml:space="preserve"> G/TBT/N/BDI/264, G/TBT/N/KEN/1293, G/TBT/N/RWA/699, G/TBT/N/TZA/818, G/TBT/N/UGA/1669</v>
      </c>
      <c r="C112" s="6" t="s">
        <v>85</v>
      </c>
      <c r="D112" s="8" t="s">
        <v>105</v>
      </c>
      <c r="E112" s="8" t="s">
        <v>106</v>
      </c>
      <c r="G112" s="6" t="s">
        <v>19</v>
      </c>
      <c r="H112" s="6" t="s">
        <v>19</v>
      </c>
      <c r="I112" s="6" t="s">
        <v>122</v>
      </c>
      <c r="J112" s="6" t="s">
        <v>22</v>
      </c>
      <c r="K112" s="6"/>
      <c r="L112" s="7">
        <v>44877</v>
      </c>
      <c r="M112" s="6" t="s">
        <v>23</v>
      </c>
      <c r="N112" s="8" t="s">
        <v>415</v>
      </c>
      <c r="O112" s="6" t="str">
        <f>HYPERLINK("https://docs.wto.org/imrd/directdoc.asp?DDFDocuments/t/G/TBTN22/EU922.DOCX", "https://docs.wto.org/imrd/directdoc.asp?DDFDocuments/t/G/TBTN22/EU922.DOCX")</f>
        <v>https://docs.wto.org/imrd/directdoc.asp?DDFDocuments/t/G/TBTN22/EU922.DOCX</v>
      </c>
      <c r="P112" s="8" t="s">
        <v>71</v>
      </c>
      <c r="Q112" s="7">
        <v>44817</v>
      </c>
    </row>
    <row r="113" spans="1:17" ht="165">
      <c r="A113" s="2" t="s">
        <v>594</v>
      </c>
      <c r="B113" s="6" t="str">
        <f>HYPERLINK("https://epingalert.org/en/Search?viewData= G/TBT/N/BDI/263, G/TBT/N/KEN/1292, G/TBT/N/RWA/698, G/TBT/N/TZA/817, G/TBT/N/UGA/1668"," G/TBT/N/BDI/263, G/TBT/N/KEN/1292, G/TBT/N/RWA/698, G/TBT/N/TZA/817, G/TBT/N/UGA/1668")</f>
        <v xml:space="preserve"> G/TBT/N/BDI/263, G/TBT/N/KEN/1292, G/TBT/N/RWA/698, G/TBT/N/TZA/817, G/TBT/N/UGA/1668</v>
      </c>
      <c r="C113" s="6" t="s">
        <v>62</v>
      </c>
      <c r="D113" s="8" t="s">
        <v>55</v>
      </c>
      <c r="E113" s="8" t="s">
        <v>56</v>
      </c>
      <c r="G113" s="6" t="s">
        <v>19</v>
      </c>
      <c r="H113" s="6" t="s">
        <v>419</v>
      </c>
      <c r="I113" s="6" t="s">
        <v>420</v>
      </c>
      <c r="J113" s="6" t="s">
        <v>19</v>
      </c>
      <c r="K113" s="6"/>
      <c r="L113" s="7">
        <v>44907</v>
      </c>
      <c r="M113" s="6" t="s">
        <v>23</v>
      </c>
      <c r="N113" s="8" t="s">
        <v>421</v>
      </c>
      <c r="O113" s="6" t="str">
        <f>HYPERLINK("https://docs.wto.org/imrd/directdoc.asp?DDFDocuments/t/G/TBTN22/USA1916.DOCX", "https://docs.wto.org/imrd/directdoc.asp?DDFDocuments/t/G/TBTN22/USA1916.DOCX")</f>
        <v>https://docs.wto.org/imrd/directdoc.asp?DDFDocuments/t/G/TBTN22/USA1916.DOCX</v>
      </c>
      <c r="P113" s="8" t="s">
        <v>418</v>
      </c>
      <c r="Q113" s="7">
        <v>44817</v>
      </c>
    </row>
    <row r="114" spans="1:17" ht="135">
      <c r="A114" s="2" t="s">
        <v>594</v>
      </c>
      <c r="B114" s="6" t="str">
        <f>HYPERLINK("https://epingalert.org/en/Search?viewData= G/TBT/N/BDI/260, G/TBT/N/KEN/1289, G/TBT/N/RWA/695, G/TBT/N/TZA/814, G/TBT/N/UGA/1665"," G/TBT/N/BDI/260, G/TBT/N/KEN/1289, G/TBT/N/RWA/695, G/TBT/N/TZA/814, G/TBT/N/UGA/1665")</f>
        <v xml:space="preserve"> G/TBT/N/BDI/260, G/TBT/N/KEN/1289, G/TBT/N/RWA/695, G/TBT/N/TZA/814, G/TBT/N/UGA/1665</v>
      </c>
      <c r="C114" s="6" t="s">
        <v>62</v>
      </c>
      <c r="D114" s="8" t="s">
        <v>102</v>
      </c>
      <c r="E114" s="8" t="s">
        <v>103</v>
      </c>
      <c r="G114" s="6" t="s">
        <v>19</v>
      </c>
      <c r="H114" s="6" t="s">
        <v>425</v>
      </c>
      <c r="I114" s="6" t="s">
        <v>122</v>
      </c>
      <c r="J114" s="6" t="s">
        <v>19</v>
      </c>
      <c r="K114" s="6"/>
      <c r="L114" s="7">
        <v>44877</v>
      </c>
      <c r="M114" s="6" t="s">
        <v>23</v>
      </c>
      <c r="N114" s="8" t="s">
        <v>426</v>
      </c>
      <c r="O114" s="6" t="str">
        <f>HYPERLINK("https://docs.wto.org/imrd/directdoc.asp?DDFDocuments/t/G/TBTN22/VNM237.DOCX", "https://docs.wto.org/imrd/directdoc.asp?DDFDocuments/t/G/TBTN22/VNM237.DOCX")</f>
        <v>https://docs.wto.org/imrd/directdoc.asp?DDFDocuments/t/G/TBTN22/VNM237.DOCX</v>
      </c>
      <c r="P114" s="8" t="s">
        <v>424</v>
      </c>
      <c r="Q114" s="7">
        <v>44817</v>
      </c>
    </row>
    <row r="115" spans="1:17" ht="135">
      <c r="A115" s="2" t="s">
        <v>594</v>
      </c>
      <c r="B115" s="6" t="str">
        <f>HYPERLINK("https://epingalert.org/en/Search?viewData= G/TBT/N/BDI/261, G/TBT/N/KEN/1290, G/TBT/N/RWA/696, G/TBT/N/TZA/815, G/TBT/N/UGA/1666"," G/TBT/N/BDI/261, G/TBT/N/KEN/1290, G/TBT/N/RWA/696, G/TBT/N/TZA/815, G/TBT/N/UGA/1666")</f>
        <v xml:space="preserve"> G/TBT/N/BDI/261, G/TBT/N/KEN/1290, G/TBT/N/RWA/696, G/TBT/N/TZA/815, G/TBT/N/UGA/1666</v>
      </c>
      <c r="C115" s="6" t="s">
        <v>85</v>
      </c>
      <c r="D115" s="8" t="s">
        <v>63</v>
      </c>
      <c r="E115" s="8" t="s">
        <v>64</v>
      </c>
      <c r="G115" s="6" t="s">
        <v>19</v>
      </c>
      <c r="H115" s="6" t="s">
        <v>388</v>
      </c>
      <c r="I115" s="6" t="s">
        <v>122</v>
      </c>
      <c r="J115" s="6" t="s">
        <v>123</v>
      </c>
      <c r="K115" s="6"/>
      <c r="L115" s="7">
        <v>44847</v>
      </c>
      <c r="M115" s="6" t="s">
        <v>23</v>
      </c>
      <c r="N115" s="8" t="s">
        <v>430</v>
      </c>
      <c r="O115" s="6" t="str">
        <f>HYPERLINK("https://docs.wto.org/imrd/directdoc.asp?DDFDocuments/t/G/TBTN22/UKR227.DOCX", "https://docs.wto.org/imrd/directdoc.asp?DDFDocuments/t/G/TBTN22/UKR227.DOCX")</f>
        <v>https://docs.wto.org/imrd/directdoc.asp?DDFDocuments/t/G/TBTN22/UKR227.DOCX</v>
      </c>
      <c r="P115" s="8" t="s">
        <v>429</v>
      </c>
      <c r="Q115" s="7">
        <v>44817</v>
      </c>
    </row>
    <row r="116" spans="1:17" ht="135">
      <c r="A116" s="2" t="s">
        <v>594</v>
      </c>
      <c r="B116" s="6" t="str">
        <f>HYPERLINK("https://epingalert.org/en/Search?viewData= G/TBT/N/BDI/264, G/TBT/N/KEN/1293, G/TBT/N/RWA/699, G/TBT/N/TZA/818, G/TBT/N/UGA/1669"," G/TBT/N/BDI/264, G/TBT/N/KEN/1293, G/TBT/N/RWA/699, G/TBT/N/TZA/818, G/TBT/N/UGA/1669")</f>
        <v xml:space="preserve"> G/TBT/N/BDI/264, G/TBT/N/KEN/1293, G/TBT/N/RWA/699, G/TBT/N/TZA/818, G/TBT/N/UGA/1669</v>
      </c>
      <c r="C116" s="6" t="s">
        <v>54</v>
      </c>
      <c r="D116" s="8" t="s">
        <v>105</v>
      </c>
      <c r="E116" s="8" t="s">
        <v>106</v>
      </c>
      <c r="G116" s="6" t="s">
        <v>19</v>
      </c>
      <c r="H116" s="6" t="s">
        <v>435</v>
      </c>
      <c r="I116" s="6" t="s">
        <v>52</v>
      </c>
      <c r="J116" s="6" t="s">
        <v>19</v>
      </c>
      <c r="K116" s="6"/>
      <c r="L116" s="7">
        <v>44877</v>
      </c>
      <c r="M116" s="6" t="s">
        <v>23</v>
      </c>
      <c r="N116" s="8" t="s">
        <v>436</v>
      </c>
      <c r="O116" s="6" t="str">
        <f>HYPERLINK("https://docs.wto.org/imrd/directdoc.asp?DDFDocuments/t/G/TBTN22/SVN120.DOCX", "https://docs.wto.org/imrd/directdoc.asp?DDFDocuments/t/G/TBTN22/SVN120.DOCX")</f>
        <v>https://docs.wto.org/imrd/directdoc.asp?DDFDocuments/t/G/TBTN22/SVN120.DOCX</v>
      </c>
      <c r="P116" s="8" t="s">
        <v>434</v>
      </c>
      <c r="Q116" s="7">
        <v>44817</v>
      </c>
    </row>
    <row r="117" spans="1:17" ht="135">
      <c r="A117" s="2" t="s">
        <v>594</v>
      </c>
      <c r="B117" s="6" t="str">
        <f>HYPERLINK("https://epingalert.org/en/Search?viewData= G/TBT/N/BDI/262, G/TBT/N/KEN/1291, G/TBT/N/RWA/697, G/TBT/N/TZA/816, G/TBT/N/UGA/1667"," G/TBT/N/BDI/262, G/TBT/N/KEN/1291, G/TBT/N/RWA/697, G/TBT/N/TZA/816, G/TBT/N/UGA/1667")</f>
        <v xml:space="preserve"> G/TBT/N/BDI/262, G/TBT/N/KEN/1291, G/TBT/N/RWA/697, G/TBT/N/TZA/816, G/TBT/N/UGA/1667</v>
      </c>
      <c r="C117" s="6" t="s">
        <v>78</v>
      </c>
      <c r="D117" s="8" t="s">
        <v>86</v>
      </c>
      <c r="E117" s="8" t="s">
        <v>87</v>
      </c>
      <c r="G117" s="6" t="s">
        <v>19</v>
      </c>
      <c r="H117" s="6" t="s">
        <v>150</v>
      </c>
      <c r="I117" s="6" t="s">
        <v>441</v>
      </c>
      <c r="J117" s="6" t="s">
        <v>19</v>
      </c>
      <c r="K117" s="6"/>
      <c r="L117" s="7" t="s">
        <v>19</v>
      </c>
      <c r="M117" s="6" t="s">
        <v>23</v>
      </c>
      <c r="N117" s="6"/>
      <c r="O117" s="6" t="str">
        <f>HYPERLINK("https://docs.wto.org/imrd/directdoc.asp?DDFDocuments/t/G/TBTN22/GBR53.DOCX", "https://docs.wto.org/imrd/directdoc.asp?DDFDocuments/t/G/TBTN22/GBR53.DOCX")</f>
        <v>https://docs.wto.org/imrd/directdoc.asp?DDFDocuments/t/G/TBTN22/GBR53.DOCX</v>
      </c>
      <c r="P117" s="8" t="s">
        <v>440</v>
      </c>
      <c r="Q117" s="7">
        <v>44817</v>
      </c>
    </row>
    <row r="118" spans="1:17" ht="135">
      <c r="A118" s="2" t="s">
        <v>594</v>
      </c>
      <c r="B118" s="6" t="str">
        <f>HYPERLINK("https://epingalert.org/en/Search?viewData= G/TBT/N/BDI/265, G/TBT/N/KEN/1294, G/TBT/N/RWA/700, G/TBT/N/TZA/819, G/TBT/N/UGA/1670"," G/TBT/N/BDI/265, G/TBT/N/KEN/1294, G/TBT/N/RWA/700, G/TBT/N/TZA/819, G/TBT/N/UGA/1670")</f>
        <v xml:space="preserve"> G/TBT/N/BDI/265, G/TBT/N/KEN/1294, G/TBT/N/RWA/700, G/TBT/N/TZA/819, G/TBT/N/UGA/1670</v>
      </c>
      <c r="C118" s="6" t="s">
        <v>78</v>
      </c>
      <c r="D118" s="8" t="s">
        <v>74</v>
      </c>
      <c r="E118" s="8" t="s">
        <v>75</v>
      </c>
      <c r="G118" s="6" t="s">
        <v>445</v>
      </c>
      <c r="H118" s="6" t="s">
        <v>19</v>
      </c>
      <c r="I118" s="6" t="s">
        <v>122</v>
      </c>
      <c r="J118" s="6" t="s">
        <v>19</v>
      </c>
      <c r="K118" s="6"/>
      <c r="L118" s="7">
        <v>44877</v>
      </c>
      <c r="M118" s="6" t="s">
        <v>23</v>
      </c>
      <c r="N118" s="8" t="s">
        <v>446</v>
      </c>
      <c r="O118" s="6" t="str">
        <f>HYPERLINK("https://docs.wto.org/imrd/directdoc.asp?DDFDocuments/t/G/TBTN22/TPKM504.DOCX", "https://docs.wto.org/imrd/directdoc.asp?DDFDocuments/t/G/TBTN22/TPKM504.DOCX")</f>
        <v>https://docs.wto.org/imrd/directdoc.asp?DDFDocuments/t/G/TBTN22/TPKM504.DOCX</v>
      </c>
      <c r="P118" s="8" t="s">
        <v>444</v>
      </c>
      <c r="Q118" s="7">
        <v>44817</v>
      </c>
    </row>
    <row r="119" spans="1:17" ht="135">
      <c r="A119" s="2" t="s">
        <v>594</v>
      </c>
      <c r="B119" s="6" t="str">
        <f>HYPERLINK("https://epingalert.org/en/Search?viewData= G/TBT/N/BDI/264, G/TBT/N/KEN/1293, G/TBT/N/RWA/699, G/TBT/N/TZA/818, G/TBT/N/UGA/1669"," G/TBT/N/BDI/264, G/TBT/N/KEN/1293, G/TBT/N/RWA/699, G/TBT/N/TZA/818, G/TBT/N/UGA/1669")</f>
        <v xml:space="preserve"> G/TBT/N/BDI/264, G/TBT/N/KEN/1293, G/TBT/N/RWA/699, G/TBT/N/TZA/818, G/TBT/N/UGA/1669</v>
      </c>
      <c r="C119" s="6" t="s">
        <v>67</v>
      </c>
      <c r="D119" s="8" t="s">
        <v>105</v>
      </c>
      <c r="E119" s="8" t="s">
        <v>106</v>
      </c>
      <c r="G119" s="6" t="s">
        <v>19</v>
      </c>
      <c r="H119" s="6" t="s">
        <v>19</v>
      </c>
      <c r="I119" s="6" t="s">
        <v>122</v>
      </c>
      <c r="J119" s="6" t="s">
        <v>123</v>
      </c>
      <c r="K119" s="6"/>
      <c r="L119" s="7">
        <v>44877</v>
      </c>
      <c r="M119" s="6" t="s">
        <v>23</v>
      </c>
      <c r="N119" s="8" t="s">
        <v>449</v>
      </c>
      <c r="O119" s="6" t="str">
        <f>HYPERLINK("https://docs.wto.org/imrd/directdoc.asp?DDFDocuments/t/G/TBTN22/EU923.DOCX", "https://docs.wto.org/imrd/directdoc.asp?DDFDocuments/t/G/TBTN22/EU923.DOCX")</f>
        <v>https://docs.wto.org/imrd/directdoc.asp?DDFDocuments/t/G/TBTN22/EU923.DOCX</v>
      </c>
      <c r="P119" s="8" t="s">
        <v>71</v>
      </c>
      <c r="Q119" s="7">
        <v>44817</v>
      </c>
    </row>
    <row r="120" spans="1:17" ht="135">
      <c r="A120" s="2" t="s">
        <v>594</v>
      </c>
      <c r="B120" s="6" t="str">
        <f>HYPERLINK("https://epingalert.org/en/Search?viewData= G/TBT/N/BDI/261, G/TBT/N/KEN/1290, G/TBT/N/RWA/696, G/TBT/N/TZA/815, G/TBT/N/UGA/1666"," G/TBT/N/BDI/261, G/TBT/N/KEN/1290, G/TBT/N/RWA/696, G/TBT/N/TZA/815, G/TBT/N/UGA/1666")</f>
        <v xml:space="preserve"> G/TBT/N/BDI/261, G/TBT/N/KEN/1290, G/TBT/N/RWA/696, G/TBT/N/TZA/815, G/TBT/N/UGA/1666</v>
      </c>
      <c r="C120" s="6" t="s">
        <v>78</v>
      </c>
      <c r="D120" s="8" t="s">
        <v>63</v>
      </c>
      <c r="E120" s="8" t="s">
        <v>64</v>
      </c>
      <c r="G120" s="6" t="s">
        <v>453</v>
      </c>
      <c r="H120" s="6" t="s">
        <v>19</v>
      </c>
      <c r="I120" s="6" t="s">
        <v>122</v>
      </c>
      <c r="J120" s="6" t="s">
        <v>19</v>
      </c>
      <c r="K120" s="6"/>
      <c r="L120" s="7">
        <v>44877</v>
      </c>
      <c r="M120" s="6" t="s">
        <v>23</v>
      </c>
      <c r="N120" s="8" t="s">
        <v>454</v>
      </c>
      <c r="O120" s="6" t="str">
        <f>HYPERLINK("https://docs.wto.org/imrd/directdoc.asp?DDFDocuments/t/G/TBTN22/URY67.DOCX", "https://docs.wto.org/imrd/directdoc.asp?DDFDocuments/t/G/TBTN22/URY67.DOCX")</f>
        <v>https://docs.wto.org/imrd/directdoc.asp?DDFDocuments/t/G/TBTN22/URY67.DOCX</v>
      </c>
      <c r="P120" s="8" t="s">
        <v>452</v>
      </c>
      <c r="Q120" s="7">
        <v>44817</v>
      </c>
    </row>
    <row r="121" spans="1:17" ht="135">
      <c r="A121" s="2" t="s">
        <v>594</v>
      </c>
      <c r="B121" s="6" t="str">
        <f>HYPERLINK("https://epingalert.org/en/Search?viewData= G/TBT/N/BDI/263, G/TBT/N/KEN/1292, G/TBT/N/RWA/698, G/TBT/N/TZA/817, G/TBT/N/UGA/1668"," G/TBT/N/BDI/263, G/TBT/N/KEN/1292, G/TBT/N/RWA/698, G/TBT/N/TZA/817, G/TBT/N/UGA/1668")</f>
        <v xml:space="preserve"> G/TBT/N/BDI/263, G/TBT/N/KEN/1292, G/TBT/N/RWA/698, G/TBT/N/TZA/817, G/TBT/N/UGA/1668</v>
      </c>
      <c r="C121" s="6" t="s">
        <v>85</v>
      </c>
      <c r="D121" s="8" t="s">
        <v>55</v>
      </c>
      <c r="E121" s="8" t="s">
        <v>56</v>
      </c>
      <c r="G121" s="6" t="s">
        <v>19</v>
      </c>
      <c r="H121" s="6" t="s">
        <v>19</v>
      </c>
      <c r="I121" s="6" t="s">
        <v>52</v>
      </c>
      <c r="J121" s="6" t="s">
        <v>19</v>
      </c>
      <c r="K121" s="6"/>
      <c r="L121" s="7">
        <v>44877</v>
      </c>
      <c r="M121" s="6" t="s">
        <v>23</v>
      </c>
      <c r="N121" s="8" t="s">
        <v>458</v>
      </c>
      <c r="O121" s="6" t="str">
        <f>HYPERLINK("https://docs.wto.org/imrd/directdoc.asp?DDFDocuments/t/G/TBTN22/MEX516.DOCX", "https://docs.wto.org/imrd/directdoc.asp?DDFDocuments/t/G/TBTN22/MEX516.DOCX")</f>
        <v>https://docs.wto.org/imrd/directdoc.asp?DDFDocuments/t/G/TBTN22/MEX516.DOCX</v>
      </c>
      <c r="P121" s="8" t="s">
        <v>457</v>
      </c>
      <c r="Q121" s="7">
        <v>44817</v>
      </c>
    </row>
    <row r="122" spans="1:17" ht="135">
      <c r="A122" s="2" t="s">
        <v>594</v>
      </c>
      <c r="B122" s="6" t="str">
        <f>HYPERLINK("https://epingalert.org/en/Search?viewData= G/TBT/N/BDI/262, G/TBT/N/KEN/1291, G/TBT/N/RWA/697, G/TBT/N/TZA/816, G/TBT/N/UGA/1667"," G/TBT/N/BDI/262, G/TBT/N/KEN/1291, G/TBT/N/RWA/697, G/TBT/N/TZA/816, G/TBT/N/UGA/1667")</f>
        <v xml:space="preserve"> G/TBT/N/BDI/262, G/TBT/N/KEN/1291, G/TBT/N/RWA/697, G/TBT/N/TZA/816, G/TBT/N/UGA/1667</v>
      </c>
      <c r="C122" s="6" t="s">
        <v>62</v>
      </c>
      <c r="D122" s="8" t="s">
        <v>86</v>
      </c>
      <c r="E122" s="8" t="s">
        <v>87</v>
      </c>
      <c r="G122" s="6" t="s">
        <v>462</v>
      </c>
      <c r="H122" s="6" t="s">
        <v>19</v>
      </c>
      <c r="I122" s="6" t="s">
        <v>463</v>
      </c>
      <c r="J122" s="6" t="s">
        <v>22</v>
      </c>
      <c r="K122" s="6"/>
      <c r="L122" s="7">
        <v>44877</v>
      </c>
      <c r="M122" s="6" t="s">
        <v>23</v>
      </c>
      <c r="N122" s="8" t="s">
        <v>464</v>
      </c>
      <c r="O122" s="6" t="str">
        <f>HYPERLINK("https://docs.wto.org/imrd/directdoc.asp?DDFDocuments/t/G/TBTN22/ARG437.DOCX", "https://docs.wto.org/imrd/directdoc.asp?DDFDocuments/t/G/TBTN22/ARG437.DOCX")</f>
        <v>https://docs.wto.org/imrd/directdoc.asp?DDFDocuments/t/G/TBTN22/ARG437.DOCX</v>
      </c>
      <c r="P122" s="8" t="s">
        <v>461</v>
      </c>
      <c r="Q122" s="7">
        <v>44817</v>
      </c>
    </row>
    <row r="123" spans="1:17" ht="135">
      <c r="A123" s="2" t="s">
        <v>594</v>
      </c>
      <c r="B123" s="6" t="str">
        <f>HYPERLINK("https://epingalert.org/en/Search?viewData= G/TBT/N/BDI/264, G/TBT/N/KEN/1293, G/TBT/N/RWA/699, G/TBT/N/TZA/818, G/TBT/N/UGA/1669"," G/TBT/N/BDI/264, G/TBT/N/KEN/1293, G/TBT/N/RWA/699, G/TBT/N/TZA/818, G/TBT/N/UGA/1669")</f>
        <v xml:space="preserve"> G/TBT/N/BDI/264, G/TBT/N/KEN/1293, G/TBT/N/RWA/699, G/TBT/N/TZA/818, G/TBT/N/UGA/1669</v>
      </c>
      <c r="C123" s="6" t="s">
        <v>78</v>
      </c>
      <c r="D123" s="8" t="s">
        <v>105</v>
      </c>
      <c r="E123" s="8" t="s">
        <v>106</v>
      </c>
      <c r="G123" s="6" t="s">
        <v>468</v>
      </c>
      <c r="H123" s="6" t="s">
        <v>19</v>
      </c>
      <c r="I123" s="6" t="s">
        <v>94</v>
      </c>
      <c r="J123" s="6" t="s">
        <v>22</v>
      </c>
      <c r="K123" s="6"/>
      <c r="L123" s="7">
        <v>44877</v>
      </c>
      <c r="M123" s="6" t="s">
        <v>23</v>
      </c>
      <c r="N123" s="8" t="s">
        <v>469</v>
      </c>
      <c r="O123" s="6" t="str">
        <f>HYPERLINK("https://docs.wto.org/imrd/directdoc.asp?DDFDocuments/t/G/TBTN22/ARG439.DOCX", "https://docs.wto.org/imrd/directdoc.asp?DDFDocuments/t/G/TBTN22/ARG439.DOCX")</f>
        <v>https://docs.wto.org/imrd/directdoc.asp?DDFDocuments/t/G/TBTN22/ARG439.DOCX</v>
      </c>
      <c r="P123" s="8" t="s">
        <v>467</v>
      </c>
      <c r="Q123" s="7">
        <v>44817</v>
      </c>
    </row>
    <row r="124" spans="1:17" ht="135">
      <c r="A124" s="2" t="s">
        <v>594</v>
      </c>
      <c r="B124" s="6" t="str">
        <f>HYPERLINK("https://epingalert.org/en/Search?viewData= G/TBT/N/BDI/262, G/TBT/N/KEN/1291, G/TBT/N/RWA/697, G/TBT/N/TZA/816, G/TBT/N/UGA/1667"," G/TBT/N/BDI/262, G/TBT/N/KEN/1291, G/TBT/N/RWA/697, G/TBT/N/TZA/816, G/TBT/N/UGA/1667")</f>
        <v xml:space="preserve"> G/TBT/N/BDI/262, G/TBT/N/KEN/1291, G/TBT/N/RWA/697, G/TBT/N/TZA/816, G/TBT/N/UGA/1667</v>
      </c>
      <c r="C124" s="6" t="s">
        <v>54</v>
      </c>
      <c r="D124" s="8" t="s">
        <v>86</v>
      </c>
      <c r="E124" s="8" t="s">
        <v>87</v>
      </c>
      <c r="G124" s="6" t="s">
        <v>19</v>
      </c>
      <c r="H124" s="6" t="s">
        <v>388</v>
      </c>
      <c r="I124" s="6" t="s">
        <v>474</v>
      </c>
      <c r="J124" s="6" t="s">
        <v>123</v>
      </c>
      <c r="K124" s="6"/>
      <c r="L124" s="7">
        <v>44845</v>
      </c>
      <c r="M124" s="6" t="s">
        <v>23</v>
      </c>
      <c r="N124" s="8" t="s">
        <v>475</v>
      </c>
      <c r="O124" s="6" t="str">
        <f>HYPERLINK("https://docs.wto.org/imrd/directdoc.asp?DDFDocuments/t/G/TBTN22/AUS145.DOCX", "https://docs.wto.org/imrd/directdoc.asp?DDFDocuments/t/G/TBTN22/AUS145.DOCX")</f>
        <v>https://docs.wto.org/imrd/directdoc.asp?DDFDocuments/t/G/TBTN22/AUS145.DOCX</v>
      </c>
      <c r="P124" s="8" t="s">
        <v>473</v>
      </c>
      <c r="Q124" s="7">
        <v>44817</v>
      </c>
    </row>
    <row r="125" spans="1:17" ht="135">
      <c r="A125" s="2" t="s">
        <v>594</v>
      </c>
      <c r="B125" s="6" t="str">
        <f>HYPERLINK("https://epingalert.org/en/Search?viewData= G/TBT/N/BDI/265, G/TBT/N/KEN/1294, G/TBT/N/RWA/700, G/TBT/N/TZA/819, G/TBT/N/UGA/1670"," G/TBT/N/BDI/265, G/TBT/N/KEN/1294, G/TBT/N/RWA/700, G/TBT/N/TZA/819, G/TBT/N/UGA/1670")</f>
        <v xml:space="preserve"> G/TBT/N/BDI/265, G/TBT/N/KEN/1294, G/TBT/N/RWA/700, G/TBT/N/TZA/819, G/TBT/N/UGA/1670</v>
      </c>
      <c r="C125" s="6" t="s">
        <v>54</v>
      </c>
      <c r="D125" s="8" t="s">
        <v>74</v>
      </c>
      <c r="E125" s="8" t="s">
        <v>75</v>
      </c>
      <c r="G125" s="6" t="s">
        <v>19</v>
      </c>
      <c r="H125" s="6" t="s">
        <v>19</v>
      </c>
      <c r="I125" s="6" t="s">
        <v>122</v>
      </c>
      <c r="J125" s="6" t="s">
        <v>123</v>
      </c>
      <c r="K125" s="6"/>
      <c r="L125" s="7">
        <v>44876</v>
      </c>
      <c r="M125" s="6" t="s">
        <v>23</v>
      </c>
      <c r="N125" s="8" t="s">
        <v>479</v>
      </c>
      <c r="O125" s="6" t="str">
        <f>HYPERLINK("https://docs.wto.org/imrd/directdoc.asp?DDFDocuments/t/G/TBTN22/EU921.DOCX", "https://docs.wto.org/imrd/directdoc.asp?DDFDocuments/t/G/TBTN22/EU921.DOCX")</f>
        <v>https://docs.wto.org/imrd/directdoc.asp?DDFDocuments/t/G/TBTN22/EU921.DOCX</v>
      </c>
      <c r="P125" s="8" t="s">
        <v>478</v>
      </c>
      <c r="Q125" s="7">
        <v>44816</v>
      </c>
    </row>
    <row r="126" spans="1:17" ht="150">
      <c r="A126" s="2" t="s">
        <v>594</v>
      </c>
      <c r="B126" s="6" t="str">
        <f>HYPERLINK("https://epingalert.org/en/Search?viewData= G/TBT/N/BDI/260, G/TBT/N/KEN/1289, G/TBT/N/RWA/695, G/TBT/N/TZA/814, G/TBT/N/UGA/1665"," G/TBT/N/BDI/260, G/TBT/N/KEN/1289, G/TBT/N/RWA/695, G/TBT/N/TZA/814, G/TBT/N/UGA/1665")</f>
        <v xml:space="preserve"> G/TBT/N/BDI/260, G/TBT/N/KEN/1289, G/TBT/N/RWA/695, G/TBT/N/TZA/814, G/TBT/N/UGA/1665</v>
      </c>
      <c r="C126" s="6" t="s">
        <v>54</v>
      </c>
      <c r="D126" s="8" t="s">
        <v>102</v>
      </c>
      <c r="E126" s="8" t="s">
        <v>103</v>
      </c>
      <c r="G126" s="6" t="s">
        <v>19</v>
      </c>
      <c r="H126" s="6" t="s">
        <v>483</v>
      </c>
      <c r="I126" s="6" t="s">
        <v>151</v>
      </c>
      <c r="J126" s="6" t="s">
        <v>19</v>
      </c>
      <c r="K126" s="6"/>
      <c r="L126" s="7">
        <v>44872</v>
      </c>
      <c r="M126" s="6" t="s">
        <v>23</v>
      </c>
      <c r="N126" s="8" t="s">
        <v>484</v>
      </c>
      <c r="O126" s="6" t="str">
        <f>HYPERLINK("https://docs.wto.org/imrd/directdoc.asp?DDFDocuments/t/G/TBTN22/USA1915.DOCX", "https://docs.wto.org/imrd/directdoc.asp?DDFDocuments/t/G/TBTN22/USA1915.DOCX")</f>
        <v>https://docs.wto.org/imrd/directdoc.asp?DDFDocuments/t/G/TBTN22/USA1915.DOCX</v>
      </c>
      <c r="P126" s="8" t="s">
        <v>482</v>
      </c>
      <c r="Q126" s="7">
        <v>44811</v>
      </c>
    </row>
    <row r="127" spans="1:17" ht="135">
      <c r="A127" s="2" t="s">
        <v>594</v>
      </c>
      <c r="B127" s="6" t="str">
        <f>HYPERLINK("https://epingalert.org/en/Search?viewData= G/TBT/N/BDI/265, G/TBT/N/KEN/1294, G/TBT/N/RWA/700, G/TBT/N/TZA/819, G/TBT/N/UGA/1670"," G/TBT/N/BDI/265, G/TBT/N/KEN/1294, G/TBT/N/RWA/700, G/TBT/N/TZA/819, G/TBT/N/UGA/1670")</f>
        <v xml:space="preserve"> G/TBT/N/BDI/265, G/TBT/N/KEN/1294, G/TBT/N/RWA/700, G/TBT/N/TZA/819, G/TBT/N/UGA/1670</v>
      </c>
      <c r="C127" s="6" t="s">
        <v>67</v>
      </c>
      <c r="D127" s="8" t="s">
        <v>74</v>
      </c>
      <c r="E127" s="8" t="s">
        <v>75</v>
      </c>
      <c r="G127" s="6" t="s">
        <v>488</v>
      </c>
      <c r="H127" s="6" t="s">
        <v>19</v>
      </c>
      <c r="I127" s="6" t="s">
        <v>122</v>
      </c>
      <c r="J127" s="6" t="s">
        <v>19</v>
      </c>
      <c r="K127" s="6"/>
      <c r="L127" s="7">
        <v>44871</v>
      </c>
      <c r="M127" s="6" t="s">
        <v>23</v>
      </c>
      <c r="N127" s="8" t="s">
        <v>489</v>
      </c>
      <c r="O127" s="6" t="str">
        <f>HYPERLINK("https://docs.wto.org/imrd/directdoc.asp?DDFDocuments/t/G/TBTN22/TPKM503.DOCX", "https://docs.wto.org/imrd/directdoc.asp?DDFDocuments/t/G/TBTN22/TPKM503.DOCX")</f>
        <v>https://docs.wto.org/imrd/directdoc.asp?DDFDocuments/t/G/TBTN22/TPKM503.DOCX</v>
      </c>
      <c r="P127" s="8" t="s">
        <v>487</v>
      </c>
      <c r="Q127" s="7">
        <v>44811</v>
      </c>
    </row>
    <row r="128" spans="1:17" ht="135">
      <c r="A128" s="2" t="s">
        <v>594</v>
      </c>
      <c r="B128" s="6" t="str">
        <f>HYPERLINK("https://epingalert.org/en/Search?viewData= G/TBT/N/BDI/264, G/TBT/N/KEN/1293, G/TBT/N/RWA/699, G/TBT/N/TZA/818, G/TBT/N/UGA/1669"," G/TBT/N/BDI/264, G/TBT/N/KEN/1293, G/TBT/N/RWA/699, G/TBT/N/TZA/818, G/TBT/N/UGA/1669")</f>
        <v xml:space="preserve"> G/TBT/N/BDI/264, G/TBT/N/KEN/1293, G/TBT/N/RWA/699, G/TBT/N/TZA/818, G/TBT/N/UGA/1669</v>
      </c>
      <c r="C128" s="6" t="s">
        <v>62</v>
      </c>
      <c r="D128" s="8" t="s">
        <v>105</v>
      </c>
      <c r="E128" s="8" t="s">
        <v>106</v>
      </c>
      <c r="G128" s="6" t="s">
        <v>19</v>
      </c>
      <c r="H128" s="6" t="s">
        <v>494</v>
      </c>
      <c r="I128" s="6" t="s">
        <v>495</v>
      </c>
      <c r="J128" s="6" t="s">
        <v>22</v>
      </c>
      <c r="K128" s="6"/>
      <c r="L128" s="7">
        <v>44870</v>
      </c>
      <c r="M128" s="6" t="s">
        <v>23</v>
      </c>
      <c r="N128" s="6"/>
      <c r="O128" s="6" t="str">
        <f>HYPERLINK("https://docs.wto.org/imrd/directdoc.asp?DDFDocuments/t/G/TBTN22/EGY329.DOCX", "https://docs.wto.org/imrd/directdoc.asp?DDFDocuments/t/G/TBTN22/EGY329.DOCX")</f>
        <v>https://docs.wto.org/imrd/directdoc.asp?DDFDocuments/t/G/TBTN22/EGY329.DOCX</v>
      </c>
      <c r="P128" s="8" t="s">
        <v>493</v>
      </c>
      <c r="Q128" s="7">
        <v>44810</v>
      </c>
    </row>
    <row r="129" spans="1:17" ht="135">
      <c r="A129" s="2" t="s">
        <v>594</v>
      </c>
      <c r="B129" s="6" t="str">
        <f>HYPERLINK("https://epingalert.org/en/Search?viewData= G/TBT/N/BDI/260, G/TBT/N/KEN/1289, G/TBT/N/RWA/695, G/TBT/N/TZA/814, G/TBT/N/UGA/1665"," G/TBT/N/BDI/260, G/TBT/N/KEN/1289, G/TBT/N/RWA/695, G/TBT/N/TZA/814, G/TBT/N/UGA/1665")</f>
        <v xml:space="preserve"> G/TBT/N/BDI/260, G/TBT/N/KEN/1289, G/TBT/N/RWA/695, G/TBT/N/TZA/814, G/TBT/N/UGA/1665</v>
      </c>
      <c r="C129" s="6" t="s">
        <v>85</v>
      </c>
      <c r="D129" s="8" t="s">
        <v>102</v>
      </c>
      <c r="E129" s="8" t="s">
        <v>103</v>
      </c>
      <c r="G129" s="6" t="s">
        <v>19</v>
      </c>
      <c r="H129" s="6" t="s">
        <v>499</v>
      </c>
      <c r="I129" s="6" t="s">
        <v>495</v>
      </c>
      <c r="J129" s="6" t="s">
        <v>22</v>
      </c>
      <c r="K129" s="6"/>
      <c r="L129" s="7">
        <v>44870</v>
      </c>
      <c r="M129" s="6" t="s">
        <v>23</v>
      </c>
      <c r="N129" s="6"/>
      <c r="O129" s="6" t="str">
        <f>HYPERLINK("https://docs.wto.org/imrd/directdoc.asp?DDFDocuments/t/G/TBTN22/EGY328.DOCX", "https://docs.wto.org/imrd/directdoc.asp?DDFDocuments/t/G/TBTN22/EGY328.DOCX")</f>
        <v>https://docs.wto.org/imrd/directdoc.asp?DDFDocuments/t/G/TBTN22/EGY328.DOCX</v>
      </c>
      <c r="P129" s="8" t="s">
        <v>498</v>
      </c>
      <c r="Q129" s="7">
        <v>44810</v>
      </c>
    </row>
    <row r="130" spans="1:17" ht="135">
      <c r="A130" s="2" t="s">
        <v>594</v>
      </c>
      <c r="B130" s="6" t="str">
        <f>HYPERLINK("https://epingalert.org/en/Search?viewData= G/TBT/N/BDI/260, G/TBT/N/KEN/1289, G/TBT/N/RWA/695, G/TBT/N/TZA/814, G/TBT/N/UGA/1665"," G/TBT/N/BDI/260, G/TBT/N/KEN/1289, G/TBT/N/RWA/695, G/TBT/N/TZA/814, G/TBT/N/UGA/1665")</f>
        <v xml:space="preserve"> G/TBT/N/BDI/260, G/TBT/N/KEN/1289, G/TBT/N/RWA/695, G/TBT/N/TZA/814, G/TBT/N/UGA/1665</v>
      </c>
      <c r="C130" s="6" t="s">
        <v>78</v>
      </c>
      <c r="D130" s="8" t="s">
        <v>102</v>
      </c>
      <c r="E130" s="8" t="s">
        <v>103</v>
      </c>
      <c r="G130" s="6" t="s">
        <v>168</v>
      </c>
      <c r="H130" s="6" t="s">
        <v>19</v>
      </c>
      <c r="I130" s="6" t="s">
        <v>503</v>
      </c>
      <c r="J130" s="6" t="s">
        <v>19</v>
      </c>
      <c r="K130" s="6"/>
      <c r="L130" s="7" t="s">
        <v>19</v>
      </c>
      <c r="M130" s="6" t="s">
        <v>23</v>
      </c>
      <c r="N130" s="8" t="s">
        <v>504</v>
      </c>
      <c r="O130" s="6" t="str">
        <f>HYPERLINK("https://docs.wto.org/imrd/directdoc.asp?DDFDocuments/t/G/TBTN22/BRA1443.DOCX", "https://docs.wto.org/imrd/directdoc.asp?DDFDocuments/t/G/TBTN22/BRA1443.DOCX")</f>
        <v>https://docs.wto.org/imrd/directdoc.asp?DDFDocuments/t/G/TBTN22/BRA1443.DOCX</v>
      </c>
      <c r="P130" s="8" t="s">
        <v>502</v>
      </c>
      <c r="Q130" s="7">
        <v>44810</v>
      </c>
    </row>
    <row r="131" spans="1:17" ht="120">
      <c r="A131" s="9" t="s">
        <v>670</v>
      </c>
      <c r="B131" s="6" t="str">
        <f>HYPERLINK("https://epingalert.org/en/Search?viewData= G/TBT/N/MOZ/21"," G/TBT/N/MOZ/21")</f>
        <v xml:space="preserve"> G/TBT/N/MOZ/21</v>
      </c>
      <c r="C131" s="6" t="s">
        <v>542</v>
      </c>
      <c r="D131" s="8" t="s">
        <v>554</v>
      </c>
      <c r="E131" s="8" t="s">
        <v>555</v>
      </c>
      <c r="G131" s="6" t="s">
        <v>19</v>
      </c>
      <c r="H131" s="6" t="s">
        <v>508</v>
      </c>
      <c r="I131" s="6" t="s">
        <v>29</v>
      </c>
      <c r="J131" s="6" t="s">
        <v>19</v>
      </c>
      <c r="K131" s="6"/>
      <c r="L131" s="7">
        <v>44869</v>
      </c>
      <c r="M131" s="6" t="s">
        <v>23</v>
      </c>
      <c r="N131" s="8" t="s">
        <v>509</v>
      </c>
      <c r="O131" s="6" t="str">
        <f>HYPERLINK("https://docs.wto.org/imrd/directdoc.asp?DDFDocuments/t/G/TBTN22/EU920.DOCX", "https://docs.wto.org/imrd/directdoc.asp?DDFDocuments/t/G/TBTN22/EU920.DOCX")</f>
        <v>https://docs.wto.org/imrd/directdoc.asp?DDFDocuments/t/G/TBTN22/EU920.DOCX</v>
      </c>
      <c r="P131" s="8" t="s">
        <v>507</v>
      </c>
      <c r="Q131" s="7">
        <v>44809</v>
      </c>
    </row>
    <row r="132" spans="1:17" ht="75">
      <c r="A132" s="2" t="s">
        <v>611</v>
      </c>
      <c r="B132" s="6" t="str">
        <f>HYPERLINK("https://epingalert.org/en/Search?viewData= G/TBT/N/CAN/680"," G/TBT/N/CAN/680")</f>
        <v xml:space="preserve"> G/TBT/N/CAN/680</v>
      </c>
      <c r="C132" s="6" t="s">
        <v>204</v>
      </c>
      <c r="D132" s="8" t="s">
        <v>205</v>
      </c>
      <c r="E132" s="8" t="s">
        <v>206</v>
      </c>
      <c r="G132" s="6" t="s">
        <v>19</v>
      </c>
      <c r="H132" s="6" t="s">
        <v>514</v>
      </c>
      <c r="I132" s="6" t="s">
        <v>515</v>
      </c>
      <c r="J132" s="6" t="s">
        <v>123</v>
      </c>
      <c r="K132" s="6"/>
      <c r="L132" s="7">
        <v>44869</v>
      </c>
      <c r="M132" s="6" t="s">
        <v>23</v>
      </c>
      <c r="N132" s="8" t="s">
        <v>516</v>
      </c>
      <c r="O132" s="6" t="str">
        <f>HYPERLINK("https://docs.wto.org/imrd/directdoc.asp?DDFDocuments/t/G/TBTN22/ARE548.DOCX", "https://docs.wto.org/imrd/directdoc.asp?DDFDocuments/t/G/TBTN22/ARE548.DOCX")</f>
        <v>https://docs.wto.org/imrd/directdoc.asp?DDFDocuments/t/G/TBTN22/ARE548.DOCX</v>
      </c>
      <c r="P132" s="8" t="s">
        <v>513</v>
      </c>
      <c r="Q132" s="7">
        <v>44809</v>
      </c>
    </row>
    <row r="133" spans="1:17" ht="409.5">
      <c r="A133" s="2" t="s">
        <v>622</v>
      </c>
      <c r="B133" s="6" t="str">
        <f>HYPERLINK("https://epingalert.org/en/Search?viewData= G/TBT/N/CHE/274"," G/TBT/N/CHE/274")</f>
        <v xml:space="preserve"> G/TBT/N/CHE/274</v>
      </c>
      <c r="C133" s="6" t="s">
        <v>275</v>
      </c>
      <c r="D133" s="8" t="s">
        <v>276</v>
      </c>
      <c r="E133" s="8" t="s">
        <v>277</v>
      </c>
      <c r="G133" s="6" t="s">
        <v>19</v>
      </c>
      <c r="H133" s="6" t="s">
        <v>514</v>
      </c>
      <c r="I133" s="6" t="s">
        <v>515</v>
      </c>
      <c r="J133" s="6" t="s">
        <v>123</v>
      </c>
      <c r="K133" s="6"/>
      <c r="L133" s="7">
        <v>44869</v>
      </c>
      <c r="M133" s="6" t="s">
        <v>23</v>
      </c>
      <c r="N133" s="8" t="s">
        <v>516</v>
      </c>
      <c r="O133" s="6" t="str">
        <f>HYPERLINK("https://docs.wto.org/imrd/directdoc.asp?DDFDocuments/t/G/TBTN22/ARE548.DOCX", "https://docs.wto.org/imrd/directdoc.asp?DDFDocuments/t/G/TBTN22/ARE548.DOCX")</f>
        <v>https://docs.wto.org/imrd/directdoc.asp?DDFDocuments/t/G/TBTN22/ARE548.DOCX</v>
      </c>
      <c r="P133" s="8" t="s">
        <v>513</v>
      </c>
      <c r="Q133" s="7">
        <v>44809</v>
      </c>
    </row>
    <row r="134" spans="1:17" ht="75">
      <c r="A134" s="9" t="s">
        <v>669</v>
      </c>
      <c r="B134" s="6" t="str">
        <f>HYPERLINK("https://epingalert.org/en/Search?viewData= G/TBT/N/THA/672"," G/TBT/N/THA/672")</f>
        <v xml:space="preserve"> G/TBT/N/THA/672</v>
      </c>
      <c r="C134" s="6" t="s">
        <v>267</v>
      </c>
      <c r="D134" s="8" t="s">
        <v>549</v>
      </c>
      <c r="E134" s="8" t="s">
        <v>550</v>
      </c>
      <c r="G134" s="6" t="s">
        <v>19</v>
      </c>
      <c r="H134" s="6" t="s">
        <v>19</v>
      </c>
      <c r="I134" s="6" t="s">
        <v>521</v>
      </c>
      <c r="J134" s="6" t="s">
        <v>19</v>
      </c>
      <c r="K134" s="6"/>
      <c r="L134" s="7">
        <v>44839</v>
      </c>
      <c r="M134" s="6" t="s">
        <v>23</v>
      </c>
      <c r="N134" s="8" t="s">
        <v>522</v>
      </c>
      <c r="O134" s="6" t="str">
        <f>HYPERLINK("https://docs.wto.org/imrd/directdoc.asp?DDFDocuments/t/G/TBTN22/UKR226.DOCX", "https://docs.wto.org/imrd/directdoc.asp?DDFDocuments/t/G/TBTN22/UKR226.DOCX")</f>
        <v>https://docs.wto.org/imrd/directdoc.asp?DDFDocuments/t/G/TBTN22/UKR226.DOCX</v>
      </c>
      <c r="P134" s="8" t="s">
        <v>520</v>
      </c>
      <c r="Q134" s="7">
        <v>44809</v>
      </c>
    </row>
    <row r="135" spans="1:17" ht="90">
      <c r="A135" s="9" t="s">
        <v>655</v>
      </c>
      <c r="B135"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35" s="6" t="s">
        <v>510</v>
      </c>
      <c r="D135" s="8" t="s">
        <v>511</v>
      </c>
      <c r="E135" s="8" t="s">
        <v>512</v>
      </c>
      <c r="G135" s="6" t="s">
        <v>19</v>
      </c>
      <c r="H135" s="6" t="s">
        <v>526</v>
      </c>
      <c r="I135" s="6" t="s">
        <v>142</v>
      </c>
      <c r="J135" s="6" t="s">
        <v>19</v>
      </c>
      <c r="K135" s="6"/>
      <c r="L135" s="7">
        <v>44834</v>
      </c>
      <c r="M135" s="6" t="s">
        <v>23</v>
      </c>
      <c r="N135" s="8" t="s">
        <v>527</v>
      </c>
      <c r="O135" s="6" t="str">
        <f>HYPERLINK("https://docs.wto.org/imrd/directdoc.asp?DDFDocuments/t/G/TBTN22/USA1914.DOCX", "https://docs.wto.org/imrd/directdoc.asp?DDFDocuments/t/G/TBTN22/USA1914.DOCX")</f>
        <v>https://docs.wto.org/imrd/directdoc.asp?DDFDocuments/t/G/TBTN22/USA1914.DOCX</v>
      </c>
      <c r="P135" s="8" t="s">
        <v>525</v>
      </c>
      <c r="Q135" s="7">
        <v>44809</v>
      </c>
    </row>
    <row r="136" spans="1:17" ht="90">
      <c r="A136" s="9" t="s">
        <v>655</v>
      </c>
      <c r="B136"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36" s="6" t="s">
        <v>517</v>
      </c>
      <c r="D136" s="8" t="s">
        <v>511</v>
      </c>
      <c r="E136" s="8" t="s">
        <v>512</v>
      </c>
      <c r="G136" s="6" t="s">
        <v>19</v>
      </c>
      <c r="H136" s="6" t="s">
        <v>19</v>
      </c>
      <c r="I136" s="6" t="s">
        <v>52</v>
      </c>
      <c r="J136" s="6" t="s">
        <v>19</v>
      </c>
      <c r="K136" s="6"/>
      <c r="L136" s="7">
        <v>44839</v>
      </c>
      <c r="M136" s="6" t="s">
        <v>23</v>
      </c>
      <c r="N136" s="8" t="s">
        <v>531</v>
      </c>
      <c r="O136" s="6" t="str">
        <f>HYPERLINK("https://docs.wto.org/imrd/directdoc.asp?DDFDocuments/t/G/TBTN22/UKR225.DOCX", "https://docs.wto.org/imrd/directdoc.asp?DDFDocuments/t/G/TBTN22/UKR225.DOCX")</f>
        <v>https://docs.wto.org/imrd/directdoc.asp?DDFDocuments/t/G/TBTN22/UKR225.DOCX</v>
      </c>
      <c r="P136" s="8" t="s">
        <v>530</v>
      </c>
      <c r="Q136" s="7">
        <v>44809</v>
      </c>
    </row>
    <row r="137" spans="1:17" ht="45">
      <c r="A137" s="9" t="s">
        <v>655</v>
      </c>
      <c r="B137"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37" s="6" t="s">
        <v>532</v>
      </c>
      <c r="D137" s="8" t="s">
        <v>511</v>
      </c>
      <c r="E137" s="8" t="s">
        <v>512</v>
      </c>
      <c r="G137" s="6" t="s">
        <v>19</v>
      </c>
      <c r="H137" s="6" t="s">
        <v>514</v>
      </c>
      <c r="I137" s="6" t="s">
        <v>515</v>
      </c>
      <c r="J137" s="6" t="s">
        <v>123</v>
      </c>
      <c r="K137" s="6"/>
      <c r="L137" s="7">
        <v>44869</v>
      </c>
      <c r="M137" s="6" t="s">
        <v>23</v>
      </c>
      <c r="N137" s="8" t="s">
        <v>516</v>
      </c>
      <c r="O137" s="6" t="str">
        <f>HYPERLINK("https://docs.wto.org/imrd/directdoc.asp?DDFDocuments/t/G/TBTN22/ARE548.DOCX", "https://docs.wto.org/imrd/directdoc.asp?DDFDocuments/t/G/TBTN22/ARE548.DOCX")</f>
        <v>https://docs.wto.org/imrd/directdoc.asp?DDFDocuments/t/G/TBTN22/ARE548.DOCX</v>
      </c>
      <c r="P137" s="8" t="s">
        <v>513</v>
      </c>
      <c r="Q137" s="7">
        <v>44809</v>
      </c>
    </row>
    <row r="138" spans="1:17" ht="45">
      <c r="A138" s="9" t="s">
        <v>655</v>
      </c>
      <c r="B138"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38" s="6" t="s">
        <v>533</v>
      </c>
      <c r="D138" s="8" t="s">
        <v>511</v>
      </c>
      <c r="E138" s="8" t="s">
        <v>512</v>
      </c>
      <c r="G138" s="6" t="s">
        <v>19</v>
      </c>
      <c r="H138" s="6" t="s">
        <v>514</v>
      </c>
      <c r="I138" s="6" t="s">
        <v>515</v>
      </c>
      <c r="J138" s="6" t="s">
        <v>123</v>
      </c>
      <c r="K138" s="6"/>
      <c r="L138" s="7">
        <v>44869</v>
      </c>
      <c r="M138" s="6" t="s">
        <v>23</v>
      </c>
      <c r="N138" s="8" t="s">
        <v>516</v>
      </c>
      <c r="O138" s="6" t="str">
        <f>HYPERLINK("https://docs.wto.org/imrd/directdoc.asp?DDFDocuments/t/G/TBTN22/ARE548.DOCX", "https://docs.wto.org/imrd/directdoc.asp?DDFDocuments/t/G/TBTN22/ARE548.DOCX")</f>
        <v>https://docs.wto.org/imrd/directdoc.asp?DDFDocuments/t/G/TBTN22/ARE548.DOCX</v>
      </c>
      <c r="P138" s="8" t="s">
        <v>513</v>
      </c>
      <c r="Q138" s="7">
        <v>44809</v>
      </c>
    </row>
    <row r="139" spans="1:17" ht="45">
      <c r="A139" s="9" t="s">
        <v>655</v>
      </c>
      <c r="B139"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39" s="6" t="s">
        <v>534</v>
      </c>
      <c r="D139" s="8" t="s">
        <v>511</v>
      </c>
      <c r="E139" s="8" t="s">
        <v>512</v>
      </c>
      <c r="G139" s="6" t="s">
        <v>19</v>
      </c>
      <c r="H139" s="6" t="s">
        <v>514</v>
      </c>
      <c r="I139" s="6" t="s">
        <v>535</v>
      </c>
      <c r="J139" s="6" t="s">
        <v>123</v>
      </c>
      <c r="K139" s="6"/>
      <c r="L139" s="7">
        <v>44869</v>
      </c>
      <c r="M139" s="6" t="s">
        <v>23</v>
      </c>
      <c r="N139" s="8" t="s">
        <v>516</v>
      </c>
      <c r="O139" s="6" t="str">
        <f>HYPERLINK("https://docs.wto.org/imrd/directdoc.asp?DDFDocuments/t/G/TBTN22/ARE548.DOCX", "https://docs.wto.org/imrd/directdoc.asp?DDFDocuments/t/G/TBTN22/ARE548.DOCX")</f>
        <v>https://docs.wto.org/imrd/directdoc.asp?DDFDocuments/t/G/TBTN22/ARE548.DOCX</v>
      </c>
      <c r="P139" s="8" t="s">
        <v>513</v>
      </c>
      <c r="Q139" s="7">
        <v>44809</v>
      </c>
    </row>
    <row r="140" spans="1:17" ht="45">
      <c r="A140" s="9" t="s">
        <v>655</v>
      </c>
      <c r="B140"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40" s="6" t="s">
        <v>332</v>
      </c>
      <c r="D140" s="8" t="s">
        <v>511</v>
      </c>
      <c r="E140" s="8" t="s">
        <v>512</v>
      </c>
      <c r="G140" s="6" t="s">
        <v>19</v>
      </c>
      <c r="H140" s="6" t="s">
        <v>514</v>
      </c>
      <c r="I140" s="6" t="s">
        <v>515</v>
      </c>
      <c r="J140" s="6" t="s">
        <v>123</v>
      </c>
      <c r="K140" s="6"/>
      <c r="L140" s="7">
        <v>44869</v>
      </c>
      <c r="M140" s="6" t="s">
        <v>23</v>
      </c>
      <c r="N140" s="8" t="s">
        <v>516</v>
      </c>
      <c r="O140" s="6" t="str">
        <f>HYPERLINK("https://docs.wto.org/imrd/directdoc.asp?DDFDocuments/t/G/TBTN22/ARE548.DOCX", "https://docs.wto.org/imrd/directdoc.asp?DDFDocuments/t/G/TBTN22/ARE548.DOCX")</f>
        <v>https://docs.wto.org/imrd/directdoc.asp?DDFDocuments/t/G/TBTN22/ARE548.DOCX</v>
      </c>
      <c r="P140" s="8" t="s">
        <v>513</v>
      </c>
      <c r="Q140" s="7">
        <v>44809</v>
      </c>
    </row>
    <row r="141" spans="1:17" ht="45">
      <c r="A141" s="9" t="s">
        <v>655</v>
      </c>
      <c r="B141" s="6" t="str">
        <f>HYPERLINK("https://epingalert.org/en/Search?viewData= G/TBT/N/ARE/548, G/TBT/N/BHR/641, G/TBT/N/KWT/606, G/TBT/N/OMN/475, G/TBT/N/QAT/626, G/TBT/N/SAU/1255, G/TBT/N/YEM/233"," G/TBT/N/ARE/548, G/TBT/N/BHR/641, G/TBT/N/KWT/606, G/TBT/N/OMN/475, G/TBT/N/QAT/626, G/TBT/N/SAU/1255, G/TBT/N/YEM/233")</f>
        <v xml:space="preserve"> G/TBT/N/ARE/548, G/TBT/N/BHR/641, G/TBT/N/KWT/606, G/TBT/N/OMN/475, G/TBT/N/QAT/626, G/TBT/N/SAU/1255, G/TBT/N/YEM/233</v>
      </c>
      <c r="C141" s="6" t="s">
        <v>536</v>
      </c>
      <c r="D141" s="8" t="s">
        <v>511</v>
      </c>
      <c r="E141" s="8" t="s">
        <v>512</v>
      </c>
      <c r="G141" s="6" t="s">
        <v>19</v>
      </c>
      <c r="H141" s="6" t="s">
        <v>514</v>
      </c>
      <c r="I141" s="6" t="s">
        <v>535</v>
      </c>
      <c r="J141" s="6" t="s">
        <v>123</v>
      </c>
      <c r="K141" s="6"/>
      <c r="L141" s="7">
        <v>44869</v>
      </c>
      <c r="M141" s="6" t="s">
        <v>23</v>
      </c>
      <c r="N141" s="8" t="s">
        <v>516</v>
      </c>
      <c r="O141" s="6" t="str">
        <f>HYPERLINK("https://docs.wto.org/imrd/directdoc.asp?DDFDocuments/t/G/TBTN22/ARE548.DOCX", "https://docs.wto.org/imrd/directdoc.asp?DDFDocuments/t/G/TBTN22/ARE548.DOCX")</f>
        <v>https://docs.wto.org/imrd/directdoc.asp?DDFDocuments/t/G/TBTN22/ARE548.DOCX</v>
      </c>
      <c r="P141" s="8" t="s">
        <v>513</v>
      </c>
      <c r="Q141" s="7">
        <v>44809</v>
      </c>
    </row>
    <row r="142" spans="1:17" ht="75">
      <c r="A142" s="9" t="s">
        <v>652</v>
      </c>
      <c r="B142" s="6" t="str">
        <f>HYPERLINK("https://epingalert.org/en/Search?viewData= G/TBT/N/MEX/516"," G/TBT/N/MEX/516")</f>
        <v xml:space="preserve"> G/TBT/N/MEX/516</v>
      </c>
      <c r="C142" s="6" t="s">
        <v>153</v>
      </c>
      <c r="D142" s="8" t="s">
        <v>455</v>
      </c>
      <c r="E142" s="8" t="s">
        <v>456</v>
      </c>
      <c r="G142" s="6" t="s">
        <v>19</v>
      </c>
      <c r="H142" s="6" t="s">
        <v>540</v>
      </c>
      <c r="I142" s="6" t="s">
        <v>122</v>
      </c>
      <c r="J142" s="6" t="s">
        <v>19</v>
      </c>
      <c r="K142" s="6"/>
      <c r="L142" s="7">
        <v>44866</v>
      </c>
      <c r="M142" s="6" t="s">
        <v>23</v>
      </c>
      <c r="N142" s="8" t="s">
        <v>541</v>
      </c>
      <c r="O142" s="6" t="str">
        <f>HYPERLINK("https://docs.wto.org/imrd/directdoc.asp?DDFDocuments/t/G/TBTN22/THA671.DOCX", "https://docs.wto.org/imrd/directdoc.asp?DDFDocuments/t/G/TBTN22/THA671.DOCX")</f>
        <v>https://docs.wto.org/imrd/directdoc.asp?DDFDocuments/t/G/TBTN22/THA671.DOCX</v>
      </c>
      <c r="P142" s="8" t="s">
        <v>539</v>
      </c>
      <c r="Q142" s="7">
        <v>44806</v>
      </c>
    </row>
    <row r="143" spans="1:17" ht="120">
      <c r="A143" s="2" t="s">
        <v>675</v>
      </c>
      <c r="B143" s="6" t="str">
        <f>HYPERLINK("https://epingalert.org/en/Search?viewData= G/TBT/N/KOR/1104"," G/TBT/N/KOR/1104")</f>
        <v xml:space="preserve"> G/TBT/N/KOR/1104</v>
      </c>
      <c r="C143" s="6" t="s">
        <v>118</v>
      </c>
      <c r="D143" s="8" t="s">
        <v>138</v>
      </c>
      <c r="E143" s="8" t="s">
        <v>139</v>
      </c>
      <c r="G143" s="6" t="s">
        <v>546</v>
      </c>
      <c r="H143" s="6" t="s">
        <v>185</v>
      </c>
      <c r="I143" s="6" t="s">
        <v>547</v>
      </c>
      <c r="J143" s="6" t="s">
        <v>22</v>
      </c>
      <c r="K143" s="6"/>
      <c r="L143" s="7">
        <v>44866</v>
      </c>
      <c r="M143" s="6" t="s">
        <v>23</v>
      </c>
      <c r="N143" s="8" t="s">
        <v>548</v>
      </c>
      <c r="O143" s="6" t="str">
        <f>HYPERLINK("https://docs.wto.org/imrd/directdoc.asp?DDFDocuments/t/G/TBTN22/MOZ20.DOCX", "https://docs.wto.org/imrd/directdoc.asp?DDFDocuments/t/G/TBTN22/MOZ20.DOCX")</f>
        <v>https://docs.wto.org/imrd/directdoc.asp?DDFDocuments/t/G/TBTN22/MOZ20.DOCX</v>
      </c>
      <c r="P143" s="8" t="s">
        <v>545</v>
      </c>
      <c r="Q143" s="7">
        <v>44806</v>
      </c>
    </row>
    <row r="144" spans="1:17" ht="45">
      <c r="A144" s="2" t="s">
        <v>602</v>
      </c>
      <c r="B144" s="6" t="str">
        <f>HYPERLINK("https://epingalert.org/en/Search?viewData= G/TBT/N/ZAF/248"," G/TBT/N/ZAF/248")</f>
        <v xml:space="preserve"> G/TBT/N/ZAF/248</v>
      </c>
      <c r="C144" s="6" t="s">
        <v>131</v>
      </c>
      <c r="D144" s="8" t="s">
        <v>132</v>
      </c>
      <c r="E144" s="8" t="s">
        <v>133</v>
      </c>
      <c r="G144" s="6" t="s">
        <v>19</v>
      </c>
      <c r="H144" s="6" t="s">
        <v>169</v>
      </c>
      <c r="I144" s="6" t="s">
        <v>552</v>
      </c>
      <c r="J144" s="6" t="s">
        <v>19</v>
      </c>
      <c r="K144" s="6"/>
      <c r="L144" s="7">
        <v>44866</v>
      </c>
      <c r="M144" s="6" t="s">
        <v>23</v>
      </c>
      <c r="N144" s="8" t="s">
        <v>553</v>
      </c>
      <c r="O144" s="6" t="str">
        <f>HYPERLINK("https://docs.wto.org/imrd/directdoc.asp?DDFDocuments/t/G/TBTN22/THA672.DOCX", "https://docs.wto.org/imrd/directdoc.asp?DDFDocuments/t/G/TBTN22/THA672.DOCX")</f>
        <v>https://docs.wto.org/imrd/directdoc.asp?DDFDocuments/t/G/TBTN22/THA672.DOCX</v>
      </c>
      <c r="P144" s="8" t="s">
        <v>551</v>
      </c>
      <c r="Q144" s="7">
        <v>44806</v>
      </c>
    </row>
    <row r="145" spans="1:17" ht="120">
      <c r="A145" s="9" t="s">
        <v>636</v>
      </c>
      <c r="B145" s="6" t="str">
        <f>HYPERLINK("https://epingalert.org/en/Search?viewData= G/TBT/N/PRY/135"," G/TBT/N/PRY/135")</f>
        <v xml:space="preserve"> G/TBT/N/PRY/135</v>
      </c>
      <c r="C145" s="6" t="s">
        <v>356</v>
      </c>
      <c r="D145" s="8" t="s">
        <v>357</v>
      </c>
      <c r="E145" s="8" t="s">
        <v>358</v>
      </c>
      <c r="G145" s="6" t="s">
        <v>557</v>
      </c>
      <c r="H145" s="6" t="s">
        <v>558</v>
      </c>
      <c r="I145" s="6" t="s">
        <v>151</v>
      </c>
      <c r="J145" s="6" t="s">
        <v>19</v>
      </c>
      <c r="K145" s="6"/>
      <c r="L145" s="7">
        <v>44866</v>
      </c>
      <c r="M145" s="6" t="s">
        <v>23</v>
      </c>
      <c r="N145" s="8" t="s">
        <v>559</v>
      </c>
      <c r="O145" s="6" t="str">
        <f>HYPERLINK("https://docs.wto.org/imrd/directdoc.asp?DDFDocuments/t/G/TBTN22/MOZ21.DOCX", "https://docs.wto.org/imrd/directdoc.asp?DDFDocuments/t/G/TBTN22/MOZ21.DOCX")</f>
        <v>https://docs.wto.org/imrd/directdoc.asp?DDFDocuments/t/G/TBTN22/MOZ21.DOCX</v>
      </c>
      <c r="P145" s="8" t="s">
        <v>556</v>
      </c>
      <c r="Q145" s="7">
        <v>44806</v>
      </c>
    </row>
    <row r="146" spans="1:17" ht="105">
      <c r="A146" s="9" t="s">
        <v>668</v>
      </c>
      <c r="B146" s="6" t="str">
        <f>HYPERLINK("https://epingalert.org/en/Search?viewData= G/TBT/N/MOZ/20"," G/TBT/N/MOZ/20")</f>
        <v xml:space="preserve"> G/TBT/N/MOZ/20</v>
      </c>
      <c r="C146" s="6" t="s">
        <v>542</v>
      </c>
      <c r="D146" s="8" t="s">
        <v>543</v>
      </c>
      <c r="E146" s="8" t="s">
        <v>544</v>
      </c>
      <c r="G146" s="6" t="s">
        <v>19</v>
      </c>
      <c r="H146" s="6" t="s">
        <v>169</v>
      </c>
      <c r="I146" s="6" t="s">
        <v>563</v>
      </c>
      <c r="J146" s="6" t="s">
        <v>73</v>
      </c>
      <c r="K146" s="6"/>
      <c r="L146" s="7">
        <v>44865</v>
      </c>
      <c r="M146" s="6" t="s">
        <v>23</v>
      </c>
      <c r="N146" s="8" t="s">
        <v>564</v>
      </c>
      <c r="O146" s="6" t="str">
        <f>HYPERLINK("https://docs.wto.org/imrd/directdoc.asp?DDFDocuments/t/G/TBTN22/EU919.DOCX", "https://docs.wto.org/imrd/directdoc.asp?DDFDocuments/t/G/TBTN22/EU919.DOCX")</f>
        <v>https://docs.wto.org/imrd/directdoc.asp?DDFDocuments/t/G/TBTN22/EU919.DOCX</v>
      </c>
      <c r="P146" s="8" t="s">
        <v>562</v>
      </c>
      <c r="Q146" s="7">
        <v>44805</v>
      </c>
    </row>
    <row r="147" spans="1:17" ht="120">
      <c r="A147" s="9" t="s">
        <v>673</v>
      </c>
      <c r="B147" s="6" t="str">
        <f>HYPERLINK("https://epingalert.org/en/Search?viewData= G/TBT/N/THA/670"," G/TBT/N/THA/670")</f>
        <v xml:space="preserve"> G/TBT/N/THA/670</v>
      </c>
      <c r="C147" s="6" t="s">
        <v>267</v>
      </c>
      <c r="D147" s="8" t="s">
        <v>576</v>
      </c>
      <c r="E147" s="8" t="s">
        <v>577</v>
      </c>
      <c r="G147" s="6" t="s">
        <v>19</v>
      </c>
      <c r="H147" s="6" t="s">
        <v>169</v>
      </c>
      <c r="I147" s="6" t="s">
        <v>29</v>
      </c>
      <c r="J147" s="6" t="s">
        <v>19</v>
      </c>
      <c r="K147" s="6"/>
      <c r="L147" s="7">
        <v>44865</v>
      </c>
      <c r="M147" s="6" t="s">
        <v>23</v>
      </c>
      <c r="N147" s="8" t="s">
        <v>568</v>
      </c>
      <c r="O147" s="6" t="str">
        <f>HYPERLINK("https://docs.wto.org/imrd/directdoc.asp?DDFDocuments/t/G/TBTN22/EU918.DOCX", "https://docs.wto.org/imrd/directdoc.asp?DDFDocuments/t/G/TBTN22/EU918.DOCX")</f>
        <v>https://docs.wto.org/imrd/directdoc.asp?DDFDocuments/t/G/TBTN22/EU918.DOCX</v>
      </c>
      <c r="P147" s="8" t="s">
        <v>567</v>
      </c>
      <c r="Q147" s="7">
        <v>44805</v>
      </c>
    </row>
    <row r="148" spans="1:17" ht="135">
      <c r="A148" s="2" t="s">
        <v>633</v>
      </c>
      <c r="B148" s="6" t="str">
        <f>HYPERLINK("https://epingalert.org/en/Search?viewData= G/TBT/N/ARE/550"," G/TBT/N/ARE/550")</f>
        <v xml:space="preserve"> G/TBT/N/ARE/550</v>
      </c>
      <c r="C148" s="6" t="s">
        <v>332</v>
      </c>
      <c r="D148" s="8" t="s">
        <v>339</v>
      </c>
      <c r="E148" s="8" t="s">
        <v>340</v>
      </c>
      <c r="G148" s="6" t="s">
        <v>572</v>
      </c>
      <c r="H148" s="6" t="s">
        <v>573</v>
      </c>
      <c r="I148" s="6" t="s">
        <v>574</v>
      </c>
      <c r="J148" s="6" t="s">
        <v>19</v>
      </c>
      <c r="K148" s="6"/>
      <c r="L148" s="7">
        <v>44865</v>
      </c>
      <c r="M148" s="6" t="s">
        <v>23</v>
      </c>
      <c r="N148" s="8" t="s">
        <v>575</v>
      </c>
      <c r="O148" s="6" t="str">
        <f>HYPERLINK("https://docs.wto.org/imrd/directdoc.asp?DDFDocuments/t/G/TBTN22/UGA1661.DOCX", "https://docs.wto.org/imrd/directdoc.asp?DDFDocuments/t/G/TBTN22/UGA1661.DOCX")</f>
        <v>https://docs.wto.org/imrd/directdoc.asp?DDFDocuments/t/G/TBTN22/UGA1661.DOCX</v>
      </c>
      <c r="P148" s="8" t="s">
        <v>571</v>
      </c>
      <c r="Q148" s="7">
        <v>44805</v>
      </c>
    </row>
    <row r="149" spans="1:17" ht="60">
      <c r="A149" s="9" t="s">
        <v>648</v>
      </c>
      <c r="B149" s="6" t="str">
        <f>HYPERLINK("https://epingalert.org/en/Search?viewData= G/TBT/N/SVN/120"," G/TBT/N/SVN/120")</f>
        <v xml:space="preserve"> G/TBT/N/SVN/120</v>
      </c>
      <c r="C149" s="6" t="s">
        <v>431</v>
      </c>
      <c r="D149" s="8" t="s">
        <v>432</v>
      </c>
      <c r="E149" s="8" t="s">
        <v>433</v>
      </c>
      <c r="G149" s="6" t="s">
        <v>19</v>
      </c>
      <c r="H149" s="6" t="s">
        <v>579</v>
      </c>
      <c r="I149" s="6" t="s">
        <v>122</v>
      </c>
      <c r="J149" s="6" t="s">
        <v>19</v>
      </c>
      <c r="K149" s="6"/>
      <c r="L149" s="7">
        <v>44865</v>
      </c>
      <c r="M149" s="6" t="s">
        <v>23</v>
      </c>
      <c r="N149" s="8" t="s">
        <v>580</v>
      </c>
      <c r="O149" s="6" t="str">
        <f>HYPERLINK("https://docs.wto.org/imrd/directdoc.asp?DDFDocuments/t/G/TBTN22/THA670.DOCX", "https://docs.wto.org/imrd/directdoc.asp?DDFDocuments/t/G/TBTN22/THA670.DOCX")</f>
        <v>https://docs.wto.org/imrd/directdoc.asp?DDFDocuments/t/G/TBTN22/THA670.DOCX</v>
      </c>
      <c r="P149" s="8" t="s">
        <v>578</v>
      </c>
      <c r="Q149" s="7">
        <v>44805</v>
      </c>
    </row>
    <row r="150" spans="1:17" ht="30">
      <c r="A150" s="9" t="s">
        <v>674</v>
      </c>
      <c r="B150" s="6" t="str">
        <f>HYPERLINK("https://epingalert.org/en/Search?viewData= G/TBT/N/IND/234"," G/TBT/N/IND/234")</f>
        <v xml:space="preserve"> G/TBT/N/IND/234</v>
      </c>
      <c r="C150" s="6" t="s">
        <v>114</v>
      </c>
      <c r="D150" s="8" t="s">
        <v>581</v>
      </c>
      <c r="E150" s="8" t="s">
        <v>582</v>
      </c>
      <c r="G150" s="6" t="s">
        <v>584</v>
      </c>
      <c r="H150" s="6" t="s">
        <v>19</v>
      </c>
      <c r="I150" s="6" t="s">
        <v>585</v>
      </c>
      <c r="J150" s="6" t="s">
        <v>19</v>
      </c>
      <c r="K150" s="6"/>
      <c r="L150" s="7">
        <v>44865</v>
      </c>
      <c r="M150" s="6" t="s">
        <v>23</v>
      </c>
      <c r="N150" s="8" t="s">
        <v>586</v>
      </c>
      <c r="O150" s="6" t="str">
        <f>HYPERLINK("https://docs.wto.org/imrd/directdoc.asp?DDFDocuments/t/G/TBTN22/IND234.DOCX", "https://docs.wto.org/imrd/directdoc.asp?DDFDocuments/t/G/TBTN22/IND234.DOCX")</f>
        <v>https://docs.wto.org/imrd/directdoc.asp?DDFDocuments/t/G/TBTN22/IND234.DOCX</v>
      </c>
      <c r="P150" s="8" t="s">
        <v>583</v>
      </c>
      <c r="Q150" s="7">
        <v>44805</v>
      </c>
    </row>
  </sheetData>
  <sortState xmlns:xlrd2="http://schemas.microsoft.com/office/spreadsheetml/2017/richdata2" ref="A2:E150">
    <sortCondition ref="A2:A15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2022-10-03T08:44:10Z</dcterms:created>
  <dcterms:modified xsi:type="dcterms:W3CDTF">2022-10-06T07:06:41Z</dcterms:modified>
</cp:coreProperties>
</file>