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O:\Kundecentret\Information\Overvågning - vedligeholdelse\Notifikationer\Arkiv 2025\"/>
    </mc:Choice>
  </mc:AlternateContent>
  <xr:revisionPtr revIDLastSave="0" documentId="8_{FA80CDA3-17D8-46A1-9A79-CB8E39BAC1B2}" xr6:coauthVersionLast="47" xr6:coauthVersionMax="47" xr10:uidLastSave="{00000000-0000-0000-0000-000000000000}"/>
  <bookViews>
    <workbookView xWindow="-120" yWindow="-120" windowWidth="29040" windowHeight="15720" xr2:uid="{00000000-000D-0000-FFFF-FFFF00000000}"/>
  </bookViews>
  <sheets>
    <sheet name="Notification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88" i="1" l="1"/>
  <c r="Q188" i="1"/>
  <c r="P188" i="1"/>
  <c r="D188" i="1"/>
  <c r="R187" i="1"/>
  <c r="Q187" i="1"/>
  <c r="P187" i="1"/>
  <c r="D187" i="1"/>
  <c r="R186" i="1"/>
  <c r="Q186" i="1"/>
  <c r="P186" i="1"/>
  <c r="D186" i="1"/>
  <c r="R185" i="1"/>
  <c r="Q185" i="1"/>
  <c r="P185" i="1"/>
  <c r="D185" i="1"/>
  <c r="R184" i="1"/>
  <c r="Q184" i="1"/>
  <c r="P184" i="1"/>
  <c r="D184" i="1"/>
  <c r="R183" i="1"/>
  <c r="Q183" i="1"/>
  <c r="P183" i="1"/>
  <c r="D183" i="1"/>
  <c r="R182" i="1"/>
  <c r="Q182" i="1"/>
  <c r="P182" i="1"/>
  <c r="D182" i="1"/>
  <c r="R181" i="1"/>
  <c r="Q181" i="1"/>
  <c r="P181" i="1"/>
  <c r="D181" i="1"/>
  <c r="R180" i="1"/>
  <c r="Q180" i="1"/>
  <c r="P180" i="1"/>
  <c r="D180" i="1"/>
  <c r="R179" i="1"/>
  <c r="Q179" i="1"/>
  <c r="P179" i="1"/>
  <c r="D179" i="1"/>
  <c r="R178" i="1"/>
  <c r="Q178" i="1"/>
  <c r="P178" i="1"/>
  <c r="D178" i="1"/>
  <c r="R177" i="1"/>
  <c r="Q177" i="1"/>
  <c r="P177" i="1"/>
  <c r="D177" i="1"/>
  <c r="R176" i="1"/>
  <c r="Q176" i="1"/>
  <c r="P176" i="1"/>
  <c r="D176" i="1"/>
  <c r="R175" i="1"/>
  <c r="Q175" i="1"/>
  <c r="P175" i="1"/>
  <c r="D175" i="1"/>
  <c r="R174" i="1"/>
  <c r="Q174" i="1"/>
  <c r="P174" i="1"/>
  <c r="D174" i="1"/>
  <c r="R173" i="1"/>
  <c r="Q173" i="1"/>
  <c r="P173" i="1"/>
  <c r="D173" i="1"/>
  <c r="R172" i="1"/>
  <c r="Q172" i="1"/>
  <c r="P172" i="1"/>
  <c r="D172" i="1"/>
  <c r="R171" i="1"/>
  <c r="Q171" i="1"/>
  <c r="P171" i="1"/>
  <c r="D171" i="1"/>
  <c r="R170" i="1"/>
  <c r="Q170" i="1"/>
  <c r="P170" i="1"/>
  <c r="D170" i="1"/>
  <c r="R169" i="1"/>
  <c r="Q169" i="1"/>
  <c r="P169" i="1"/>
  <c r="D169" i="1"/>
  <c r="R168" i="1"/>
  <c r="Q168" i="1"/>
  <c r="P168" i="1"/>
  <c r="D168" i="1"/>
  <c r="R167" i="1"/>
  <c r="Q167" i="1"/>
  <c r="P167" i="1"/>
  <c r="D167" i="1"/>
  <c r="R166" i="1"/>
  <c r="Q166" i="1"/>
  <c r="P166" i="1"/>
  <c r="D166" i="1"/>
  <c r="R165" i="1"/>
  <c r="Q165" i="1"/>
  <c r="P165" i="1"/>
  <c r="D165" i="1"/>
  <c r="R164" i="1"/>
  <c r="Q164" i="1"/>
  <c r="P164" i="1"/>
  <c r="D164" i="1"/>
  <c r="R163" i="1"/>
  <c r="Q163" i="1"/>
  <c r="P163" i="1"/>
  <c r="D163" i="1"/>
  <c r="R162" i="1"/>
  <c r="Q162" i="1"/>
  <c r="P162" i="1"/>
  <c r="D162" i="1"/>
  <c r="R161" i="1"/>
  <c r="Q161" i="1"/>
  <c r="P161" i="1"/>
  <c r="D161" i="1"/>
  <c r="R160" i="1"/>
  <c r="Q160" i="1"/>
  <c r="P160" i="1"/>
  <c r="D160" i="1"/>
  <c r="R159" i="1"/>
  <c r="Q159" i="1"/>
  <c r="P159" i="1"/>
  <c r="D159" i="1"/>
  <c r="R158" i="1"/>
  <c r="Q158" i="1"/>
  <c r="P158" i="1"/>
  <c r="D158" i="1"/>
  <c r="R157" i="1"/>
  <c r="Q157" i="1"/>
  <c r="P157" i="1"/>
  <c r="D157" i="1"/>
  <c r="R156" i="1"/>
  <c r="Q156" i="1"/>
  <c r="P156" i="1"/>
  <c r="D156" i="1"/>
  <c r="R155" i="1"/>
  <c r="Q155" i="1"/>
  <c r="P155" i="1"/>
  <c r="D155" i="1"/>
  <c r="R154" i="1"/>
  <c r="Q154" i="1"/>
  <c r="P154" i="1"/>
  <c r="D154" i="1"/>
  <c r="R153" i="1"/>
  <c r="Q153" i="1"/>
  <c r="P153" i="1"/>
  <c r="D153" i="1"/>
  <c r="R152" i="1"/>
  <c r="Q152" i="1"/>
  <c r="P152" i="1"/>
  <c r="D152" i="1"/>
  <c r="R151" i="1"/>
  <c r="Q151" i="1"/>
  <c r="P151" i="1"/>
  <c r="D151" i="1"/>
  <c r="R150" i="1"/>
  <c r="Q150" i="1"/>
  <c r="P150" i="1"/>
  <c r="D150" i="1"/>
  <c r="R149" i="1"/>
  <c r="Q149" i="1"/>
  <c r="P149" i="1"/>
  <c r="D149" i="1"/>
  <c r="R148" i="1"/>
  <c r="Q148" i="1"/>
  <c r="P148" i="1"/>
  <c r="D148" i="1"/>
  <c r="R147" i="1"/>
  <c r="Q147" i="1"/>
  <c r="P147" i="1"/>
  <c r="D147" i="1"/>
  <c r="R146" i="1"/>
  <c r="Q146" i="1"/>
  <c r="P146" i="1"/>
  <c r="D146" i="1"/>
  <c r="R145" i="1"/>
  <c r="Q145" i="1"/>
  <c r="P145" i="1"/>
  <c r="D145" i="1"/>
  <c r="R144" i="1"/>
  <c r="Q144" i="1"/>
  <c r="P144" i="1"/>
  <c r="D144" i="1"/>
  <c r="R143" i="1"/>
  <c r="Q143" i="1"/>
  <c r="P143" i="1"/>
  <c r="D143" i="1"/>
  <c r="R142" i="1"/>
  <c r="Q142" i="1"/>
  <c r="P142" i="1"/>
  <c r="D142" i="1"/>
  <c r="R141" i="1"/>
  <c r="Q141" i="1"/>
  <c r="P141" i="1"/>
  <c r="D141" i="1"/>
  <c r="R140" i="1"/>
  <c r="Q140" i="1"/>
  <c r="P140" i="1"/>
  <c r="D140" i="1"/>
  <c r="R139" i="1"/>
  <c r="Q139" i="1"/>
  <c r="P139" i="1"/>
  <c r="D139" i="1"/>
  <c r="R138" i="1"/>
  <c r="Q138" i="1"/>
  <c r="P138" i="1"/>
  <c r="D138" i="1"/>
  <c r="R137" i="1"/>
  <c r="Q137" i="1"/>
  <c r="P137" i="1"/>
  <c r="D137" i="1"/>
  <c r="R136" i="1"/>
  <c r="Q136" i="1"/>
  <c r="P136" i="1"/>
  <c r="D136" i="1"/>
  <c r="R135" i="1"/>
  <c r="Q135" i="1"/>
  <c r="P135" i="1"/>
  <c r="D135" i="1"/>
  <c r="R134" i="1"/>
  <c r="Q134" i="1"/>
  <c r="P134" i="1"/>
  <c r="D134" i="1"/>
  <c r="R133" i="1"/>
  <c r="Q133" i="1"/>
  <c r="P133" i="1"/>
  <c r="D133" i="1"/>
  <c r="R132" i="1"/>
  <c r="Q132" i="1"/>
  <c r="P132" i="1"/>
  <c r="D132" i="1"/>
  <c r="R131" i="1"/>
  <c r="Q131" i="1"/>
  <c r="P131" i="1"/>
  <c r="D131" i="1"/>
  <c r="R130" i="1"/>
  <c r="Q130" i="1"/>
  <c r="P130" i="1"/>
  <c r="D130" i="1"/>
  <c r="R129" i="1"/>
  <c r="Q129" i="1"/>
  <c r="P129" i="1"/>
  <c r="D129" i="1"/>
  <c r="R128" i="1"/>
  <c r="Q128" i="1"/>
  <c r="P128" i="1"/>
  <c r="D128" i="1"/>
  <c r="R127" i="1"/>
  <c r="Q127" i="1"/>
  <c r="P127" i="1"/>
  <c r="D127" i="1"/>
  <c r="R126" i="1"/>
  <c r="Q126" i="1"/>
  <c r="P126" i="1"/>
  <c r="D126" i="1"/>
  <c r="R125" i="1"/>
  <c r="Q125" i="1"/>
  <c r="P125" i="1"/>
  <c r="D125" i="1"/>
  <c r="R124" i="1"/>
  <c r="Q124" i="1"/>
  <c r="P124" i="1"/>
  <c r="D124" i="1"/>
  <c r="R123" i="1"/>
  <c r="Q123" i="1"/>
  <c r="P123" i="1"/>
  <c r="D123" i="1"/>
  <c r="R122" i="1"/>
  <c r="Q122" i="1"/>
  <c r="P122" i="1"/>
  <c r="D122" i="1"/>
  <c r="R121" i="1"/>
  <c r="Q121" i="1"/>
  <c r="P121" i="1"/>
  <c r="D121" i="1"/>
  <c r="R120" i="1"/>
  <c r="Q120" i="1"/>
  <c r="P120" i="1"/>
  <c r="D120" i="1"/>
  <c r="R119" i="1"/>
  <c r="Q119" i="1"/>
  <c r="P119" i="1"/>
  <c r="D119" i="1"/>
  <c r="R118" i="1"/>
  <c r="Q118" i="1"/>
  <c r="P118" i="1"/>
  <c r="D118" i="1"/>
  <c r="R117" i="1"/>
  <c r="Q117" i="1"/>
  <c r="P117" i="1"/>
  <c r="D117" i="1"/>
  <c r="R116" i="1"/>
  <c r="Q116" i="1"/>
  <c r="P116" i="1"/>
  <c r="D116" i="1"/>
  <c r="R115" i="1"/>
  <c r="Q115" i="1"/>
  <c r="P115" i="1"/>
  <c r="D115" i="1"/>
  <c r="R114" i="1"/>
  <c r="Q114" i="1"/>
  <c r="P114" i="1"/>
  <c r="D114" i="1"/>
  <c r="R113" i="1"/>
  <c r="Q113" i="1"/>
  <c r="P113" i="1"/>
  <c r="D113" i="1"/>
  <c r="R112" i="1"/>
  <c r="Q112" i="1"/>
  <c r="P112" i="1"/>
  <c r="D112" i="1"/>
  <c r="R111" i="1"/>
  <c r="Q111" i="1"/>
  <c r="P111" i="1"/>
  <c r="D111" i="1"/>
  <c r="R110" i="1"/>
  <c r="Q110" i="1"/>
  <c r="P110" i="1"/>
  <c r="D110" i="1"/>
  <c r="R109" i="1"/>
  <c r="Q109" i="1"/>
  <c r="P109" i="1"/>
  <c r="D109" i="1"/>
  <c r="R108" i="1"/>
  <c r="Q108" i="1"/>
  <c r="P108" i="1"/>
  <c r="D108" i="1"/>
  <c r="R107" i="1"/>
  <c r="Q107" i="1"/>
  <c r="P107" i="1"/>
  <c r="D107" i="1"/>
  <c r="R106" i="1"/>
  <c r="Q106" i="1"/>
  <c r="P106" i="1"/>
  <c r="D106" i="1"/>
  <c r="R105" i="1"/>
  <c r="Q105" i="1"/>
  <c r="P105" i="1"/>
  <c r="D105" i="1"/>
  <c r="R104" i="1"/>
  <c r="Q104" i="1"/>
  <c r="P104" i="1"/>
  <c r="D104" i="1"/>
  <c r="R103" i="1"/>
  <c r="Q103" i="1"/>
  <c r="P103" i="1"/>
  <c r="D103" i="1"/>
  <c r="R102" i="1"/>
  <c r="Q102" i="1"/>
  <c r="P102" i="1"/>
  <c r="D102" i="1"/>
  <c r="R101" i="1"/>
  <c r="Q101" i="1"/>
  <c r="P101" i="1"/>
  <c r="D101" i="1"/>
  <c r="R100" i="1"/>
  <c r="Q100" i="1"/>
  <c r="P100" i="1"/>
  <c r="D100" i="1"/>
  <c r="R99" i="1"/>
  <c r="Q99" i="1"/>
  <c r="P99" i="1"/>
  <c r="D99" i="1"/>
  <c r="R98" i="1"/>
  <c r="Q98" i="1"/>
  <c r="P98" i="1"/>
  <c r="D98" i="1"/>
  <c r="R97" i="1"/>
  <c r="Q97" i="1"/>
  <c r="P97" i="1"/>
  <c r="D97" i="1"/>
  <c r="R96" i="1"/>
  <c r="Q96" i="1"/>
  <c r="P96" i="1"/>
  <c r="D96" i="1"/>
  <c r="R95" i="1"/>
  <c r="Q95" i="1"/>
  <c r="P95" i="1"/>
  <c r="D95" i="1"/>
  <c r="R94" i="1"/>
  <c r="Q94" i="1"/>
  <c r="P94" i="1"/>
  <c r="D94" i="1"/>
  <c r="R93" i="1"/>
  <c r="Q93" i="1"/>
  <c r="P93" i="1"/>
  <c r="D93" i="1"/>
  <c r="R92" i="1"/>
  <c r="Q92" i="1"/>
  <c r="P92" i="1"/>
  <c r="D92" i="1"/>
  <c r="R91" i="1"/>
  <c r="Q91" i="1"/>
  <c r="P91" i="1"/>
  <c r="D91" i="1"/>
  <c r="R90" i="1"/>
  <c r="Q90" i="1"/>
  <c r="P90" i="1"/>
  <c r="D90" i="1"/>
  <c r="R89" i="1"/>
  <c r="Q89" i="1"/>
  <c r="P89" i="1"/>
  <c r="D89" i="1"/>
  <c r="R88" i="1"/>
  <c r="Q88" i="1"/>
  <c r="P88" i="1"/>
  <c r="D88" i="1"/>
  <c r="R87" i="1"/>
  <c r="Q87" i="1"/>
  <c r="P87" i="1"/>
  <c r="D87" i="1"/>
  <c r="R86" i="1"/>
  <c r="Q86" i="1"/>
  <c r="P86" i="1"/>
  <c r="D86" i="1"/>
  <c r="R85" i="1"/>
  <c r="Q85" i="1"/>
  <c r="P85" i="1"/>
  <c r="D85" i="1"/>
  <c r="R84" i="1"/>
  <c r="Q84" i="1"/>
  <c r="P84" i="1"/>
  <c r="D84" i="1"/>
  <c r="R83" i="1"/>
  <c r="Q83" i="1"/>
  <c r="P83" i="1"/>
  <c r="D83" i="1"/>
  <c r="R82" i="1"/>
  <c r="Q82" i="1"/>
  <c r="P82" i="1"/>
  <c r="D82" i="1"/>
  <c r="R81" i="1"/>
  <c r="Q81" i="1"/>
  <c r="P81" i="1"/>
  <c r="D81" i="1"/>
  <c r="R80" i="1"/>
  <c r="Q80" i="1"/>
  <c r="P80" i="1"/>
  <c r="D80" i="1"/>
  <c r="R79" i="1"/>
  <c r="Q79" i="1"/>
  <c r="P79" i="1"/>
  <c r="D79" i="1"/>
  <c r="R78" i="1"/>
  <c r="Q78" i="1"/>
  <c r="P78" i="1"/>
  <c r="D78" i="1"/>
  <c r="R77" i="1"/>
  <c r="Q77" i="1"/>
  <c r="P77" i="1"/>
  <c r="D77" i="1"/>
  <c r="R76" i="1"/>
  <c r="Q76" i="1"/>
  <c r="P76" i="1"/>
  <c r="D76" i="1"/>
  <c r="R75" i="1"/>
  <c r="Q75" i="1"/>
  <c r="P75" i="1"/>
  <c r="D75" i="1"/>
  <c r="R74" i="1"/>
  <c r="Q74" i="1"/>
  <c r="P74" i="1"/>
  <c r="D74" i="1"/>
  <c r="R73" i="1"/>
  <c r="Q73" i="1"/>
  <c r="P73" i="1"/>
  <c r="D73" i="1"/>
  <c r="R72" i="1"/>
  <c r="Q72" i="1"/>
  <c r="P72" i="1"/>
  <c r="D72" i="1"/>
  <c r="R71" i="1"/>
  <c r="Q71" i="1"/>
  <c r="P71" i="1"/>
  <c r="D71" i="1"/>
  <c r="R70" i="1"/>
  <c r="Q70" i="1"/>
  <c r="P70" i="1"/>
  <c r="D70" i="1"/>
  <c r="R69" i="1"/>
  <c r="Q69" i="1"/>
  <c r="P69" i="1"/>
  <c r="D69" i="1"/>
  <c r="R68" i="1"/>
  <c r="Q68" i="1"/>
  <c r="P68" i="1"/>
  <c r="D68" i="1"/>
  <c r="R67" i="1"/>
  <c r="Q67" i="1"/>
  <c r="P67" i="1"/>
  <c r="D67" i="1"/>
  <c r="R66" i="1"/>
  <c r="Q66" i="1"/>
  <c r="P66" i="1"/>
  <c r="D66" i="1"/>
  <c r="R65" i="1"/>
  <c r="Q65" i="1"/>
  <c r="P65" i="1"/>
  <c r="D65" i="1"/>
  <c r="R64" i="1"/>
  <c r="Q64" i="1"/>
  <c r="P64" i="1"/>
  <c r="D64" i="1"/>
  <c r="R63" i="1"/>
  <c r="Q63" i="1"/>
  <c r="P63" i="1"/>
  <c r="D63" i="1"/>
  <c r="R62" i="1"/>
  <c r="Q62" i="1"/>
  <c r="P62" i="1"/>
  <c r="D62" i="1"/>
  <c r="R61" i="1"/>
  <c r="Q61" i="1"/>
  <c r="P61" i="1"/>
  <c r="D61" i="1"/>
  <c r="R60" i="1"/>
  <c r="Q60" i="1"/>
  <c r="P60" i="1"/>
  <c r="D60" i="1"/>
  <c r="R59" i="1"/>
  <c r="Q59" i="1"/>
  <c r="P59" i="1"/>
  <c r="D59" i="1"/>
  <c r="R58" i="1"/>
  <c r="Q58" i="1"/>
  <c r="P58" i="1"/>
  <c r="D58" i="1"/>
  <c r="R57" i="1"/>
  <c r="Q57" i="1"/>
  <c r="P57" i="1"/>
  <c r="D57" i="1"/>
  <c r="R56" i="1"/>
  <c r="Q56" i="1"/>
  <c r="P56" i="1"/>
  <c r="D56" i="1"/>
  <c r="R55" i="1"/>
  <c r="Q55" i="1"/>
  <c r="P55" i="1"/>
  <c r="D55" i="1"/>
  <c r="R54" i="1"/>
  <c r="Q54" i="1"/>
  <c r="P54" i="1"/>
  <c r="D54" i="1"/>
  <c r="R53" i="1"/>
  <c r="Q53" i="1"/>
  <c r="P53" i="1"/>
  <c r="D53" i="1"/>
  <c r="R52" i="1"/>
  <c r="Q52" i="1"/>
  <c r="P52" i="1"/>
  <c r="D52" i="1"/>
  <c r="R51" i="1"/>
  <c r="Q51" i="1"/>
  <c r="P51" i="1"/>
  <c r="D51" i="1"/>
  <c r="R50" i="1"/>
  <c r="Q50" i="1"/>
  <c r="P50" i="1"/>
  <c r="D50" i="1"/>
  <c r="R49" i="1"/>
  <c r="Q49" i="1"/>
  <c r="P49" i="1"/>
  <c r="D49" i="1"/>
  <c r="R48" i="1"/>
  <c r="Q48" i="1"/>
  <c r="P48" i="1"/>
  <c r="D48" i="1"/>
  <c r="R47" i="1"/>
  <c r="Q47" i="1"/>
  <c r="P47" i="1"/>
  <c r="D47" i="1"/>
  <c r="R46" i="1"/>
  <c r="Q46" i="1"/>
  <c r="P46" i="1"/>
  <c r="D46" i="1"/>
  <c r="R45" i="1"/>
  <c r="Q45" i="1"/>
  <c r="P45" i="1"/>
  <c r="D45" i="1"/>
  <c r="R44" i="1"/>
  <c r="Q44" i="1"/>
  <c r="P44" i="1"/>
  <c r="D44" i="1"/>
  <c r="R43" i="1"/>
  <c r="Q43" i="1"/>
  <c r="P43" i="1"/>
  <c r="D43" i="1"/>
  <c r="R42" i="1"/>
  <c r="Q42" i="1"/>
  <c r="P42" i="1"/>
  <c r="D42" i="1"/>
  <c r="R41" i="1"/>
  <c r="Q41" i="1"/>
  <c r="P41" i="1"/>
  <c r="D41" i="1"/>
  <c r="R40" i="1"/>
  <c r="Q40" i="1"/>
  <c r="P40" i="1"/>
  <c r="D40" i="1"/>
  <c r="R39" i="1"/>
  <c r="Q39" i="1"/>
  <c r="P39" i="1"/>
  <c r="D39" i="1"/>
  <c r="R38" i="1"/>
  <c r="Q38" i="1"/>
  <c r="P38" i="1"/>
  <c r="D38" i="1"/>
  <c r="R37" i="1"/>
  <c r="Q37" i="1"/>
  <c r="P37" i="1"/>
  <c r="D37" i="1"/>
  <c r="R36" i="1"/>
  <c r="Q36" i="1"/>
  <c r="P36" i="1"/>
  <c r="D36" i="1"/>
  <c r="R35" i="1"/>
  <c r="Q35" i="1"/>
  <c r="P35" i="1"/>
  <c r="D35" i="1"/>
  <c r="R34" i="1"/>
  <c r="Q34" i="1"/>
  <c r="P34" i="1"/>
  <c r="D34" i="1"/>
  <c r="R33" i="1"/>
  <c r="Q33" i="1"/>
  <c r="P33" i="1"/>
  <c r="D33" i="1"/>
  <c r="R32" i="1"/>
  <c r="Q32" i="1"/>
  <c r="P32" i="1"/>
  <c r="D32" i="1"/>
  <c r="R31" i="1"/>
  <c r="Q31" i="1"/>
  <c r="P31" i="1"/>
  <c r="D31" i="1"/>
  <c r="R30" i="1"/>
  <c r="Q30" i="1"/>
  <c r="P30" i="1"/>
  <c r="D30" i="1"/>
  <c r="R29" i="1"/>
  <c r="Q29" i="1"/>
  <c r="P29" i="1"/>
  <c r="D29" i="1"/>
  <c r="R28" i="1"/>
  <c r="Q28" i="1"/>
  <c r="P28" i="1"/>
  <c r="D28" i="1"/>
  <c r="R27" i="1"/>
  <c r="P27" i="1"/>
  <c r="D27" i="1"/>
  <c r="R26" i="1"/>
  <c r="P26" i="1"/>
  <c r="D26" i="1"/>
  <c r="R25" i="1"/>
  <c r="Q25" i="1"/>
  <c r="P25" i="1"/>
  <c r="D25" i="1"/>
  <c r="P24" i="1"/>
  <c r="D24" i="1"/>
  <c r="P23" i="1"/>
  <c r="D23" i="1"/>
  <c r="R22" i="1"/>
  <c r="P22" i="1"/>
  <c r="D22" i="1"/>
  <c r="P21" i="1"/>
  <c r="D21" i="1"/>
  <c r="P20" i="1"/>
  <c r="D20" i="1"/>
  <c r="P19" i="1"/>
  <c r="D19" i="1"/>
  <c r="P18" i="1"/>
  <c r="D18" i="1"/>
  <c r="P17" i="1"/>
  <c r="D17" i="1"/>
  <c r="P16" i="1"/>
  <c r="D16" i="1"/>
  <c r="P15" i="1"/>
  <c r="D15" i="1"/>
  <c r="P14" i="1"/>
  <c r="D14" i="1"/>
  <c r="P13" i="1"/>
  <c r="D13" i="1"/>
  <c r="P12" i="1"/>
  <c r="D12" i="1"/>
  <c r="P11" i="1"/>
  <c r="D11" i="1"/>
  <c r="P10" i="1"/>
  <c r="D10" i="1"/>
  <c r="P9" i="1"/>
  <c r="D9" i="1"/>
  <c r="P8" i="1"/>
  <c r="D8" i="1"/>
  <c r="P7" i="1"/>
  <c r="D7" i="1"/>
  <c r="P6" i="1"/>
  <c r="D6" i="1"/>
  <c r="P5" i="1"/>
  <c r="D5" i="1"/>
  <c r="P4" i="1"/>
  <c r="D4" i="1"/>
  <c r="P3" i="1"/>
  <c r="D3" i="1"/>
  <c r="P2" i="1"/>
  <c r="D2" i="1"/>
</calcChain>
</file>

<file path=xl/sharedStrings.xml><?xml version="1.0" encoding="utf-8"?>
<sst xmlns="http://schemas.openxmlformats.org/spreadsheetml/2006/main" count="1876" uniqueCount="826">
  <si>
    <t>Notifying Member</t>
  </si>
  <si>
    <t>Distribution date</t>
  </si>
  <si>
    <t>Document symbol</t>
  </si>
  <si>
    <t>Title</t>
  </si>
  <si>
    <t>Description</t>
  </si>
  <si>
    <t>Products covered</t>
  </si>
  <si>
    <t>HS code(s)</t>
  </si>
  <si>
    <t>ICS code(s)</t>
  </si>
  <si>
    <t>Objectives</t>
  </si>
  <si>
    <t>Keywords</t>
  </si>
  <si>
    <t>Specific regions or countries likely to be affected</t>
  </si>
  <si>
    <t>Final date for comments</t>
  </si>
  <si>
    <t>Notification type</t>
  </si>
  <si>
    <t>Notified document</t>
  </si>
  <si>
    <t>Link to notification(EN)</t>
  </si>
  <si>
    <t>Link to notification(FR)</t>
  </si>
  <si>
    <t>Link to notification(ES)</t>
  </si>
  <si>
    <t>Tanzania</t>
  </si>
  <si>
    <t>DEAS 1261: 2025, Guide for planning, conducting and evaluating emergency and disaster preparedness tabletops, drills and exercise, First Edition</t>
  </si>
  <si>
    <t>This Draft East African Standard gives guidelines on how to plan, conduct and evaluate emergency and disaster preparedness tabletops, drill and exercises. This guideline is intended for use by emergency response teams and organizations involved in emergency and disaster management.</t>
  </si>
  <si>
    <t>First-aid boxes and kits (HS code(s): 300650); First aid (ICS code(s): 11.160)</t>
  </si>
  <si>
    <t>300650 - First-aid boxes and kits</t>
  </si>
  <si>
    <t>11.160 - First aid</t>
  </si>
  <si>
    <t>Protection of human health or safety (TBT); Harmonization (TBT)</t>
  </si>
  <si>
    <t/>
  </si>
  <si>
    <t>Regular notification</t>
  </si>
  <si>
    <r>
      <rPr>
        <sz val="11"/>
        <rFont val="Calibri"/>
      </rPr>
      <t>https://members.wto.org/crnattachments/2025/TBT/TZA/25_03116_00_e.pdf</t>
    </r>
  </si>
  <si>
    <t>CDARS 2171:2025, Iced Tea - Specification, First edition. Note: This Draft East African Standard was also notified under SPS committee</t>
  </si>
  <si>
    <t>This African draft Standard specifies requirements, sampling and test methods for iced tea intended for human consumption.</t>
  </si>
  <si>
    <t>Tea, whether or not flavoured (HS code(s): 0902); Tea (ICS code(s): 67.140.10)</t>
  </si>
  <si>
    <t>0902 - Tea, whether or not flavoured</t>
  </si>
  <si>
    <t>67.140.10 - Tea</t>
  </si>
  <si>
    <t>Protection of human health or safety (TBT); Prevention of deceptive practices and consumer protection (TBT); Protection of animal or plant life or health (TBT); Protection of the environment (TBT); Quality requirements (TBT); Harmonization (TBT); Reducing trade barriers and facilitating trade (TBT); Cost saving and productivity enhancement (TBT); Consumer information, labelling (TBT)</t>
  </si>
  <si>
    <t>Beverages</t>
  </si>
  <si>
    <r>
      <rPr>
        <sz val="11"/>
        <rFont val="Calibri"/>
      </rPr>
      <t>https://members.wto.org/crnattachments/2025/TBT/TZA/25_03113_00_e.pdf</t>
    </r>
  </si>
  <si>
    <t>Uganda</t>
  </si>
  <si>
    <t>Harmonization (TBT); Protection of human health or safety (TBT)</t>
  </si>
  <si>
    <t>Burundi</t>
  </si>
  <si>
    <t>CDC 2 (3558) DTZS, Liquid toilet soap – Specification, Second edition</t>
  </si>
  <si>
    <t>This  Draft Tanzania Standard prescribes the requirements, sampling and test methods for liquid toilet soap for personal hygiene</t>
  </si>
  <si>
    <t>Organic surface-active products and preparations for washing the skin, in the form of liquid or cream and put up for retail sale, whether or not containing soap (HS code(s): 340130); Surface active agents (ICS code(s): 71.100.40)</t>
  </si>
  <si>
    <t>340130 - Organic surface-active products and preparations for washing the skin, in the form of liquid or cream and put up for retail sale, whether or not containing soap</t>
  </si>
  <si>
    <t>71.100.40 - Surface active agents</t>
  </si>
  <si>
    <t>Protection of human health or safety (TBT); Prevention of deceptive practices and consumer protection (TBT); Quality requirements (TBT); Reducing trade barriers and facilitating trade (TBT); Cost saving and productivity enhancement (TBT); Consumer information, labelling (TBT)</t>
  </si>
  <si>
    <r>
      <rPr>
        <sz val="11"/>
        <rFont val="Calibri"/>
      </rPr>
      <t>https://members.wto.org/crnattachments/2025/TBT/TZA/25_03115_00_e.pdf</t>
    </r>
  </si>
  <si>
    <t>Kenya</t>
  </si>
  <si>
    <t>DEAS 1262: 2025, Health and safety at events — Requirements, First Edition</t>
  </si>
  <si>
    <t>This Draft East African Standard specifies minimum requirements for ensuring the health and safety at event during planning, organizing and staging by an event organizer, whether an individual or an organization. This Standard applies to all types of indoor and outdoor events.</t>
  </si>
  <si>
    <t>Occupational safety. Industrial hygiene (ICS code(s): 13.100)</t>
  </si>
  <si>
    <t>13.100 - Occupational safety. Industrial hygiene</t>
  </si>
  <si>
    <r>
      <rPr>
        <sz val="11"/>
        <rFont val="Calibri"/>
      </rPr>
      <t>https://members.wto.org/crnattachments/2025/TBT/TZA/25_03121_00_e.pdf</t>
    </r>
  </si>
  <si>
    <t>Rwanda</t>
  </si>
  <si>
    <t>CD-ARS 1816:2025,Chocolate &amp; chocolate products — specification, First edition. Note: This Draft East African Standard was also notified under SPS committee</t>
  </si>
  <si>
    <t>This African Standard specifies the requirements, sampling and test methods for chocolate and chocolate products intended for human consumption. </t>
  </si>
  <si>
    <t>Chocolate and other food preparations containing cocoa, in blocks, slabs or bars weighing &gt; 2 kg or in liquid, paste, powder, granular or other bulk form, in containers or immediate packings of a content &gt; 2 kg (excl. cocoa powder) (HS code(s): 180620); Chocolate (ICS code(s): 67.190)</t>
  </si>
  <si>
    <t>180620 - Chocolate and other food preparations containing cocoa, in blocks, slabs or bars weighing &gt; 2 kg or in liquid, paste, powder, granular or other bulk form, in containers or immediate packings of a content &gt; 2 kg (excl. cocoa powder)</t>
  </si>
  <si>
    <t>67.190 - Chocolate</t>
  </si>
  <si>
    <t>Food standards</t>
  </si>
  <si>
    <r>
      <rPr>
        <sz val="11"/>
        <rFont val="Calibri"/>
      </rPr>
      <t>https://members.wto.org/crnattachments/2025/TBT/TZA/25_03112_00_e.pdf</t>
    </r>
  </si>
  <si>
    <t>Namibia</t>
  </si>
  <si>
    <t>CDNAMS 0029: 2025: Wheat grains - Specifications</t>
  </si>
  <si>
    <t>This Standard specifies the requirements for sampling; testing and grading of wheat grains of varieties (cultivars) grown from common wheat or bread wheat (Triticum aestivum L.), intended for sale. Durum wheat (Triticum durum) is excluded from this standard.</t>
  </si>
  <si>
    <t>Wheat grains of varieties (cultivars) grown from common wheat or bread wheat (Triticum aestivum L.),</t>
  </si>
  <si>
    <t>1001 - Wheat and meslin</t>
  </si>
  <si>
    <t>01 - Generalities. Terminology. Standardization. Documentation; 67.060 - Cereals, pulses and derived products</t>
  </si>
  <si>
    <t>Protection of human health or safety (TBT); Prevention of deceptive practices and consumer protection (TBT); Quality requirements (TBT); Harmonization (TBT); Reducing trade barriers and facilitating trade (TBT); Cost saving and productivity enhancement (TBT)</t>
  </si>
  <si>
    <r>
      <rPr>
        <sz val="11"/>
        <rFont val="Calibri"/>
      </rPr>
      <t>https://members.wto.org/crnattachments/2025/TBT/NAM/25_03133_00_e.pdf</t>
    </r>
  </si>
  <si>
    <t>CDC 2 (3567) DTZS , Soft soap ― Specification, Third Edition</t>
  </si>
  <si>
    <t>This  Draft Tanzania Standard prescribes requirements, sampling and test methods for soft soap intended for hygiene purpose.</t>
  </si>
  <si>
    <t>- Soap and organic surface-active products and preparations, in the form of bars, cakes, moulded pieces or shapes, and paper, wadding, felt and nonwovens, impregnated, coated or covered with soap or detergent: (HS code(s): 34011); Surface active agents (ICS code(s): 71.100.40)</t>
  </si>
  <si>
    <t>34011 - - Soap and organic surface-active products and preparations, in the form of bars, cakes, moulded pieces or shapes, and paper, wadding, felt and nonwovens, impregnated, coated or covered with soap or detergent:</t>
  </si>
  <si>
    <r>
      <rPr>
        <sz val="11"/>
        <rFont val="Calibri"/>
      </rPr>
      <t>https://members.wto.org/crnattachments/2025/TBT/TZA/25_03114_00_e.pdf</t>
    </r>
  </si>
  <si>
    <t>Thailand</t>
  </si>
  <si>
    <t>Draft Notification of the Ministry of Public Health RE: Name, Category, Type or Characteristics of Herbal Products Whose Production or Importation for Sale Requires a Certificate of Herbal Product Formula Registration, a Notification Receipt or a Listing Receipt and Name, Quantity and Condition of the Materials that May Be Used as Ingredients in Herbal Products for the Herbal Products Applying for Product Listing (No.4) B.E. .... </t>
  </si>
  <si>
    <t>This draft Notification repeals Annex 1, Annex 2 and Annex 3 of the Notification of the Ministry of Public Health RE: Notification of the Ministry of Public Health RE: Name, Category, Type or Characteristics of Herbal Products Whose Production or Importation for Sale Requires a Certificate of Herbal Product Formula Registration, a Notification Receipt or a Listing Receipt and Name, Quantity and Condition of the Materials That May Be Used as Ingredients in Herbal Products for the Herbal Products Applying for Product Listing (No.3) B.E. 2566 (2023) and replace them with Annex 1, Annex 2 and Annex 3 attached to this Notification.</t>
  </si>
  <si>
    <t>Herbal products</t>
  </si>
  <si>
    <t>Protection of human health or safety (TBT)</t>
  </si>
  <si>
    <r>
      <rPr>
        <sz val="11"/>
        <rFont val="Calibri"/>
      </rPr>
      <t xml:space="preserve">https://members.wto.org/crnattachments/2025/TBT/THA/25_03098_00_x.pdf
</t>
    </r>
  </si>
  <si>
    <t>Chinese Taipei</t>
  </si>
  <si>
    <t>Draft for the Use Restrictions and Labeling Requirements of the UV-Treated Mushroom (Agaricus bisporus) Powder as a Food Ingredient</t>
  </si>
  <si>
    <t>This draft regulation specifies the use restrictions and labeling requirements for the UV-Treated Mushroom (Agaricus bisporus) Powder for food purposes.</t>
  </si>
  <si>
    <t>Food products in general (ICS code(s): 67.040)</t>
  </si>
  <si>
    <t>67.040 - Food products in general</t>
  </si>
  <si>
    <r>
      <rPr>
        <sz val="11"/>
        <rFont val="Calibri"/>
      </rPr>
      <t>https://members.wto.org/crnattachments/2025/TBT/TPKM/25_03099_00_e.pdf
https://members.wto.org/crnattachments/2025/TBT/TPKM/25_03099_00_x.pdf</t>
    </r>
  </si>
  <si>
    <t>Korea, Republic of</t>
  </si>
  <si>
    <t>Proposed Revision of the “Food Sanitation Act”</t>
  </si>
  <si>
    <t>The proposed amendment is to:_x000D_
- Genetically modified foods and other products manufactured/processed using genetically modified organisms as raw materials, as well as foods and other products manufactured/processed using these as raw materials again, regardless of whether genetically modified proteins, DNA or other components remain, are indicated as genetically modified foods. _x000D_
- By allowing foods and other products manufactured/processed without using genetically modified organisms as raw materials to be labelled as non-genetically modified foods, it aims to strengthen consumers’ right to know._x000D_
- It mandates that food service establishments shall indicate when genetically modified agricultural, fishery, and livestock food products are used as ingredients. Those who violate this requirement will be subject to fines, which aims to further strengthen the public’s right to know about genetically modified foods.*For reference, this notification is a request for comments regarding a partial amendment bill to the Food Sanitation Act proposed in the National Assembly</t>
  </si>
  <si>
    <t>Foods</t>
  </si>
  <si>
    <t>Consumer information, labelling (TBT)</t>
  </si>
  <si>
    <r>
      <rPr>
        <sz val="11"/>
        <rFont val="Calibri"/>
      </rPr>
      <t>https://members.wto.org/crnattachments/2025/TBT/KOR/25_03100_00_x.pdf</t>
    </r>
  </si>
  <si>
    <t>United States of America</t>
  </si>
  <si>
    <t>Testing of Autonomous Vehicles</t>
  </si>
  <si>
    <t>Proposed rule and announcement of public hearing on 10 June 2025 – The California DMV (department) proposes to remove its current prohibition on the operation of autonomous vehicles with a gross vehicular weight rating of 10,001 pounds or greater and create a regulatory path for manufacturers to test and deploy heavy-duty autonomous vehicles on public roads.  The proposed regulations will also require manufacturers to provide additional data elements and more frequent reporting than currently required. In addition, crash reporting will align with existing guidelines set forth by the United States Department of Transportation (US DOT) National Highway Traffic Safety Administration (NHTSA). The regulations also bolster the department’s enforcement authority by adding the ability to assess incremental enforcement measures against a manufacturer where the department determines that the circumstances of an incident do not require a full suspension of the permit.</t>
  </si>
  <si>
    <t>Test conditions and procedures in general (ICS code(s): 19.020); Road vehicle systems (ICS code(s): 43.040); Trucks and trailers (ICS code(s): 43.080.10)</t>
  </si>
  <si>
    <t>19.020 - Test conditions and procedures in general; 43.040 - Road vehicle systems; 43.080.10 - Trucks and trailers</t>
  </si>
  <si>
    <t>Prevention of deceptive practices and consumer protection (TBT); Protection of human health or safety (TBT); Harmonization (TBT)</t>
  </si>
  <si>
    <r>
      <rPr>
        <sz val="11"/>
        <rFont val="Calibri"/>
      </rPr>
      <t>https://members.wto.org/crnattachments/2025/TBT/USA/25_03097_00_e.pdf
https://members.wto.org/crnattachments/2025/TBT/USA/25_03097_01_e.pdf
https://members.wto.org/crnattachments/2025/TBT/USA/25_03097_02_e.pdf</t>
    </r>
  </si>
  <si>
    <t>Israel</t>
  </si>
  <si>
    <t>Standards Order (Amendment of the Fifth Annex) (Temporary Provision) (Amendment), 5775–2025.</t>
  </si>
  <si>
    <t>New amendment that extends the Temporary Provision to the Standards Order (Amendment of the Fifth Annex). The Temporary Provision bans the import and production of air conditioners with A3 refrigerant flammable gases, except for “portable” air conditioners with a gas amount lower than 200 grams.This amendment is published by the authority of the Minister of Economy and Industry under Section 281(12)(1) of the Standards Law and of the Import and Export Ordinance, due to the danger inherent in air conditioners with A3 refrigerant flammable gases.The order extension will remain in effect until October 7, 2025. During this period, a special Exceptions Committee will consider all public safety issues as well as the safety aspects for professional service personnel for the installation and maintenance of refrigeration and air conditioning systems.</t>
  </si>
  <si>
    <t>Air conditioners (HS code(s): 8415); (ICS code(s): 23.120)</t>
  </si>
  <si>
    <t>8415 - Air conditioning machines comprising a motor-driven fan and elements for changing the temperature and humidity, incl. those machines in which the humidity cannot be separately regulated; parts thereof</t>
  </si>
  <si>
    <t>23.120 - Ventilators. Fans. Air-conditioners</t>
  </si>
  <si>
    <r>
      <rPr>
        <sz val="11"/>
        <rFont val="Calibri"/>
      </rPr>
      <t>https://members.wto.org/crnattachments/2025/TBT/ISR/25_03065_00_x.pdf</t>
    </r>
  </si>
  <si>
    <t>Commercial Feed Regulatory Program (CFRP) Commercial Feed Ingredient Definitions</t>
  </si>
  <si>
    <t>Proposed rule – The Commercial Feed Regulatory Program (CFRP) is proposing adoptions and revisions to Title 3 of the California Code of Regulations (CCR), Division 4, Chapter 2, Subchapter 2. These proposed regulations govern various aspects of commercial feed, including specifying recognized official names of commercial feed ingredients and their acceptable uses, definitions, labeling requirements, production and manufacturing, and enforcement activities. The proposed amendments to the CCR are needed to align California's outdated ingredient definitions with national standards by adding recognized official names of feed ingredients from Chapter 6 of the Association of American Feed Control Officials Publication. This rulemaking seeks to permanently adopt the emergency regulations that became effective 12 November 2024.  The proposed regulations will implement, interpret, or make specific California Food and Agricultural Code (FAC) Sections 14902, 14902.1, 14903, 14925, 14930, 14938, 14991, 14992, 14993, 14994, 15011, 15021, 15041, 15042, 15051, 15053, 15061, 15062, 15071, 15071.5, 15072, and 15073.</t>
  </si>
  <si>
    <t>Commercial feed ingredients; Animal feeding stuffs (ICS code(s): 65.120)</t>
  </si>
  <si>
    <t>65.120 - Animal feeding stuffs</t>
  </si>
  <si>
    <t>Protection of animal or plant life or health (TBT); Consumer information, labelling (TBT); Harmonization (TBT)</t>
  </si>
  <si>
    <t>Animal health</t>
  </si>
  <si>
    <r>
      <rPr>
        <sz val="11"/>
        <rFont val="Calibri"/>
      </rPr>
      <t>https://members.wto.org/crnattachments/2025/TBT/USA/25_03064_00_e.pdf
https://members.wto.org/crnattachments/2025/TBT/USA/25_03064_01_e.pdf
https://members.wto.org/crnattachments/2025/TBT/USA/25_03064_02_e.pdf</t>
    </r>
  </si>
  <si>
    <t>Draft Notification of the Ministry of Public Health RE: Criteria, Procedures and Conditions for the General Sale of Herbal Products B.E. .... </t>
  </si>
  <si>
    <t>This draft Notification repeals the Notification of the Ministry of Public Health RE: Criteria, Procedures and Conditions for the General Sale of Herbal Products B.E. 2564 (2021) and its amendments and replaces it with this new version of this Notification.This draft Notification also revises the criteria of the herbal products that could be sold at retail outlets such as supermarket without a professional healthcare advisement and revise its Annex 1; to add the general sale list of herbal medicines. </t>
  </si>
  <si>
    <t>Draft Notification of the Ministry of Public Health RE: Rules, Procedures and Conditions for Herbal Products Sold Exclusively to Healthcare Facilities (No. 2) B.E. .... </t>
  </si>
  <si>
    <t>This draft Notification repeals Annex 1 of the Notification of the Ministry of Public Health Notification Re: Rules, Procedures and Conditions for Herbal Products Sold Exclusively to Healthcare Facilities B.E. 2566 (2023) and replaces it with Annex 1 attached to this Notification.</t>
  </si>
  <si>
    <r>
      <rPr>
        <sz val="11"/>
        <rFont val="Calibri"/>
      </rPr>
      <t>https://members.wto.org/crnattachments/2025/TBT/THA/25_03070_00_x.pdf</t>
    </r>
  </si>
  <si>
    <t>Singapore</t>
  </si>
  <si>
    <t>ENVIRONMENTAL PROTECTION AND MANAGEMENT ACT 1999 (CHAPTER 94A)Environmental Protection and Management Act 1999 (Amendment of Second Schedule) (No. 4) Order 2025 and Environmental Protection and Management (Hazardous Substances) (Amendment No. 3) Regulations 2025</t>
  </si>
  <si>
    <t>Singapore's National Environment Agency (NEA) is proposing to regulate Chlorpyrifos, Paraquat and Paraquat salts at all concentrations and in all preparation forms as Hazardous Substances under the Environmental Protection and Management Act (EPMA) and/or EPM (Hazardous Substances) Regulations (EPM (HS) Regulations) by including the chemicals listed in Section 4 of this notification under the Second Schedule for the EPMA and the Schedule for the EPM (HS) Regulations.The proposed regulation will enter into force on the same date as the effective date of the relevant recommendation of the Rotterdam Convention, which is planned to take effect in October 2025. Once the regulations take effect, importers, manufacturers, distributors and users of these chemicals and of products containing these chemicals will be required to apply for a HS Licence / Permit for their import, export, sale, manufacturer, transport, storage and/or use.</t>
  </si>
  <si>
    <t>S/NChemical Name IdentityCAS No.HS CodeHS Description1Chlorpyrifos2921-88-2229333990Other compounds with an unfused pyridine ring38089130Insecticides not specified in subheading note 1 or 2 of chap 38 in aerosol Containers 38089191Other insecticides having deodorising function not specified in subheading note 1 or 2 of chap 38 38089199Other insecticides not having deodorising function not specified in subheading note 1 or 2 of chap 38 38089990Rodenticides &amp; similar products that are not specified in subheading note 1 or 2 of Chap 3838089311Herbicides not specified in subheading note 1 or 2 of chap 38 in aerosol containers38089319Herbicides not specified in subheading note 1 or 2 of chap 38 not in aerosol containers2Paraquat; its salts4685-14-71910-42-527041-84-52074-59-229333930Paraquat salts38089311Herbicides not specified in subheading Note 1 or 2 of chap 38 in aerosol containers39089319Herbicides not specified in subheading Note 1 or 2 of chap 38 not in aerosol containers</t>
  </si>
  <si>
    <t>29333 - - Compounds containing an unfused pyridine ring (whether or not hydrogenated) in the structure:; 293339 - Heterocyclic compounds with nitrogen hetero-atom[s] only, containing an unfused pyridine ring, whether or not hydrogenated, in the structure, n.e.s.; 38089 - - Other:; 380891 - Insecticides, put up in forms or packings for retail sale or as preparations or articles (excl. goods of subheadings 3808.52 to 3808.69); 380893 - Herbicides, anti-sprouting products and plant-growth regulators, put up in forms or packings for retail sale or as preparations or articles (excl. goods of subheading 3808.59); 380899 - Rodenticides and other plant protection products put up for retail sale or as preparations or articles (excl. insecticides, fungicides, herbicides, disinfectants, and goods of subheading 3808.59); 3908 - Polyamides, in primary forms</t>
  </si>
  <si>
    <t>Protection of human health or safety (TBT); Protection of animal or plant life or health (TBT)</t>
  </si>
  <si>
    <t>Amendments to CCR Title 3 Section 3867 on Labeling of Seed Containers</t>
  </si>
  <si>
    <t>Proposed rule - This is a Notice rulemaking action that outlines the correct procedures for labeling seed containers.  Providing the number of noxious weed seeds on the label is important to maintain truth in labeling and to protect growers as well as public land. Harmonizing with the Federal Seed Act allows seeds to move more easily within commerce and helps maintain the integrity of California seed law. The Department also corrects a California Food and Agricultural Code (FAC) reference, it was listed as FAC 55424 instead of the correct 52454</t>
  </si>
  <si>
    <t>Seed container labels; Plant growing (ICS code(s): 65.020.20)</t>
  </si>
  <si>
    <t>65.020.20 - Plant growing</t>
  </si>
  <si>
    <t>Protection of animal or plant life or health (TBT); Consumer information, labelling (TBT); Harmonization (TBT); Cost saving and productivity enhancement (TBT)</t>
  </si>
  <si>
    <t>Labelling</t>
  </si>
  <si>
    <r>
      <rPr>
        <sz val="11"/>
        <rFont val="Calibri"/>
      </rPr>
      <t>https://members.wto.org/crnattachments/2025/TBT/USA/25_03063_00_e.pdf
https://members.wto.org/crnattachments/2025/TBT/USA/25_03063_01_e.pdf</t>
    </r>
  </si>
  <si>
    <t>European Union</t>
  </si>
  <si>
    <t>Draft Commission Delegated Regulation amending Delegated Regulation (EU) 44/2014 as regards laying down technical requirements and testing procedures regarding the protection of L-category vehicles against cyberattacks</t>
  </si>
  <si>
    <t>This draft Commission Delegated Regulation lays down technical requirements and testing procedures regarding the protection of L-category vehicles against cyberattacks. It also sets out different specific application dates for new vehicle types on one hand and existing vehicle types on the other. The Annex to the present draft Commission Delegated Regulation adds a new row to the table in Annex I of Delegated Regulation (EU) 44/2014 and clarifies that the new technical requirements and testing procedures are to be derived from the Supplement 3 to the 00 series of amendments UNECE regulation No 155. I also clarifies that the new requirements and testing procedures will cover L1e, L2e, L3e, L4e, L5e, L6e and L7e (with the exception of cycles designed to pedal belonging to the category L1e, which shall be compliant with the cybersecurity requirements set out in Annex I of the Cyber Resilience Act (EU) 2024/2847). </t>
  </si>
  <si>
    <t>Motor vehicles of categories L.</t>
  </si>
  <si>
    <t>43.020 - Road vehicles in general</t>
  </si>
  <si>
    <t>Quality requirements (TBT); Protection of human health or safety (TBT); Harmonization (TBT)</t>
  </si>
  <si>
    <r>
      <rPr>
        <sz val="11"/>
        <rFont val="Calibri"/>
      </rPr>
      <t>https://members.wto.org/crnattachments/2025/TBT/EEC/25_03048_00_e.pdf
https://members.wto.org/crnattachments/2025/TBT/EEC/25_03048_01_e.pdf</t>
    </r>
  </si>
  <si>
    <t>China</t>
  </si>
  <si>
    <t>National Standard of the P.R.C., Minimum allowable values of energy efficiency and energy efficiency grades for blowers</t>
  </si>
  <si>
    <t>This document specifies the minimum allowable values of energy, energy efficiency levels, and test methods for turbine blowers and volumetric blowers._x000D_
This document applies to genera-purpose turbine blowers (including single-stage cantilever, single-stage double support, and multi-stage turbine blowers) with exhaust pressure (gauge pressure) ranging from 30 kPa to 200 kPa, or overall pressure ratio ranging from 1.3 to 3.0:_x000D_
a) Mechanical supported centrifugal blower with an inlet flow rate of 500~1000000m3/h;_x000D_
b) Axial flow blower with an inlet flow rate of 60000~10000000m3/h;_x000D_
c) A suspended centrifugal blower with an import flow rate of 500~40000m3/h._x000D_
This document applies to single-stage Roots blowers with standard volumetric flow rates ranging from 1 to 1250m3/min, including positive pressure Roots blowers with pressure increases of 9.8 to 98kPa and negative pressure Roots blowers with pressure increases of 9.8 to 49kPa._x000D_
This document applies to screw blowers (including general purpose oil injected/oil-free single/twin screws) with a standard volumetric flow rate of 2 to 200m3/min and a pressure increase of 39.2 to 245kPa.</t>
  </si>
  <si>
    <t>Blowers (HS code(s): 8504); (ICS code(s): 29.180)</t>
  </si>
  <si>
    <t>8504 - Electrical transformers, static converters, e.g. rectifiers, and inductors; parts thereof</t>
  </si>
  <si>
    <t>29.180 - Transformers. Reactors</t>
  </si>
  <si>
    <t>Protection of the environment (TBT); Cost saving and productivity enhancement (TBT)</t>
  </si>
  <si>
    <r>
      <rPr>
        <sz val="11"/>
        <rFont val="Calibri"/>
      </rPr>
      <t>https://members.wto.org/crnattachments/2025/TBT/CHN/25_03003_00_x.pdf</t>
    </r>
  </si>
  <si>
    <t>National Standard of the P.R.C., Registration and activation requirements for civil unmanned aircraft</t>
  </si>
  <si>
    <t>This document specifies the general process, technical requirements, and testing methods for the registration and activation of civil unmanned aircraft._x000D_
This document applies to the implementation of registration and activation for civil drones sold and used in mainland China._x000D_
This document does not apply to self-powered flying toys and model aircraft. </t>
  </si>
  <si>
    <t>Civil unmanned aircraft (HS code(s): 880621; 880691; 9503); (ICS code(s): 35.020)</t>
  </si>
  <si>
    <t>880621 - Unmanned aircraft, for remote-controlled flight only, with maximum take-off weight &lt;= 250 g; 880691 - Unmanned aircraft, with maximum take-off weight &lt;= 250 g (excl. for remote-controlled flight only); 9503 - Tricycles, scooters, pedal cars and similar wheeled toys; dolls' carriages; dolls; other toys; reduced-size ("scale") models and similar recreational models, working or not; puzzles of all kinds.</t>
  </si>
  <si>
    <t>35.020 - Information technology (IT) in general</t>
  </si>
  <si>
    <t>Prevention of deceptive practices and consumer protection (TBT)</t>
  </si>
  <si>
    <r>
      <rPr>
        <sz val="11"/>
        <rFont val="Calibri"/>
      </rPr>
      <t>https://members.wto.org/crnattachments/2025/TBT/CHN/25_03002_00_x.pdf</t>
    </r>
  </si>
  <si>
    <t>National Standard of the P.R.C., Burning behavior safety technical specification for thermal insulation materials used for buildings</t>
  </si>
  <si>
    <t>This document specifies the terms and definitions, classification, technical requirements, test methods, evaluation rules, and marking related to burning behavior safety of thermal insulation materials and products for buildings._x000D_
This document applies to thermal insulation materials and products for buildings.</t>
  </si>
  <si>
    <t>Thermal insulation materials (HS code(s): 39; 68; 70); (ICS code(s): 91.100.60)</t>
  </si>
  <si>
    <t>39 - PLASTICS AND ARTICLES THEREOF; 68 - ARTICLES OF STONE, PLASTER, CEMENT, ASBESTOS, MICA OR SIMILAR MATERIALS; 70 - GLASS AND GLASSWARE</t>
  </si>
  <si>
    <t>91.100.60 - Thermal and sound insulating materials</t>
  </si>
  <si>
    <t>Quality requirements (TBT); Protection of human health or safety (TBT); Prevention of deceptive practices and consumer protection (TBT)</t>
  </si>
  <si>
    <r>
      <rPr>
        <sz val="11"/>
        <rFont val="Calibri"/>
      </rPr>
      <t>https://members.wto.org/crnattachments/2025/TBT/CHN/25_03006_00_x.pdf</t>
    </r>
  </si>
  <si>
    <t>Botswana</t>
  </si>
  <si>
    <t>IEC 60335-2-76Household and similar electrical appliances - Safety - Part 2-76: Particular requirements for electric fence energizers</t>
  </si>
  <si>
    <t>IEC 60335-2-76:2018 deals with the safety of electric fence energizers, the rated voltage of which is not more than 250 V and by means of which fence wires in agricultural, domestic or feral animal control fences and security fences may be electrified or monitored. Examples of electric fence energizers coming within the scope of this standard are:_x000D_
– mains-operated energizers;_x000D_
– battery-operated electric fence energizers suitable for connection to the mains;_x000D_
– electric fence energizers operated by non-rechargeable batteries either incorporated or separate._x000D_
This standard does not apply to:_x000D_
– electromagnetically coupled animal trainer collars;_x000D_
– appliances intended to be used in locations where special conditions prevail, such as the presence of a corrosive or explosive atmosphere (dust, vapour or gas);_x000D_
– separate battery chargers (IEC 60335-2-29);_x000D_
– electric fishing machines (IEC 60335-2-86);_x000D_
– electric animal-stunning equipment (IEC 60335-2-87);_x000D_
– appliances for medical purposes (IEC 60601)._x000D_
This Part 2 is to be used in conjunction with the latest edition of IEC 60335-1 and its amendments. It was established on the basis of the fifth edition (2010) of that standard. This third edition cancels and replaces the second edition published in 2002, Amendment 1:2006 and Amendment 2:2013. This edition constitutes a technical revision. This edition includes the following significant technical changes with respect to the previous edition:_x000D_
– the text has been aligned with Edition 5.2 of Part 1;_x000D_
– additional requirements for security fence energizers have been introduced (Clauses 3, 7, 19, 22, Figures and Annex BB);_x000D_
– specific requirements for battery operated energizers have been moved to Annex S._x000D_
The contents of the corrigendum of November 2018 have been included in this copy.</t>
  </si>
  <si>
    <t>Electrical Equipment</t>
  </si>
  <si>
    <t>National security requirements (TBT); Consumer information, labelling (TBT); Prevention of deceptive practices and consumer protection (TBT); Protection of human health or safety (TBT); Quality requirements (TBT); Harmonization (TBT)</t>
  </si>
  <si>
    <t>Viet Nam</t>
  </si>
  <si>
    <t>Draft Circular regulating the registration of circulation of traditional medicines, medicinal ingredients, and medicinal herbs </t>
  </si>
  <si>
    <t>1. This Circular regulates in details of the following contents:a) Dossier, procedures for granting, extending, changing, supplementing, and revoking certificates for circulation of traditional medicines, medicinal ingredients, and medicinal herbs for human use in Vietnam.b) In case traditional medicines are recognized by the Ministry of Health as exempt from some or all phases of clinical trials; compulsory to undergo phase 4 clinical trials; compulsory to conduct full clinical trials of all phases and clinical data requirements to ensure safety and effectiveness in the registration dossier for circulation of traditional medicines.c) Principles for organization and operation of the Advisory Council for granting registration certificates for circulation of traditional medicines and experts for assessing registration dossiers for circulation of traditional medicines, traditional medicinal ingredients, and medicinal herbs.2. This Circular applies to domestic and foreign agencies, organizations, and individuals related to the registration of circulation of traditional medicines, medicinal ingredients, and medicinal herbs in Vietnam.</t>
  </si>
  <si>
    <t>Traditional medicines and medicaments.</t>
  </si>
  <si>
    <t>11.120 - Pharmaceutics</t>
  </si>
  <si>
    <t>Human health</t>
  </si>
  <si>
    <r>
      <rPr>
        <sz val="11"/>
        <rFont val="Calibri"/>
      </rPr>
      <t>https://members.wto.org/crnattachments/2025/TBT/VNM/25_03035_00_x.pdf</t>
    </r>
  </si>
  <si>
    <t>Türkiye</t>
  </si>
  <si>
    <t>Turkish Food Codex Regulation on Methods of Sampling and Analysis for the Official Control of Perfluoroalkyl Substances in Certain Foodstuffs </t>
  </si>
  <si>
    <t>This Regulation covers the methods of sampling and analysis for the official control of perfluoroalkyl substances ((Perfluorooctane sulfonic acid (PFOS), perfluorooctanoic acid (PFOA), perfluorononanoic acid (PFNA), perfluorohexane sulfonic acid (PFHxS)) in certain foodstuffs.The maximum limits of perfluoroalkyl substances for food products which are meat and edible offal, fishery products and bivalve molluscs, egg are specified in Annex-1 of the Turkish Food Codex Regulation on Contaminants published in the Official Gazette dated 5/11/2023 and numbered 32360. With this Regulation, sampling and analysis method criteria will be determined for foods for which maximum limits are determined in Turkish Food Codex Regulation on Contaminants.This Regulation has been prepared for the first time in compliance with Commission Implementing Regulation (EU) 2022/1428.</t>
  </si>
  <si>
    <t>Foodstuffs</t>
  </si>
  <si>
    <t>71.100 - Products of the chemical industry</t>
  </si>
  <si>
    <t>Other (TBT)</t>
  </si>
  <si>
    <r>
      <rPr>
        <sz val="11"/>
        <rFont val="Calibri"/>
      </rPr>
      <t>https://members.wto.org/crnattachments/2025/TBT/TUR/25_03043_00_x.pdf</t>
    </r>
  </si>
  <si>
    <t>IEC 60335-2-24Household and similar electrical appliances - Safety - Part 2-24: Particular requirements for refrigerating appliances, ice-cream appliances and ice makers</t>
  </si>
  <si>
    <t>IEC 60335-2-24:2010 deals with the safety of the following appliances, refrigerating appliances for household and similar use; ice-makers incorporating a motor-compressor and ice-makers intended to be used in frozen food storage compartments; refrigerating appliances and ice-makers for use in camping, touring caravans and boats for leisure purposes, their rated voltage being not more than 250 V for single-phase appliances and 480 V for other appliances and 24 V d.c for appliances when battery operated. These appliances may be operated from the mains, from a separate battery or operated either from the mains or from a separate battery. This standard also deals with the safety of ice-cream appliances intended for household use, their rated voltage being not more than 250 V for single phase appliances and 480 V for other appliances. It also deals with with compression-type appliances for household and similar use, which use flammable refrigerants. The principal changes in this edition as compared with the previous edition are as follows:_x000D_
- Aligns the text with IEC 60335-1, and its amendments;_x000D_
- clarifies the term "household and similar use";_x000D_
- updates marking requirements for supply terminals of battery operated appliances;_x000D_
- introduces requirements for appliances using transcritical refrigerant systems;_x000D_
- introduces an enhanced flexing test;_x000D_
- introduces requirements for accessible glass panels;_x000D_
- clarifies tests for appliances using flammable refrigerants. The attention of national Committees is drawn to the fact that equipment manufacturers and testing organizations may need a transitional period following publication of a new, amended or revised IEC publication in which to make products in accordance with the new requirements and to equip themselfs for conducting new or revised tests. It is the recommendation of the committee that the content of this publication be adopted for implementation nationally not earlier than 12 months or later than 36 months from the date of publication.</t>
  </si>
  <si>
    <t>Household Electrical Equipment</t>
  </si>
  <si>
    <t>97.030 - Domestic electrical appliances in general</t>
  </si>
  <si>
    <t>National security requirements (TBT); Consumer information, labelling (TBT); Quality requirements (TBT); Prevention of deceptive practices and consumer protection (TBT); Protection of human health or safety (TBT)</t>
  </si>
  <si>
    <r>
      <rPr>
        <sz val="11"/>
        <rFont val="Calibri"/>
      </rPr>
      <t>www.iec.org</t>
    </r>
  </si>
  <si>
    <t>IEC 60335-2-43:2017Household and similar electrical appliances - Safety - Part 2-43: Particular clothes dryers and towel rails</t>
  </si>
  <si>
    <t xml:space="preserve">IEC 60335-2-43:2017 deals with the safety of electric clothes dryers for drying textiles on racks located in a warm airflow, clothes dryers intended for drying footwear or gloves and to electric towel rails, for household and similar purposes, their rated voltage being not more than 250 V._x000D_
The clothes racks can be fixed or free-standing in a cabinet. The air circulation can be natural or forced._x000D_
Appliances not intended for normal household use but that nevertheless may be a source of danger to the public, such as appliances intended to be used by laymen in shops, in light industry and on farms, are within the scope of this standard._x000D_
As far as is practicable, this standard deals with the common hazards presented by appliances that are encountered by all persons in and around the home. However, in general, it does not take into account persons (including children) whose physical, sensory or mental capabilities or lack of experience and knowledge prevents them from using the appliance safely without supervision or instruction or children playing with the appliance._x000D_
Attention is drawn to the fact that for appliances intended to be used in vehicles or on board ships or aircraft, additional requirements may be necessary._x000D_
This standard does not apply to spin extractors (IEC 60335-2-4):_x000D_
- tumble dryers (IEC 60335-2-11);_x000D_
- appliances intended exclusively for industrial purposes or appliances intended to be used in locations where special conditions prevail, such as the presence of a corrosive or explosive atmosphere (dust, vapour or gas)._x000D_
This fourth edition cancels and replaces the third edition published in 2002 including its Amendment 1 (2005) and its Amendment 2 (2008). This edition constitutes a technical revision._x000D_
This edition includes the following significant technical changes with respect to the previous edition: requirements for clothes dryers intended for drying footwear or gloves have been introduced (1, 3.1.9, 6.2, 11.8, 19.1, 19.13, 19.101, 19.102, 22.40, 23.3)._x000D_
This part 2 is to be used in conjunction with the latest edition of IEC 60335-1 and its amendments. It was established on the basis of the fifth edition (2010) of that standard._x000D_
The attention of National Committees is drawn to the fact that equipment manufacturers and testing organizations may need a transitional period following publication of a new, amended or revised IEC publication in which to make products in accordance with the new requirements and to equip themselves for conducting new or revised tests._x000D_
It is the recommendation of the committee that the content of this publication be adopted for implementation nationally not earlier than 12 months or later than 36 months from the date of its publication._x000D_
</t>
  </si>
  <si>
    <t>National security requirements (TBT); Consumer information, labelling (TBT); Prevention of deceptive practices and consumer protection (TBT); Quality requirements (TBT); Harmonization (TBT)</t>
  </si>
  <si>
    <t>Draft Commission Implementing Regulation laying down rules, procedures and testing methodologies for the application of Regulation (EU) 2024/1257 as regards exhaust and evaporative emission type-approval of vehicles of categories M1 and N1</t>
  </si>
  <si>
    <t>The draft establishes methods and requirements for emissions testing and approval of vehicles (categories M1 and N1), implementing Regulation (EU) 2024/1257 (‘Euro 7’) and aligning with Euro 6 standards. It includes real-world testing, anti-tampering measures, security systems, and documentation for type-approval, conformity of production, in-service conformity and market surveillance, ensuring comprehensive compliance and reporting. Recent advancements in automotive technology make it feasible to implement stricter emissions controls. Euro 7 will ensure manufacturers adopt these technologies, driving innovation and fostering cleaner and more efficient vehicles. However, sufficient lead time is needed for the industry, the authorities, and national technical services, which has led the EU co-legislators to set a tight mandatory deadline for the adoption of the regulations. The co-legislators' requirement mandates the European Commission to deliver these acts by May 29, 2025, according to Article 14(8) of Euro 7. Timely adoption is crucial to give the industry adequate preparation time for compliance and to safeguard investments in electric vehicles, to reduce premature deaths and chronic diseases linked to air pollution, to lower healthcare costs, and protect the environment and biodiversity through stricter limits on NOx and PM emissions.Given the need for legal certainty and the short period for adoption of the measure, the commenting period has been reduced to 30 days.</t>
  </si>
  <si>
    <t>Passenger cars and vans (motor vehicles of categories M1 and N1).</t>
  </si>
  <si>
    <t>8703 - Motor cars and other motor vehicles principally designed for the transport of &lt;10 persons, incl. station wagons and racing cars (excl. motor vehicles of heading 8702); 8704 - Motor vehicles for the transport of goods, incl. chassis with engine and cab</t>
  </si>
  <si>
    <t>Protection of the environment (TBT); Protection of human health or safety (TBT); Harmonization (TBT); Reducing trade barriers and facilitating trade (TBT)</t>
  </si>
  <si>
    <r>
      <rPr>
        <sz val="11"/>
        <rFont val="Calibri"/>
      </rPr>
      <t>https://members.wto.org/crnattachments/2025/TBT/EEC/25_03025_00_e.pdf
https://members.wto.org/crnattachments/2025/TBT/EEC/25_03025_01_e.pdf
https://members.wto.org/crnattachments/2025/TBT/EEC/25_03025_02_e.pdf
https://members.wto.org/crnattachments/2025/TBT/EEC/25_03025_03_e.pdf</t>
    </r>
  </si>
  <si>
    <t>Ukraine</t>
  </si>
  <si>
    <t>Draft Resolution of the Cabinet of Ministers of Ukraine “On Approval of Technical Regulation on Ecodesign Requirements for Servers and Data Storage Products”</t>
  </si>
  <si>
    <t>The draft Resolution proposes to adopt the Technical Regulation that sets out ecodesign requirements for the placing on the market and operation of servers and data storage products online.This Technical Regulation has been developed based on Commission Regulation (EU) 2019/424 of 15 March 2019 laying down ecodesign requirements for servers and data storage products pursuant to Directive 2009/125/EC of the European Parliament and of the Council and amending Commission Regulation (EU) No 617/2013.  </t>
  </si>
  <si>
    <t>Servers and data storage products</t>
  </si>
  <si>
    <t>35.220 - Data storage devices</t>
  </si>
  <si>
    <t>Protection of the environment (TBT); Quality requirements (TBT); Harmonization (TBT)</t>
  </si>
  <si>
    <r>
      <rPr>
        <sz val="11"/>
        <rFont val="Calibri"/>
      </rPr>
      <t>https://members.wto.org/crnattachments/2025/TBT/UKR/25_03011_00_x.pdf
https://members.wto.org/crnattachments/2025/TBT/UKR/25_03011_01_x.pdf
https://members.wto.org/crnattachments/2025/TBT/UKR/25_03011_02_x.pdf
https://members.wto.org/crnattachments/2025/TBT/UKR/25_03011_03_x.pdf
https://members.wto.org/crnattachments/2025/TBT/UKR/25_03011_04_x.pdf
https://members.wto.org/crnattachments/2025/TBT/UKR/25_03011_05_x.pdf
https://members.wto.org/crnattachments/2025/TBT/UKR/25_03011_06_x.pdf
https://members.wto.org/crnattachments/2025/TBT/UKR/25_03011_07_x.pdf
https://members.wto.org/crnattachments/2025/TBT/UKR/25_03011_08_x.pdf
https://members.wto.org/crnattachments/2025/TBT/UKR/25_03011_09_x.pdf
https://members.wto.org/crnattachments/2025/TBT/UKR/25_03011_10_x.pdf
https://mindev.gov.ua/news/povidomlennia-pro-opryliudnennia-proiektu-postanovy-kabinetu-ministriv-ukrainy-2304</t>
    </r>
  </si>
  <si>
    <t>BOS EN 143:2021   Respiratory protective devices — Particle filters —Requirements, testing, marking</t>
  </si>
  <si>
    <t>This European Standard specifies particle filters for use as components in unassisted respiratory protective devices with the exception of escape apparatus and filtering facepieces._x000D_
Laboratory tests are included for the assessment of compliance with the requirements._x000D_
Some filters complying with this European Standard may also be suitable for use with other types of respiratory protective devices and, if so, shall be tested and marked according to the appropriate European Standard.</t>
  </si>
  <si>
    <t>OCCUPATIONAL HEALTH</t>
  </si>
  <si>
    <t>13.340 - Protective equipment</t>
  </si>
  <si>
    <t>National security requirements (TBT); Prevention of deceptive practices and consumer protection (TBT); Consumer information, labelling (TBT); Protection of human health or safety (TBT); Protection of the environment (TBT); Quality requirements (TBT); Harmonization (TBT)</t>
  </si>
  <si>
    <r>
      <rPr>
        <sz val="11"/>
        <rFont val="Calibri"/>
      </rPr>
      <t>https://members.wto.org/crnattachments/2025/TBT/BWA/25_02982_00_e.pdf</t>
    </r>
  </si>
  <si>
    <t>National Standard of the P.R.C., Condensed aerosol fire extinguishing equipment</t>
  </si>
  <si>
    <t>This document specifies the model designation and requirements for condensed aerosol fire extinguishing equipment. It provides the classification, inspection rules, and operation manual compilation requirements, and describes the corresponding test methods, marking, packaging, and storage conditions._x000D_
This document applies to non-piped condensed aerosol fire extinguishing equipment with the mass of compound forming aerosol extinguishing agent not exceeding 3kg._x000D_
This document does not apply to portable condensed aerosol fire extinguishing devices, condensed aerosol fire extinguishing equipment used in explosive hazard areas, or piped condensed aerosol fire extinguishing systems.</t>
  </si>
  <si>
    <t>Condensed aerosol fire extinguishing equipment (HS code(s): 842410); (ICS code(s): 13.220.10)</t>
  </si>
  <si>
    <t>842410 - Fire extinguishers, whether or not charged</t>
  </si>
  <si>
    <t>13.220.10 - Fire-fighting</t>
  </si>
  <si>
    <r>
      <rPr>
        <sz val="11"/>
        <rFont val="Calibri"/>
      </rPr>
      <t>https://members.wto.org/crnattachments/2025/TBT/CHN/25_03010_00_x.pdf</t>
    </r>
  </si>
  <si>
    <t>BOS 5:2019 Fire hose reels (with semi-rigid hose)</t>
  </si>
  <si>
    <t>This standard specifies requirements for the construction and performance of fire hose reel systems with semi-rigid hoses for installation in buildings and other construction works, permanently connected to a water supply.</t>
  </si>
  <si>
    <t>13.220.10</t>
  </si>
  <si>
    <t>National security requirements (TBT); Consumer information, labelling (TBT); Prevention of deceptive practices and consumer protection (TBT); Protection of human health or safety (TBT); Protection of the environment (TBT); Quality requirements (TBT); Harmonization (TBT)</t>
  </si>
  <si>
    <t xml:space="preserve">IEC 60335-2-40:2018Household and similar electrical appliances - Safety - Part 2-40: Particular requirements for electrical heat pumps, air-conditioners and dehumidifiers_x000D_
</t>
  </si>
  <si>
    <t>IEC 60335-2-40:2024 deals with the safety of electric heat pumps, sanitary hot water heat pumps and air conditioners, incorporating motor-compressors as well as hydronic fan coils units, dehumidifiers (with or without motor-compressors), thermoelectric heat pumps and partial units, their maximum rated voltage being not more than 300 V for single phase appliances and 600 V for other appliances including direct current (DC) supplied appliances and battery-operated appliances._x000D_
Appliances not intended for normal household use but which nevertheless can be a source of danger to the public, such as appliances intended to be used by laypersons in shops, in light industry and on farms, are within the scope of this standard._x000D_
The appliances referenced above can consist of one or more factory-made assemblies. If provided in more than one assembly, the separate assemblies are used together, and the requirements are based on the use of matched assemblies._x000D_
A definition of ‘motor-compressor’ is given in IEC 60335-2-34, which includes the statement that the term motor-compressor is used to designate either a hermetic motor-compressor or semi-hermetic motor-compressor._x000D_
Requirements for containers intended for storage of the heated water included in sanitary hot water heat pumps are, in addition, covered by IEC 60335-2-21._x000D_
This standard does not take into account refrigerants other than group A1, A2L, A2 and A3 as defined by ISO 817. Flammable refrigerants are limited to those of a molar mass of more than or equal to 42 kg/kmol based on WCF (worst case formulation) as specified in ISO 817._x000D_
As far as practical, this standard deals with common hazards presented by appliances that are encountered in normal use and assumes that installation, servicing, decommissioning, and disposal are safely handled by competent persons and accidental release of refrigerants is avoided. However, it does not specify the criteria to ensure competence of persons during installation, servicing and disposal. Safety requirements during disposal are not specified in this standard._x000D_
Annex HH provides informative requirements on competence of personnel. Criteria for competence of personnel for the purpose of certification schemes can be found in ISO 22712._x000D_
Unless specifications are covered by this standard, including the annexes, requirements for refrigerating safety are covered by:_x000D_
– ISO 5149-1:2014, ISO 5149-1:2014/AMD1:2015, and ISO 5149-1:2014/AMD2:2021,_x000D_
– ISO 5149-2:2014 and ISO 5149-2:2014/AMD1:2020,_x000D_
– ISO 5149-3:2014 and ISO 5149-3:2014/AMD1:2021._x000D_
Supplementary heaters, or a provision for their separate installation, are within the scope of this standard, but only heaters which are designed as a part of the appliance package, the controls being incorporated in the appliance._x000D_
Attention is drawn to the fact that_x000D_
– for appliances intended to be used in vehicles or on-board ships or aircraft, additional requirements can be necessary;_x000D_
– in many countries, additional requirements are specified, for example, by the national health authorities responsible for the protection of labour and the national authorities responsible for storage, transportation, building constructions and installations._x000D_
This standard does not apply to_x000D_
– humidifiers intended for use with heating and cooling equipment (IEC 60335-2-88);_x000D_
– appliances designed exclusively for industrial processing;_x000D_
– appliances intended to be used in locations where special conditions prevail, such as the presence of a corrosive or explosive atmosphere (dust, vapour or gas).</t>
  </si>
  <si>
    <t>Household Electrical Equipment's</t>
  </si>
  <si>
    <t>National Standard of the P.R.C., Legume herbage seed</t>
  </si>
  <si>
    <t>This document specifies the technical requirements, sampling, and inspection rules for legume grass seeds, and describes the inspection methods._x000D_
This document applies to the production, sale, and use of legume grass seeds, and for similar plant species and varieties within the same genus, it shall be implemented by reference.</t>
  </si>
  <si>
    <t>Legume herbage seed (HS code(s): 12099); (ICS code(s): 65.020.01)</t>
  </si>
  <si>
    <t>12099 - - Other:</t>
  </si>
  <si>
    <t>65.020.01 - Farming and forestry in general</t>
  </si>
  <si>
    <t>Prevention of deceptive practices and consumer protection (TBT); Quality requirements (TBT)</t>
  </si>
  <si>
    <r>
      <rPr>
        <sz val="11"/>
        <rFont val="Calibri"/>
      </rPr>
      <t>https://members.wto.org/crnattachments/2025/TBT/CHN/25_03004_00_x.pdf</t>
    </r>
  </si>
  <si>
    <t>Chile</t>
  </si>
  <si>
    <t>Propuesta de Resolución para la autorización de obtención de aceite de Borago officinalis para el consumo humano (Draft Resolution authorizing the extraction of Borago officinalis oil for human consumption) (2 pages, in Spanish)</t>
  </si>
  <si>
    <t>The notified Resolution establishes physico-chemical parameters, the fatty acid profile and the limits on erucic acid and pyrrolizidine alkaloid content in Borago officinalis oil for human consumption.</t>
  </si>
  <si>
    <t>Borago officinalis oil for human consumption</t>
  </si>
  <si>
    <t>67.200 - Edible oils and fats. Oilseeds</t>
  </si>
  <si>
    <r>
      <rPr>
        <sz val="11"/>
        <rFont val="Calibri"/>
      </rPr>
      <t>https://members.wto.org/crnattachments/2025/TBT/CHL/25_03028_00_s.pdf</t>
    </r>
  </si>
  <si>
    <t>Japan</t>
  </si>
  <si>
    <t>Certification criteria for Excellent Design of Plastic Circularity</t>
  </si>
  <si>
    <t>With the launch of a system in which the competent authorities certify particularly excellent DfE(Design for the Environment) that comply with the Guideline for DfE, Japan will establish certification criteria for four items.</t>
  </si>
  <si>
    <t>PET bottles for beverages, Stationery, Household cosmetic containers, Household cleaning agents</t>
  </si>
  <si>
    <t>55.100 - Bottles. Pots. Jars; 83.080 - Plastics</t>
  </si>
  <si>
    <t>Protection of the environment (TBT)</t>
  </si>
  <si>
    <r>
      <rPr>
        <sz val="11"/>
        <rFont val="Calibri"/>
      </rPr>
      <t>https://members.wto.org/crnattachments/2025/TBT/JPN/25_03040_00_e.pdf</t>
    </r>
  </si>
  <si>
    <t>National Standard of the P.R.C., Basic safety technical requirements of gas transmission and distribution equipment</t>
  </si>
  <si>
    <t>This document specifies the basic safety technical contents of gas transmission and distribution equipment, such as market launch, engineering construction, putting into use, and requirements._x000D_
This document is applicable to urban gas transmission and distribution system purification equipment, such as heat transfer equipment, pressure regulation equipment, gasification equipment, filling equipment, gas mixing equipment, metering equipment, valve equipment, odorizing device, safety protection device, flammable gas leakage alarm device, monitoring and control device, electrical equipment, electrical instrumentation and other key equipment products.</t>
  </si>
  <si>
    <t>Gas transmission and distribution equipment (HS code(s): 841960; 842139; 848180; 902810; 903281); (ICS code(s): 91.140)</t>
  </si>
  <si>
    <t>903281 - Hydraulic or pneumatic regulating or controlling instruments and apparatus (excl. manostats and taps, cocks and valves of heading 8481); 848180 - Appliances for pipes, boiler shells, tanks, vats or the like (excl. pressure-reducing valves, valves for the control of pneumatic power transmission, check "non-return" valves and safety or relief valves); 842139 - Machinery and apparatus for filtering or purifying gases (excl. isotope separators and intake air filters for internal combustion engines, and catalytic converters and particulate filters for purifying or filtering exhaust gases from internal combustion engines); 841960 - Machinery for liquefying air or other gases; 902810 - Gas meters, incl. calibrating meters therefor</t>
  </si>
  <si>
    <t>91.140 - Installations in buildings</t>
  </si>
  <si>
    <r>
      <rPr>
        <sz val="11"/>
        <rFont val="Calibri"/>
      </rPr>
      <t>https://members.wto.org/crnattachments/2025/TBT/CHN/25_03005_00_x.pdf</t>
    </r>
  </si>
  <si>
    <t>Albania</t>
  </si>
  <si>
    <t>DRAFT- Decision of the Council of Ministers “On the Approval of detailed Rules regarding the Conditions, Measures and Controls of Consignments of imported organic or in-conversion Products” </t>
  </si>
  <si>
    <t>This Draft-Decision of the Council of Ministers “On the Approval of detailed Rules regarding the Conditions, Measures and Controls of Consignments of imported organic or in-conversion Products”, defines rules for the verification of the conditions set out in Law No. 104/2024 "On organic production, labelling of organic products and their control" . It regulates the production, processing, import and labelling of organic products, ensuring the quality and organic origin  of products entering the market. It establishes detailed rules and conditions for the production, processing, labelling, control and import of organic products. </t>
  </si>
  <si>
    <t>DAIRY PRODUCE; BIRDS' EGGS; NATURAL HONEY; EDIBLE PRODUCTS OF ANIMAL ORIGIN, NOT ELSEWHERE SPECIFIED OR INCLUDED (HS code(s): 04)</t>
  </si>
  <si>
    <t>04 - DAIRY PRODUCE; BIRDS' EGGS; NATURAL HONEY; EDIBLE PRODUCTS OF ANIMAL ORIGIN, NOT ELSEWHERE SPECIFIED OR INCLUDED</t>
  </si>
  <si>
    <t>13 - Environment. Health protection. Safety</t>
  </si>
  <si>
    <t>Consumer information, labelling (TBT); Protection of human health or safety (TBT); Quality requirements (TBT); Prevention of deceptive practices and consumer protection (TBT)</t>
  </si>
  <si>
    <r>
      <rPr>
        <sz val="11"/>
        <rFont val="Calibri"/>
      </rPr>
      <t>https://members.wto.org/crnattachments/2025/TBT/ALB/25_03046_00_x.pdf</t>
    </r>
  </si>
  <si>
    <t>National Standard of the P.R.C.,Hanging gas fire extinguishing equipment</t>
  </si>
  <si>
    <t>This document specifies the terms and definitions, model compilation, requirements, test methods, inspection rules, marking, packaging, transportation and storage, and operation manual compilation requirements of hanging gas fire extinguishing equipment._x000D_
This document applies to the hanging gas fire extinguishing equipment filled with HFC-227ea and HFC-236fa, and can also be used as a reference for hanging gas fire extinguishing equipments filled with other gas fire extinguishing agents.</t>
  </si>
  <si>
    <t>Hanging gas fire extinguishing equipment (HS code(s): 842410); (ICS code(s): 13.220.10)</t>
  </si>
  <si>
    <r>
      <rPr>
        <sz val="11"/>
        <rFont val="Calibri"/>
      </rPr>
      <t>https://members.wto.org/crnattachments/2025/TBT/CHN/25_03008_00_x.pdf</t>
    </r>
  </si>
  <si>
    <t>Brazil</t>
  </si>
  <si>
    <t>SDA/MAPAOrdinance No.1267, 9 April 2025</t>
  </si>
  <si>
    <t>SDA/MAPA Ordinance No. 1267 opens a 75-day period for public consultation on the draft ordinance to establish the official standard for the classification of alfalfa hayThe Ordinance and the project are available on Ministry of Agriculture website:https://www.gov.br/agricultura/pt-br/acesso-a-informacao/participacao-social/consultas-publicas/2025/consulta-publica-submete-a-consulta-publica-a-proposta-de-portaria-para-estabelecer-o-padrao-oficial-de-classificacao-do-feno-de-alfafa/consulta-publica-submete-a-consulta-publica-a-proposta-de-portaria-para-estabelecer-o-padrao-oficial-de-classificacao-do-feno-de-alfafaTechnically substantiated suggestions should be forwarded through the Normative Act Monitoring System - SISMAN, of the Department of Agricultural Defense - SDA/MAPA, through the link:https://sistemasweb.agricultura.gov.br/solicita/</t>
  </si>
  <si>
    <t>Swedes, mangolds, fodder roots, hay, alfalfa, clover, sainfoin, forage kale, lupines, vetches and similar forage products, whether or not in the form of pellets (HS code(s): 1214)</t>
  </si>
  <si>
    <t>1214 - Swedes, mangolds, fodder roots, hay, alfalfa, clover, sainfoin, forage kale, lupines, vetches and similar forage products, whether or not in the form of pellets</t>
  </si>
  <si>
    <t>Quality requirements (TBT)</t>
  </si>
  <si>
    <t>Draft Commission Implementing Regulation laying down specific methods, requirements and tests including compliance thresholds, for the type-approval of OBFCM devices and OBM systems, characteristics and performance of driver warning systems and inducement methods and methods to assess their operation, EVP format, data and the method of communication of EVP data systems of motor vehicles of categories M1 and N1 </t>
  </si>
  <si>
    <t>The draft provides for the methods, requirements and tests, incl. compliance thresholds, for the type-approval of OBFCM devices and OBM systems of M1 and N1 motor vehicle categories, and format and data and off-board communication methods for the environmental vehicle passport (EVP) and methods for in-vehicle display of environmental data, implementing Regulation (EU) 2024/1257 (‘Euro 7’).These draft implementing measures ensure the effective implementation of on-board monitoring (‘OBM’) and environmental vehicle passport (‘EVP’) features in Euro 7. Linked with the other Euro 7 implementing measures, notably the main Implementing Regulation laying down rules, procedures and testing methodologies as regards exhaust and evaporative emission type-approval of vehicles of categories M1 and N1, that is notified separately, they are crucial for several reasons.Recent advancements in automotive technology make it feasible to implement stricter emissions controls. Euro 7 will ensure manufacturers adopt these technologies, driving innovation and fostering cleaner and more efficient vehicles. However, sufficient lead time is needed for the industry, the authorities, and national technical services, which has led the EU co-legislators to set a tight mandatory deadline for the adoption of the regulations. The co-legislators' requirement mandates the European Commission to deliver these acts by May 29, 2025, according to Article 14(8) of Euro 7. Timely adoption is crucial to give the industry adequate preparation time for compliance and to safeguard investments in electric vehicles, to reduce premature deaths and chronic diseases linked to air pollution, to lower healthcare costs, and protect the environment and biodiversity through stricter limits on NOx and PM emissions.Given the need for legal certainty and the short period for adoption of the measure, the commenting period has been reduced to 30 days.</t>
  </si>
  <si>
    <t>Protection of human health or safety (TBT); Consumer information, labelling (TBT); Protection of the environment (TBT); Harmonization (TBT); Reducing trade barriers and facilitating trade (TBT)</t>
  </si>
  <si>
    <r>
      <rPr>
        <sz val="11"/>
        <rFont val="Calibri"/>
      </rPr>
      <t>https://members.wto.org/crnattachments/2025/TBT/EEC/25_03026_00_e.pdf
https://members.wto.org/crnattachments/2025/TBT/EEC/25_03026_01_e.pdf
https://members.wto.org/crnattachments/2025/TBT/EEC/25_03026_02_e.pdf</t>
    </r>
  </si>
  <si>
    <t>Bangladesh</t>
  </si>
  <si>
    <t>Bangladesh Standard Specification for Wafer Biscuits (Draft for Second revision)</t>
  </si>
  <si>
    <t>This standard specifies the essential requirements and methods of testfor wafer biscuits. This includes technical requirements for different types of wafer biscuits i.e. plain wafers, sandwiched wafers and coated wafers along with their ingredients; guideline for food additives and food preservatives used for the product; hygienic and legal requirements; and the packaging and marking provision for the product. Various food safety parameters (e.g. heavy metals and microbiological limits) have been proposed.</t>
  </si>
  <si>
    <t>Wafer Biscuits, ICS 67.060</t>
  </si>
  <si>
    <t>1905 - Bread, pastry, cakes, biscuits and other bakers' wares, whether or not containing cocoa; communion wafers, empty cachets of a kind suitable for pharmaceutical use, sealing wafers, rice paper and similar products</t>
  </si>
  <si>
    <t>67.060 - Cereals, pulses and derived products</t>
  </si>
  <si>
    <t>Prevention of deceptive practices and consumer protection (TBT); Protection of human health or safety (TBT); Quality requirements (TBT); Harmonization (TBT); Other (TBT)</t>
  </si>
  <si>
    <r>
      <rPr>
        <sz val="11"/>
        <rFont val="Calibri"/>
      </rPr>
      <t>https://members.wto.org/crnattachments/2025/TBT/BGD/25_02968_00_e.pdf</t>
    </r>
  </si>
  <si>
    <t>Egypt</t>
  </si>
  <si>
    <t>Draft of Egyptian standard for  " plastics - recycled plastics - characterisation of polypropylene  (pp) recyclates " </t>
  </si>
  <si>
    <t>This draft of Egyptian standard defines a method of specifying delivery conditions for Polypropylene (PP) recyclates._x000D_
It gives the most important characteristics and associated test methods for assessing a single batch of PP recyclates intended for use in the production of semi-finished/finished products. _x000D_
It is intended to support parties involved in the use of recycled PP to agree on specifications for specific and general applications.Worth mentioning is that this draft standard is technically identical with EN 15345/ 2007. </t>
  </si>
  <si>
    <t>Recycling (ICS code(s): 13.030.50); Thermoplastic materials (ICS code(s): 83.080.20)</t>
  </si>
  <si>
    <t>13.030.50 - Recycling; 83.080.20 - Thermoplastic materials</t>
  </si>
  <si>
    <t>Protection of the environment (TBT); Quality requirements (TBT)</t>
  </si>
  <si>
    <t>IEC 60335-2-44:2002/AMD1:2021Amendment 1 - Household and similar electrical appliances - Safety - Part 2-44: Particular requirements for ironers</t>
  </si>
  <si>
    <t>IEC 60335-2-44:2021 is available as IEC 60335-2-44:2021 RLV which contains the International Standard and its Redline version, showing all changes of the technical content compared to the previous edition._x000D_
_x000D_
IEC 60335-2-44:2021 deals with the safety of electric ironers for both commercial and household and similar purposes, their rated voltage being not more than 250 V for single-phase appliances and 480 V for other appliances. Appliances not intended for normal household, but which nevertheless can be a source of danger to the public, such as appliances intended to be used by laymen in shops, in light industry and on farms, are within the scope of this standard. Examples of appliances within the scope of this standard are:_x000D_
_x000D_
– ironing presses for one-person operation;_x000D_
_x000D_
– mangles;_x000D_
_x000D_
– rotary ironers for one-person operation;_x000D_
_x000D_
– trouser presses._x000D_
_x000D_
As far as is practicable, this standard deals with the common hazards presented by appliances that are encountered by all persons in and around the home. However, in general, it does not take into account:_x000D_
_x000D_
– persons (including children) whose physical, sensory or mental capabilities or lack of experience and knowledge prevents them from using the appliance safely without supervision or instruction;_x000D_
_x000D_
– children playing with the appliance._x000D_
_x000D_
Attention is drawn to the fact that:_x000D_
_x000D_
– for appliances intended to be used in vehicles or on board ships or aircraft, additional requirements can be necessary;_x000D_
_x000D_
– in many countries additional requirements are specified by the national health authorities, the national authorities responsible for the protection of labour and similar authorities._x000D_
_x000D_
This standard does not apply to:_x000D_
_x000D_
– rotary ironers for operation by more than one person. The roller length of such appliances normally exceeds 1,6 m in length;_x000D_
_x000D_
– appliances intended exclusively for industria...</t>
  </si>
  <si>
    <t>Household electrical equipment's</t>
  </si>
  <si>
    <t>97.100 - Domestic, commercial and industrial heating appliances</t>
  </si>
  <si>
    <t>Draft of Egyptian standard for " plastics - recycled plastics - characterisation of poly(vinyl chloride) (pvc) recyclates " </t>
  </si>
  <si>
    <t>This draft of Egyptian standard  specifies the main characteristics and associated test methods for assessing of poly(vinyl chloride) (PVC) recyclates intended for use in the production of semi-finished/finished products. _x000D_
This document is intended to support parties involved in the use of PVC recyclates to agree on specifications for specific and generic applications.Worth mentioning is that this draft standard is technically identical with EN 15346/2024</t>
  </si>
  <si>
    <t>BOS 262:2023 Bottled natural mineral water — Specification  </t>
  </si>
  <si>
    <t>This Botswana Standard specifies the physical, chemical and microbiological requirements for bottled natural mineral water for human consumption, bottled at the source. It also specifies permissible treatments and the requirements for bottling and labelling._x000D_
NOTE The water may be offered as bottled non-carbonated (still) natural mineral water or as bottled carbonated (sparkling) natural mineral water._x000D_
This standard excludes water that contains sugar, sweeteners, flavourants or other additives.</t>
  </si>
  <si>
    <t>DRINKING WATER</t>
  </si>
  <si>
    <t>2201 - Waters, incl. natural or artificial mineral waters and aerated waters, not containing added sugar, other sweetening matter or flavoured; ice and snow</t>
  </si>
  <si>
    <t>13.060.20 - Drinking water</t>
  </si>
  <si>
    <t>National security requirements (TBT); Consumer information, labelling (TBT); Prevention of deceptive practices and consumer protection (TBT); Protection of human health or safety (TBT); Protection of animal or plant life or health (TBT); Protection of the environment (TBT); Quality requirements (TBT); Harmonization (TBT); Reducing trade barriers and facilitating trade (TBT)</t>
  </si>
  <si>
    <r>
      <rPr>
        <sz val="11"/>
        <rFont val="Calibri"/>
      </rPr>
      <t>https://members.wto.org/crnattachments/2025/TBT/BWA/25_02993_00_e.pdf</t>
    </r>
  </si>
  <si>
    <t>BOS 143:2023 Bottled water other than natural mineral water — Specification</t>
  </si>
  <si>
    <t>This Botswana Standard specifies the physical, chemical and microbiological requirements for bottled water other than natural water for human consumption. It also specifies permissible treatments and the requirements for bottling and labelling._x000D_
NOTE The water may be offered as bottled non-carbonated (still) water or bottled carbonated (sparkling) water._x000D_
This standard excludes water that contains sugar, sweeteners, flavourants or other additives.</t>
  </si>
  <si>
    <t>220190 - Ordinary natural water, not containing added sugar, other sweetening matter or flavoured; ice and snow (excl. mineral waters and aerated waters, sea water, distilled water, conductivity water or water of similar purity)</t>
  </si>
  <si>
    <r>
      <rPr>
        <sz val="11"/>
        <rFont val="Calibri"/>
      </rPr>
      <t>https://members.wto.org/crnattachments/2025/TBT/BWA/25_02992_00_e.pdf</t>
    </r>
  </si>
  <si>
    <t>IEC 60335-2-65:2002: AMD 2:2015Household and similar electrical appliances - Safety - Part 2-65: Particular requirements for air-cleaning appliances</t>
  </si>
  <si>
    <t>IEC 60335-2-65:2023 deals with the safety of electric air-cleaning appliances for household and similar purposes, their rated voltage being not more than 250 V for single-phase appliances and 480 V for other appliances including direct current (DC) supplied appliances and battery-operated appliances._x000D_
Appliances not intended for normal household use but that nevertheless can be a source of danger to the public, such as appliances intended to be used by laymen in shops, in light industry and on farms, are within the scope of this standard. As far as is practicable, this standard deals with the common hazards presented by appliances that are encountered by all persons in and around the home. However, in general, it does not take into account:_x000D_
- persons (including children) whose physical, sensory or mental capabilities; or lack of experience and knowledge prevents them from using the appliance safely without supervision or instruction;_x000D_
- children playing with the appliance._x000D_
Attention is drawn to the fact that_x000D_
- for appliances intended to be used in vehicles or on board ships or aircraft, additional requirements can be necessary;_x000D_
- in many countries additional requirements are specified by the national health authorities, the national authorities responsible for the protection of labour and similar authorities._x000D_
This standard does not apply to_x000D_
- air-cleaning appliances where harmful radiation is intentionally emitted from the appliance;_x000D_
- appliances intended exclusively for industrial purposes;_x000D_
- appliances intended to be used in locations where special conditions prevail, such as the presence of a corrosive or explosive atmosphere (dust, vapour or gas);_x000D_
- air-cleaning systems incorporated in the building structure;_x000D_
- appliances for medical purposes (IEC 60601 series)._x000D_
This third edition cancels and replaces the second edition published in 2002, Amendment 1:2008 and Amendment 2:2015. This edition constitutes a technical revision._x000D_
This edition includes the following significant technical changes with respect to the previous edition:_x000D_
a) alignment with IEC 60335-1:2020;_x000D_
b) deletion or conversion to normative text for some notes (Clause 1, 11.8, 16.101);_x000D_
c) addition of temperature rise limits for accessible surface (Clause 11);_x000D_
d) introduction of test probe 19 (8.1.1, 20.2, B.22.3, B.22.4);_x000D_
e) modification of definition of air-cleaning appliance to include self-contained appliance having treatment system other than filter (3.5.101);_x000D_
f) addition of symbol IEC 60417-6040 for UV radiation air-cleaning appliances in place of the substance of the marking (7.1, 7.6, 7.12);_x000D_
g) clarifications on remote operation for air cleaning appliances (22.40, 22.49,22.51);_x000D_
h) removal of requirements for UV-C resistant materials and UV exposure that are now covered by Part 1 (22.106, 23.101, 32.102, Annex AA)._x000D_
This part 2 is to be used in conjunction with the latest edition of IEC 60335-1 and its amendments unless that edition precludes it; in that case, the latest edition that does not preclude it is used. It was established on the basis of the sixth edition (2020) of that standard.</t>
  </si>
  <si>
    <t>Draft of Egyptian standard for "plastics - recycled plastics - characterization of polystyrene (ps) recyclates " </t>
  </si>
  <si>
    <t>This draft of Egyptian standard defines a method of specifying delivery condition characteristics for polystyrene (PS) recyclates._x000D_
It gives the most important characteristics and associated test methods for assessing a single batch of PS recyclates intended for use in the production of semi-finished/finished products._x000D_
It is intended to support parties involved in the use of recycled PS to agree on specifications for specific and general applications.Worth mentioning is that this draft standard is technically identical with EN 15342/2007.</t>
  </si>
  <si>
    <t>Draft of  Egyptian standard for   “ plastics - recycled plastics - plastics recycling traceability and assessment of conformity and recycled content ”</t>
  </si>
  <si>
    <t>This draft of Egyptian standard specifies the procedures needed for the traceability of recycled plastics. This gives the basis for the calculation procedure for the recycled content of a product.  _x000D_
This standard is applicable without prejudice to any existing legislation._x000D_
NOTE   The procedures are needed to formulate or describe the traceability, while the traceability can be used as a basis for calculating the recycled content.Worth mentioning is that this draft standard is technically identical with EN 15343/2007 </t>
  </si>
  <si>
    <t>Draft of Egyptian standard "Road vehicles — Fuel filters for diesel engines — Test methods";   </t>
  </si>
  <si>
    <t>This draft Standard specifies the types of test for fuel filters in accordance with their application. It applies to fuel filters provided for road vehicles with diesel engines and for test installations for fuel injection equipment and is intended for filters having a rated flow of up to 200 l .h-1. By agreement, the tests, with some modifications, may be used for filters with higher rates of flow.The test described may be used for fuel filters located either on the pressure side or on the suction side of the fuel supply pump.Worth mentioning is that this draft standard adopts the technical content of  ISO 4020/2001</t>
  </si>
  <si>
    <t>Fuel systems (ICS code(s): 43.060.40)</t>
  </si>
  <si>
    <t>43.060.40 - Fuel systems</t>
  </si>
  <si>
    <t>Bangladesh Standard Specification for Soft Candy (Draft for Second revision)</t>
  </si>
  <si>
    <t>This standard specifies the essential requirements and methods of test for soft candy. This includes technical requirements for different types of soft candy i.e. soft candy, soft dairy or milk candy, toffee, marshmallow, gummies and jelly candy along with their ingredients; guideline for food additives and food preservatives used for the product; hygienic and legal requirements; and the packaging and marking provision for the product. Various food safety parameters (e.g. heavy metals and microbiological limits) have been proposed.</t>
  </si>
  <si>
    <t>Soft Candy, ICS 67.060</t>
  </si>
  <si>
    <t>170490 - Sugar confectionery not containing cocoa, incl. white chocolate (excl. chewing gum)</t>
  </si>
  <si>
    <r>
      <rPr>
        <sz val="11"/>
        <rFont val="Calibri"/>
      </rPr>
      <t>https://members.wto.org/crnattachments/2025/TBT/BGD/25_02967_00_e.pdf</t>
    </r>
  </si>
  <si>
    <t>Saudi Arabia, Kingdom of</t>
  </si>
  <si>
    <t>Hygienic regulations for food Establishments and their personnel</t>
  </si>
  <si>
    <t>This draft technical regulation applies to concerned with the requirements that shall be followed for Food products Transport vehicles within and outside cities, such as light vehicles, heavy vehicles, cash vans, etc.</t>
  </si>
  <si>
    <t>Processes in the food industry (ICS code(s): 67.020)</t>
  </si>
  <si>
    <t>67.020 - Processes in the food industry</t>
  </si>
  <si>
    <t>Consumer information, labelling (TBT); Protection of human health or safety (TBT)</t>
  </si>
  <si>
    <r>
      <rPr>
        <sz val="11"/>
        <rFont val="Calibri"/>
      </rPr>
      <t>https://members.wto.org/crnattachments/2025/TBT/SAU/25_02989_00_x.pdf</t>
    </r>
  </si>
  <si>
    <t>BOS EN 14387:2021 Respiratory protective devices — Gas filter(s) and combined filter(s) — Requirements, testing, marking</t>
  </si>
  <si>
    <t>This document refers to gas filters and combined filters for use as replaceable components in unassisted respiratory protective devices (RPD) with the exception of escape devices._x000D_
Filters for use against CO are excluded from this document._x000D_
Laboratory tests are included for the assessment of compliance with the requirements._x000D_
Some filters complying with this document can also be suitable for use with assisted respiratory protective devices and/or escape devices. If so they need to be tested and marked in accordance with the appropriate European Standard.</t>
  </si>
  <si>
    <t>13.340.30 - Respiratory protective devices</t>
  </si>
  <si>
    <t>National security requirements (TBT); Consumer information, labelling (TBT); Prevention of deceptive practices and consumer protection (TBT); Protection of human health or safety (TBT); Protection of animal or plant life or health (TBT); Protection of the environment (TBT); Quality requirements (TBT); Harmonization (TBT)</t>
  </si>
  <si>
    <r>
      <rPr>
        <sz val="11"/>
        <rFont val="Calibri"/>
      </rPr>
      <t>https://members.wto.org/crnattachments/2025/TBT/BWA/25_02981_00_e.pdf</t>
    </r>
  </si>
  <si>
    <t>Cabo Verde</t>
  </si>
  <si>
    <t>Ordonnance conjointe nº 67/2020 du 21 décembre 2020, concernant la certification et les exigences minimales pour les équipements frigorifiques domestiques (Joint Order No. 67/2020 of 21 December 2020 on certification and minimal requirements for domestic refrigerating equipment) (9 pages, in Portuguese)</t>
  </si>
  <si>
    <t>The notified Order establishes the requirements for the labelling and the provision of supplementary information for domestic refrigerating equipment, including:(a) the definition of energy efficiency classes for refrigerating equipment;(b) the minimum conditions for importation and marketing (minimum class D);(c) energy labelling obligations and technical requirements;(d) test methods and certification of compliant models;(e) conditions for the award of the Energy Efficiency Guarantee Seal;(f) rules for verification and market monitoring.G/TBT/N/CPV/2- 2 -</t>
  </si>
  <si>
    <t>Refrigerators, freezers, deep freezers and other refrigerating or freezing equipment, electric or other; heat pumps, and parts thereof, other than air conditioning machines of heading 84.15 (HS code: 8418)</t>
  </si>
  <si>
    <t>8418 - Refrigerators, freezers and other refrigerating or freezing equipment, electric or other; heat pumps; parts thereof (excl. air conditioning machines of heading 8415)</t>
  </si>
  <si>
    <t>97.040.30 - Domestic refrigerating appliances</t>
  </si>
  <si>
    <t>Consumer information, labelling (TBT); Protection of the environment (TBT); Quality requirements (TBT); Cost saving and productivity enhancement (TBT)</t>
  </si>
  <si>
    <r>
      <rPr>
        <sz val="11"/>
        <rFont val="Calibri"/>
      </rPr>
      <t xml:space="preserve">
https://kb-wordpress.gov.cv/kb/portaria-conjunta-no-67-2020-equipamentos-frigorificos-para-uso-domestico/</t>
    </r>
  </si>
  <si>
    <t>Loi n.º 22/X/2023 du 18 avril 2023 et Loi n.º 43/X/2024 du 23 décembre 2024. Ensemble, ces textes établissent et modifient le régime juridique de restriction applicable à la production, importation, distribution et commercialisation de produits en plastique à usage unique (Law No. 22/X/2023 of 18 April 2023 and Law No. 43/X/2024 of 23 December 2024. Together, these texts establish and amend the legal framework of restrictions applicable to the production, importation, distribution and marketing of single-use plastic products) (10 pages, in Portuguese)</t>
  </si>
  <si>
    <t xml:space="preserve">The notified laws define plastic, polymer, bags, placing on the market, and other products covered by this legal instrument, including: (a) Drinking glasses and their lids – HS 3924.10;(b) Cutlery (forks, knives, spoons) – HS 3924.10;(c) Disposable plates, bowls and lids – HS 3924.10;(d) Meal trays – HS 3924.10;(e) Drink stirrers – HS 3924.10;(f) Cotton buds with plastic stems – HS 5601.21;(g) Straws – HS 3926.90;G/TBT/N/CPV/3- 2 - (h) Food packaging and containers, except those proven to be biodegradable or incorporating a minimum of 50% recycled material – HS 3923.90;(i) Drinks containers made of expanded polystyrene – HS 3923.90;(j) Expanded polystyrene food containers, i.e. containers such as boxes, with or without lids, used to hold food – HS 3923.90;(k) Sticks designed to attach and hold balloons – HS 3926.90(l) Cups for ice cream and smoothies – HS 3924.10;(m) Rubbish bags, unless clearly biodegradable or incorporating at least 50% recycled materials – HS 3923.21;(n) Single-use plastic beverage containers with a capacity of </t>
  </si>
  <si>
    <t>Single-use plastic products (containing non-natural polymer with particle size equal to or greater than 5 mm) (HS code: 3924); (HS code: 3926), among others</t>
  </si>
  <si>
    <t>3924 - Tableware, kitchenware, other household articles and toilet articles, of plastics (excl. baths, shower-baths, washbasins, bidets, lavatory pans, seats and covers, flushing cisterns and similar sanitary ware); 3926 - Articles of plastics and articles of other materials of heading 3901 to 3914, n.e.s.</t>
  </si>
  <si>
    <t>83.140 - Rubber and plastics products</t>
  </si>
  <si>
    <t>Protection of human health or safety (TBT); Protection of the environment (TBT)</t>
  </si>
  <si>
    <r>
      <rPr>
        <sz val="11"/>
        <rFont val="Calibri"/>
      </rPr>
      <t xml:space="preserve">https://members.wto.org/crnattachments/2025/TBT/CPV/25_02944_00_x.pdf
https://members.wto.org/crnattachments/2025/TBT/CPV/25_02944_01_x.pdf
https://members.wto.org/crnattachments/2025/TBT/CPV/25_02944_02_x.pdf
https://boe.incv.cv/Bulletins/Details/A2023/S1/BO41/4750
https://boe.incv.cv/Bulletins/Details/A2024/S1/BO23/5659
</t>
    </r>
  </si>
  <si>
    <t>Draft Resolution of the Cabinet of Ministers of Ukraine “On Approval of the Technical Regulation on Requirements for Motor Alternative Fuels” </t>
  </si>
  <si>
    <t>The draft Resolution provides for the approval of:_x000D_
- the Technical Regulation on Requirements for Motor Alternative Fuels;_x000D_
- an Amendment to the List of Types of Products Subject to State Market Surveillance by the State Market Surveillance Authorities, approved by Resolution of the Cabinet of Ministers of Ukraine No. 1069 of 28 December 2016._x000D_
The Technical Regulation sets out mandatory requirements for the quality and circulation of motor alternative fuels and liquid biofuels (biocomponents) that are produced, imported and placed on the market in Ukraine for use in internal combustion engines of vehicles. It applies to liquid biofuels (biocomponents) intended for blending with motor gasoline and diesel fuel, as well as to finished motor alternative fuels produced by mixing traditional petroleum products with biocomponents, or consisting entirely of biofuels._x000D_
This Technical Regulation applies to: motor gasoline with more than 10% by volume of ethanol (including E85 fuel); diesel fuels containing more than 7% by volume of methyl esters of fatty acids (biodiesel), including blends such as B10, B20, B30, and pure biodiesel (B100); pure liquid biofuels (biocomponents) used as motor fuels (bioethanol, biodiesel, etc.); other types of liquid biomass based fuels (e.g. hydrotreated vegetable oil).</t>
  </si>
  <si>
    <t>Motor alternative fuels and liquid biofuels (biocomponents)</t>
  </si>
  <si>
    <t>75.160.20 - Liquid fuels</t>
  </si>
  <si>
    <t>National security requirements (TBT); Prevention of deceptive practices and consumer protection (TBT); Protection of the environment (TBT); Quality requirements (TBT); Harmonization (TBT)</t>
  </si>
  <si>
    <r>
      <rPr>
        <sz val="11"/>
        <rFont val="Calibri"/>
      </rPr>
      <t>https://members.wto.org/crnattachments/2025/TBT/UKR/25_02961_00_x.pdf
https://members.wto.org/crnattachments/2025/TBT/UKR/25_02961_01_x.pdf
https://members.wto.org/crnattachments/2025/TBT/UKR/25_02961_02_x.pdf
https://members.wto.org/crnattachments/2025/TBT/UKR/25_02961_03_x.pdf
https://members.wto.org/crnattachments/2025/TBT/UKR/25_02961_04_x.pdf
https://members.wto.org/crnattachments/2025/TBT/UKR/25_02961_05_x.pdf
https://members.wto.org/crnattachments/2025/TBT/UKR/25_02961_06_x.pdf
https://members.wto.org/crnattachments/2025/TBT/UKR/25_02961_07_x.pdf
https://members.wto.org/crnattachments/2025/TBT/UKR/25_02961_08_x.pdf
https://members.wto.org/crnattachments/2025/TBT/UKR/25_02961_09_x.pdf
https://members.wto.org/crnattachments/2025/TBT/UKR/25_02961_10_x.pdf</t>
    </r>
  </si>
  <si>
    <t>Draft Order of the Ministry of Health of Ukraine “On Amendments to the Order of the Ministry of Health of Ukraine No. 1084 of June 26, 2022”</t>
  </si>
  <si>
    <t>The Order  of  the  Ministry  of  Health  of  Ukraine  No. 1084 "On  Approval  of  Safety Requirements and Certain Quality Indicators for Infant Food" of 23 June 2022 establishes a transitional period for infant food products that complied with the requirements in effect prior to the entry into force of the Order No. 1084, but do not meet the adopted Requirements set forth by this Order. _x000D_
According to the provisions of the Order No. 1084 such infant food may be imported to Ukraine, produced and/or  put  into  circulation  for  three  years  after  the  entry  into  force  of  this  Order (entered into force on 29 October 2022). It also specifies that such infant food may be in circulation until the expiration date, or the minimum shelf life or the "use before" date. _x000D_
Due to the full-scale invasion by the Russian Federation, domestic infant food manufacturers have faced significant challenges, including the inability to technically upgrade production facilities, which makes it impossible to meet certain safety requirements and specific quality indicators for infant food introduced by the Order 1084, in particular, regarding compliance with the docosahexaenoic acid indicator. In view of the above, the proposed amendments to the Order No. 1084 aim to extend the transitional period. _x000D_
The amendments also apply to Annex 1 (Clause 2 of Section II) and Annex 3 (Clause 3 of Section II) of the Requirements for the Safety and Certain Quality Indicators for Infant Food, specifically regarding the establishment of protein requirements for Groups C and D. The draft Order is also notified under the SPS Agreement.</t>
  </si>
  <si>
    <t>Infant food</t>
  </si>
  <si>
    <t>Consumer information, labelling (TBT); Prevention of deceptive practices and consumer protection (TBT); Protection of human health or safety (TBT); Quality requirements (TBT); Harmonization (TBT)</t>
  </si>
  <si>
    <r>
      <rPr>
        <sz val="11"/>
        <rFont val="Calibri"/>
      </rPr>
      <t>https://members.wto.org/crnattachments/2025/TBT/UKR/25_02958_00_x.pdf
https://members.wto.org/crnattachments/2025/TBT/UKR/25_02958_01_x.pdf</t>
    </r>
  </si>
  <si>
    <t>Draft Resolution of the Cabinet of Ministers of Ukraine “On Amendments to the Procedure for State Registration (Reregistration) of Medicines and Fees for their State Registration (Reregistration)”</t>
  </si>
  <si>
    <t>The draft Resolution has been developed pursuant to clause 4 of the Section II of the Law of Ukraine No. 4239 of 12 February 2025 “On Amendments to Certain Laws of Ukraine Regarding the Peculiarities of State Registration of Medicines That Can Be Purchased by an Entity Authorized to Carry Out Procurement in the Healthcare Sector and on the Regulation of Certain Issues Related to the Sale of Medicines” and aims to enhance the operational conditions of the national procurement system in the healthcare sector funded by the state budget._x000D_
The draft Resolution, in particular, provides for:_x000D_
- the possibility of a simplified procedure for state registration of a medicine that has been registered by the competent authority of the United Kingdom;_x000D_
- the possibility of a simplified procedure for state registration of a medicine that is procured by an entity authorized to carry out procurement in the healthcare sector and is either registered by the competent authority of the United Kingdom, or included in the database of medicines eligible for procurement under the United States President's Emergency Plan for AIDS Relief, as published on the official website of the competent U.S. authority, or has received Tentative Approval from the competent authority of the United States, or is included in the list of prequalified medicines or vaccines by the WHO and is manufactured at a production site specified in the list therein as of the date of application submission. </t>
  </si>
  <si>
    <t>Medicines</t>
  </si>
  <si>
    <t>Prevention of deceptive practices and consumer protection (TBT); Protection of human health or safety (TBT); Reducing trade barriers and facilitating trade (TBT)</t>
  </si>
  <si>
    <r>
      <rPr>
        <sz val="11"/>
        <rFont val="Calibri"/>
      </rPr>
      <t>https://members.wto.org/crnattachments/2025/TBT/UKR/25_02959_00_x.pdf
https://members.wto.org/crnattachments/2025/TBT/UKR/25_02959_01_x.pdf</t>
    </r>
  </si>
  <si>
    <t>Reglamento sobre Interoperabilidad Común entre Dispositivos Móviles de Información y Telecomunicaciones y sus Cargadores (Regulation on common interoperability between telecommunication and information mobile devices and their chargers) (6 pages, in Spanish)</t>
  </si>
  <si>
    <t>The notified Regulation establishes common interoperability between mobile devices and their chargers, requiring certain equipment such as phones, tablets and laptops to use the USB-C port as the standard for charging. It also defines technical rules based on international standards and requires providers to clearly indicate whether a charge is included and the device's charging specifications.</t>
  </si>
  <si>
    <t>Telecommunication and information mobile devices and their chargers</t>
  </si>
  <si>
    <t>33.050.10 - Telephone equipment</t>
  </si>
  <si>
    <t>Consumer information, labelling (TBT); Protection of the environment (TBT)</t>
  </si>
  <si>
    <r>
      <rPr>
        <sz val="11"/>
        <rFont val="Calibri"/>
      </rPr>
      <t>https://members.wto.org/crnattachments/2025/TBT/CHL/25_02917_00_s.pdf</t>
    </r>
  </si>
  <si>
    <t>Jordan</t>
  </si>
  <si>
    <t>Hygiene affairs and food safety – Microbiological criteria for foodstuffs, Part 1: Milk and its products</t>
  </si>
  <si>
    <t>This draft of Jordanian standard is concerned with the microbiological criteria for milk and its products.</t>
  </si>
  <si>
    <t>Processes in the food industry (ICS code(s): 67.020); Milk and milk products (ICS code(s): 67.100)</t>
  </si>
  <si>
    <t>67.020 - Processes in the food industry; 67.100 - Milk and milk products</t>
  </si>
  <si>
    <t>Protection of human health or safety (TBT); Quality requirements (TBT)</t>
  </si>
  <si>
    <r>
      <rPr>
        <sz val="11"/>
        <rFont val="Calibri"/>
      </rPr>
      <t>https://jsmo.gov.jo/EBV4.0/Root_Storage/AR/EB_UsefullLinks/DJS_2013-1_2025_(2).pdf</t>
    </r>
  </si>
  <si>
    <t>BOS 65-2:2023 The production of reconditioned fire-fighting equipment — Part 2: Fire hose reels and fire hydrants</t>
  </si>
  <si>
    <t>This part of BOS 65 specifies the procedures that apply to the effective reconditioning of fire hose reels and fire hydrants. It does not cover the replacement or installation of the hose reels and fire hydrants.</t>
  </si>
  <si>
    <t>Fire fighting</t>
  </si>
  <si>
    <r>
      <rPr>
        <sz val="11"/>
        <rFont val="Calibri"/>
      </rPr>
      <t>https://members.wto.org/crnattachments/2025/TBT/BWA/25_02907_00_e.pdf</t>
    </r>
  </si>
  <si>
    <t>Approuve les règlements de certification et les exigences minimales pour les lampes (Approval of the certification regulations and minimal requirements for lamps) (6 pages, in Portuguese)</t>
  </si>
  <si>
    <t>The notified document establishes requirements for the labelling and the provision of supplementary information for directional or non-directional, electric lamps, in particular:(a) filament lamps;(b) halogen lamps;(c) fluorescent lamps;(d) LED lamps and LED modules</t>
  </si>
  <si>
    <t>- Other filament lamps, excluding ultra-violet or infra-red lamps: (HS code: 85392); - Discharge lamps, other than ultra-violet lamps: (HS code: 85393); - Ultra-violet or infra-red lamps; arc-lamps: (HS code: 85394); - Light-emitting diode (LED) light sources: (HS code: 85395); Parts of filament or discharge lamps, of sealed beam lamp units, of ultra-violet or infra-red lamps, of arc-lamps, and of LED light sources, n.e.s (HS code: 853990)</t>
  </si>
  <si>
    <t>85392 - - Other filament lamps, excluding ultra-violet or infra-red lamps:; 853990 - Parts of electric filament or discharge lamps, sealed beam lamp units, ultraviolet or infra-red lamps, arc lamps and LED light sources, n.e.s.; 85395 - - Light-emitting diode (LED) light sources :; 85394 - - Ultra-violet or infra-red lamps; arc-lamps:; 85393 - - Discharge lamps, other than ultra-violet lamps:</t>
  </si>
  <si>
    <t>29.140 - Lamps and related equipment</t>
  </si>
  <si>
    <t>Consumer information, labelling (TBT); Prevention of deceptive practices and consumer protection (TBT); Protection of the environment (TBT); Quality requirements (TBT); Cost saving and productivity enhancement (TBT); Other (TBT)</t>
  </si>
  <si>
    <r>
      <rPr>
        <sz val="11"/>
        <rFont val="Calibri"/>
      </rPr>
      <t>https://members.wto.org/crnattachments/2025/TBT/CPV/25_02901_00_x.pdf</t>
    </r>
  </si>
  <si>
    <t>Draft Commission Regulation correcting Commission Regulation (EU) 2023/1670 laying down ecodesign requirements for smartphones, mobile phones other than smartphones, cordless phones and slate tablets pursuant to Directive 2009/125/EC of the European Parliament and of the Council</t>
  </si>
  <si>
    <t>This draft Commission Regulation amends Commission Regulation (EU) 2023/1670 of 16 June 2023 laying down ecodesign requirements for smartphones, mobile phones other than smartphones, cordless phones and slate tablets. The amendments aim to correct certain aspects that have come to light after the adoption of the original act:Annex II to Commission Regulation (EU) 2023/1670 requires that a range of spare parts are made available to professional repairers or end users, and it sets a maximum delivery time of those spare parts. There is an error in the determination of the maximum delivery time that needs to be rectified. Given that this mistake affects all products covered by the Regulation, the same correction has to be made in the section on “maximum delivery time of spare parts” of each product group. Consequently, section 1.1 (3) of Parts A, B, C and D to Annex II must be amended. Annex II to Commission Regulation (EU) 2023/1670 sets different disassembly requirements for various parts of the product. It has been identified that there is a mistake regarding the requirements for the replacement of the display assembly, which was erroneously included in two separate sections of the requirements. This error needs to be corrected to ensure clarity and consistency. Additionally, it is necessary to align the requirements for the replacement of the battery with those applicable to the back cover and back cover assembly. Given that this mistake affects all products covered by the Regulation, the same correction has to be made in the sections “disassembly requirements” and “availability of spare parts” of each product group.</t>
  </si>
  <si>
    <t>SmartphonesSlate tabletsMobile phones other than smartphonesCordless phones</t>
  </si>
  <si>
    <t>8517 - Telephone sets, incl. smartphones and other telephones for cellular networks or for other wireless networks; other apparatus for the transmission or reception of voice, images or other data, incl. apparatus for communication in a wired or wireless network, parts thereof (excl. transmission or reception apparatus of heading 8443, 8525, 8527 or 8528)</t>
  </si>
  <si>
    <r>
      <rPr>
        <sz val="11"/>
        <rFont val="Calibri"/>
      </rPr>
      <t>https://members.wto.org/crnattachments/2025/TBT/EEC/25_02910_00_e.pdf
https://members.wto.org/crnattachments/2025/TBT/EEC/25_02910_01_e.pdf</t>
    </r>
  </si>
  <si>
    <t>Ecuador</t>
  </si>
  <si>
    <t>Proyecto de Primera Revisión del Reglamento Técnico Ecuatoriano PRTE INEN 275 (1R) " Bolígrafos y recambios" (Draft first revision (1R) of Ecuadorian Technical Regulation PRTE INEN No. 275 "Ball point pens and refills") (10 pages, in Spanish)</t>
  </si>
  <si>
    <t>The notified Ecuadorian Technical Regulation applies to the following products, whether domestic or imported, marketed in Ecuador: Ball point pens and refillsThe Technical Regulation does not apply to:G/TBT/N/ECU/550- 2 -  Propelling or sliding pencils and graphite pencil leads Tips and casing used for the manufacture of ball point pens Metal or plastic fountain pens.</t>
  </si>
  <si>
    <t>Ball point pens (HS Code: 960810); Parts for ballpoint pens; felt-tipped and other porous-tipped pens and markers; duplicating stylos; pen-holders, pencil-holders and similar holders, of non-metallic materials (HS code: 960899).</t>
  </si>
  <si>
    <t>960810 - Ball-point pens; 960899 - Parts of ball-point pens, felt-tipped and other porous-tipped pens and markers, fountain pens and propelling pencils n.e.s, pencil-holders, pen-holders and the like, and duplicating stylos</t>
  </si>
  <si>
    <t>97.180 - Miscellaneous domestic and commercial equipment</t>
  </si>
  <si>
    <t>Prevention of deceptive practices and consumer protection (TBT); Protection of human health or safety (TBT)</t>
  </si>
  <si>
    <r>
      <rPr>
        <sz val="11"/>
        <rFont val="Calibri"/>
      </rPr>
      <t>https://members.wto.org/crnattachments/2025/TBT/ECU/25_02885_00_s.pdf</t>
    </r>
  </si>
  <si>
    <t>Malawi</t>
  </si>
  <si>
    <t>DMS 2082-2:2024, Requirements for sleeping bags – Part 2: Fabric and material properties   </t>
  </si>
  <si>
    <t>This Draft Malawi Standard specifies the fabric and material properties as well as provisions for labelling of adult sized sleeping bags for use in sports and leisure time activities.</t>
  </si>
  <si>
    <t>Camping goods of textile materials (excl. tents, awnings and sunblinds, sails, pneumatic mattresses, rucksacks, knapsacks and similar receptacles, filled sleeping bags, mattresses and cushions) (HS code(s): 630690); Camping equipment and camp-sites (ICS code(s): 97.200.30)</t>
  </si>
  <si>
    <t>630690 - Camping goods of textile materials (excl. tents, awnings and sunblinds, sails, pneumatic mattresses, rucksacks, knapsacks and similar receptacles, filled sleeping bags, mattresses and cushions)</t>
  </si>
  <si>
    <t>97.200.30 - Camping equipment and camp-sites</t>
  </si>
  <si>
    <t>Consumer information, labelling (TBT); Prevention of deceptive practices and consumer protection (TBT); Quality requirements (TBT); Reducing trade barriers and facilitating trade (TBT)</t>
  </si>
  <si>
    <r>
      <rPr>
        <sz val="11"/>
        <rFont val="Calibri"/>
      </rPr>
      <t>https://members.wto.org/crnattachments/2025/TBT/MWI/25_02894_00_e.pdf</t>
    </r>
  </si>
  <si>
    <t>DMS 1648:2025, Sewing threads – Specification   </t>
  </si>
  <si>
    <t>This Draft Malawi Standard specifies the requirements for cotton, polyamide, polyester and core-spun sewing threads suitable for use in the manufacture of textile articles, clothing and footwear.</t>
  </si>
  <si>
    <t>Cotton sewing thread, whether or not put up for retail sale (HS code(s): 5204); Textile and leather technology (Vocabularies) (ICS code(s): 01.040.59)</t>
  </si>
  <si>
    <t>5204 - Cotton sewing thread, whether or not put up for retail sale</t>
  </si>
  <si>
    <t>01.040.59 - Textile and leather technology (Vocabularies)</t>
  </si>
  <si>
    <r>
      <rPr>
        <sz val="11"/>
        <rFont val="Calibri"/>
      </rPr>
      <t>https://members.wto.org/crnattachments/2025/TBT/MWI/25_02896_00_e.pdf</t>
    </r>
  </si>
  <si>
    <t>DKS 2801-2: 2025 Masonry units ― Specification - Part 2: Aggregate concrete masonry units (Lightweight aggregates)</t>
  </si>
  <si>
    <t>This Kenyan Standard specifies the characteristics and performance requirements of aggregate concrete masonry units made from lightweight aggregates for which the main intended uses are common, facing or exposed masonry in load bearing or non-load bearing building and civil engineering applications. The units are suitable for all forms of walling, including single leaf, external leaf to chimneys, cavity wall, partitions, retaining, and basement. They can provide fire protection, thermal insulation, sound insulation and sound absorption.</t>
  </si>
  <si>
    <t>Pebbles, gravel, broken or crushed stone, for concrete aggregates, for road metalling or for railway or other ballast, shingle and flint, whether or not heat-treated (HS code(s): 251710); Masonry (ICS code(s): 91.080.30)</t>
  </si>
  <si>
    <t>251710 - Pebbles, gravel, broken or crushed stone, for concrete aggregates, for road metalling or for railway or other ballast, shingle and flint, whether or not heat-treated</t>
  </si>
  <si>
    <t>91.080.30 - Masonry</t>
  </si>
  <si>
    <t>Consumer information, labelling (TBT); Quality requirements (TBT)</t>
  </si>
  <si>
    <r>
      <rPr>
        <sz val="11"/>
        <rFont val="Calibri"/>
      </rPr>
      <t>https://members.wto.org/crnattachments/2025/TBT/KEN/25_02860_00_e.pdf</t>
    </r>
  </si>
  <si>
    <t>DMS 2167:2024, Chain-link fencing and its wire accessories</t>
  </si>
  <si>
    <t>This draft Malawi Standard covers the requirements for chain-link fencing and straining and tie wires for use with it, made of zinc-coated steel wire or zinc-coated steel wire covered with polyvinyl chloride.</t>
  </si>
  <si>
    <t>Stranded wire, ropes and cables, of iron or steel (excl. electrically insulated products and twisted fencing wire and barbed wire) (HS code(s): 731210); Steels for reinforcement of concrete (ICS code(s): 77.140.15)</t>
  </si>
  <si>
    <t>731210 - Stranded wire, ropes and cables, of iron or steel (excl. electrically insulated products and twisted fencing wire and barbed wire)</t>
  </si>
  <si>
    <t>77.140.15 - Steels for reinforcement of concrete</t>
  </si>
  <si>
    <r>
      <rPr>
        <sz val="11"/>
        <rFont val="Calibri"/>
      </rPr>
      <t>https://members.wto.org/crnattachments/2025/TBT/MWI/25_02891_00_e.pdf</t>
    </r>
  </si>
  <si>
    <t>AFDC 12 (3540)DTZS,Fermented (non-alcoholic) cereal beverages — Specification, First edition. Note: This Draft East African Standard was also notified under SPS committee</t>
  </si>
  <si>
    <t>This Tanzania Standard specifies requirements, sampling and test methods for fermented (non- alcoholic) cereal beverages.</t>
  </si>
  <si>
    <t>Waters, incl. mineral waters and aerated waters, containing added sugar or other sweetening matter or flavoured, and other non-alcoholic beverages (excl. fruit, nut or vegetable juices and milk) (HS code(s): 2202); Non-alcoholic beverages (ICS code(s): 67.160.20)</t>
  </si>
  <si>
    <t>2202 - Waters, incl. mineral waters and aerated waters, containing added sugar or other sweetening matter or flavoured, and other non-alcoholic beverages (excl. fruit, nut or vegetable juices and milk)</t>
  </si>
  <si>
    <t>67.160.20 - Non-alcoholic beverages</t>
  </si>
  <si>
    <t>Consumer information, labelling (TBT); Prevention of deceptive practices and consumer protection (TBT); Protection of human health or safety (TBT); Protection of animal or plant life or health (TBT); Protection of the environment (TBT); Quality requirements (TBT); Harmonization (TBT); Reducing trade barriers and facilitating trade (TBT); Cost saving and productivity enhancement (TBT)</t>
  </si>
  <si>
    <r>
      <rPr>
        <sz val="11"/>
        <rFont val="Calibri"/>
      </rPr>
      <t>https://members.wto.org/crnattachments/2025/TBT/TZA/25_02865_00_e.pdf</t>
    </r>
  </si>
  <si>
    <t>TBS/AFDC 9 (2942) DTZS,Poultry feed concentrates — Specification, First edition. Note: This Draft East African Standard was also notified under SPS committee</t>
  </si>
  <si>
    <t>This Tanzania Standard specifies requirements, sampling and test methods for poultry feed concentrates used to develop compounded poultry feeds. This standard shall apply to concentrates for the following categories of chicken and turkey feeds:_x000D_
a) chicks and poults;_x000D_
b) growers;_x000D_
c) broilers — Starters and finishers;_x000D_
d) layers; and_x000D_
e) breeders;</t>
  </si>
  <si>
    <t>Preparations of a kind used in animal feeding (HS code(s): 2309); Animal feeding stuffs (ICS code(s): 65.120)</t>
  </si>
  <si>
    <t>2309 - Preparations of a kind used in animal feeding</t>
  </si>
  <si>
    <r>
      <rPr>
        <sz val="11"/>
        <rFont val="Calibri"/>
      </rPr>
      <t>https://members.wto.org/crnattachments/2025/TBT/TZA/25_02868_00_e.pdf</t>
    </r>
  </si>
  <si>
    <t>TBS, AFDC 7 (3516) DTZS,  Black and white pepper (whole or ground) — Specification, Fourth edition. Note: This Draft East African Standard was also notified under SPS committee</t>
  </si>
  <si>
    <t>This Tanzania Standard specifies requirements, sampling and test methods for black pepper and white pepper; of the species Piper nigrum L. in whole form and also in ground form. </t>
  </si>
  <si>
    <t>Pepper of the genus Piper, crushed or ground (HS code(s): 090412); Spices and condiments (ICS code(s): 67.220.10)</t>
  </si>
  <si>
    <t>090412 - Pepper of the genus Piper, crushed or ground</t>
  </si>
  <si>
    <t>67.220.10 - Spices and condiments</t>
  </si>
  <si>
    <r>
      <rPr>
        <sz val="11"/>
        <rFont val="Calibri"/>
      </rPr>
      <t>https://members.wto.org/crnattachments/2025/TBT/TZA/25_02863_00_e.pdf</t>
    </r>
  </si>
  <si>
    <t>DEAS 1259:2025 Paper Aluminium Foil Laminate for Packaging — Specification</t>
  </si>
  <si>
    <t>This Working Draft East African Standard specifies the requirements, sampling and test methods for paper— Aluminium foil laminates used for general packaging including food and pharmaceuticals.</t>
  </si>
  <si>
    <t>Packaging materials and accessories (ICS code(s): 55.040)</t>
  </si>
  <si>
    <t>55.040 - Packaging materials and accessories</t>
  </si>
  <si>
    <t>Consumer information, labelling (TBT); Prevention of deceptive practices and consumer protection (TBT); Quality requirements (TBT); Harmonization (TBT); Reducing trade barriers and facilitating trade (TBT)</t>
  </si>
  <si>
    <r>
      <rPr>
        <sz val="11"/>
        <rFont val="Calibri"/>
      </rPr>
      <t>https://members.wto.org/crnattachments/2025/TBT/KEN/25_02831_00_e.pdf</t>
    </r>
  </si>
  <si>
    <t>DMS 775-5:2024, Hot-rolled steel bars Part 5: Dimensions hexagonal bars</t>
  </si>
  <si>
    <t>This Draft Malawi Standard specifies the nominal dimensions and the tolerances on dimensions and shape of hot-rolled steel hexagon bars.</t>
  </si>
  <si>
    <t>Bars and rods of iron or non-alloy steel, hot-rolled, in irregularly wound coils (HS code(s): 7213); Steel bars and rods (ICS code(s): 77.140.60)</t>
  </si>
  <si>
    <t>7213 - Bars and rods of iron or non-alloy steel, hot-rolled, in irregularly wound coils</t>
  </si>
  <si>
    <t>77.140.60 - Steel bars and rods</t>
  </si>
  <si>
    <r>
      <rPr>
        <sz val="11"/>
        <rFont val="Calibri"/>
      </rPr>
      <t>https://members.wto.org/crnattachments/2025/TBT/MWI/25_02892_00_e.pdf</t>
    </r>
  </si>
  <si>
    <t>TBS,AFDC 7 (3519) DTZS, Mayonnaise — Specification, First edition. Note: This Draft East African Standard was also notified under SPS committee</t>
  </si>
  <si>
    <t>This Tanzania Standard specifies requirements, sampling and test methods for mayonnaise intended for human consumption.</t>
  </si>
  <si>
    <t>Margarine, other edible mixtures or preparations of animal or vegetable fats or oils and edible fractions of different fats or oils (excl. fats, oils and their fractions, partly or wholly hydrogenated, inter-esterified, re-esterified or elaidinised, whether or not refined, but not further prepared, and mixtures of olive oils and their fractions) (HS code(s): 1517); Spices and condiments (ICS code(s): 67.220.10)</t>
  </si>
  <si>
    <t>1517 - Margarine, other edible mixtures or preparations of animal or vegetable fats or oils and edible fractions of different fats or oils (excl. fats, oils and their fractions, partly or wholly hydrogenated, inter-esterified, re-esterified or elaidinised, whether or not refined, but not further prepared, and mixtures of olive oils and their fractions)</t>
  </si>
  <si>
    <r>
      <rPr>
        <sz val="11"/>
        <rFont val="Calibri"/>
      </rPr>
      <t>https://members.wto.org/crnattachments/2025/TBT/TZA/25_02864_00_e.pdf</t>
    </r>
  </si>
  <si>
    <t>TBS/AFDC 9 (2943) DTZS,Pig feed concentrates — Specification, First edition. Note: This Draft East African Standard was also notified under SPS committee</t>
  </si>
  <si>
    <t>This Tanzania Standard specifies requirements, sampling and test methods for pig feed concentrates used to develop a compounded pig feeds. This standard shall apply to concentrates for the following categories of pig feeds:_x000D_
a) pig starter;_x000D_
b) pig growers;_x000D_
c) pig finisher;_x000D_
d) lactating sow and_x000D_
e) Gestating sow.</t>
  </si>
  <si>
    <r>
      <rPr>
        <sz val="11"/>
        <rFont val="Calibri"/>
      </rPr>
      <t>https://members.wto.org/crnattachments/2025/TBT/TZA/25_02866_00_e.pdf</t>
    </r>
  </si>
  <si>
    <t>TBS/ AFDC 4(2896)DTZS, Edible Hazelnut oil – Specification, First edition. Note: This Draft East African Standard was also notified under SPS committee</t>
  </si>
  <si>
    <t>This Tanzania Standard specifies the requirements, sampling and test methods for hazelnut oil derived from the kernel of hazelnut fruit (Corylus avellana L.) intended for human consumption.</t>
  </si>
  <si>
    <t>Oil seeds and oleaginous fruits, whether or not broken (excl. edible nuts, olives, soya beans, groundnuts, copra, linseed, rape or colza seeds, sunflower seeds, palm nuts and kernels, cotton, castor oil, sesamum, mustard, safflower, melon and poppy seeds) (HS code(s): 120799); Oilseeds (ICS code(s): 67.200.20)</t>
  </si>
  <si>
    <t>120799 - Oil seeds and oleaginous fruits, whether or not broken (excl. edible nuts, olives, soya beans, groundnuts, copra, linseed, rape or colza seeds, sunflower seeds, palm nuts and kernels, cotton, castor oil, sesamum, mustard, safflower, melon and poppy seeds)</t>
  </si>
  <si>
    <t>67.200.20 - Oilseeds</t>
  </si>
  <si>
    <r>
      <rPr>
        <sz val="11"/>
        <rFont val="Calibri"/>
      </rPr>
      <t>https://members.wto.org/crnattachments/2025/TBT/TZA/25_02861_00_e.pdf</t>
    </r>
  </si>
  <si>
    <t>DMS 2202-1:2024, Structural steel equal and unequal leg angles Part 1: Dimensions</t>
  </si>
  <si>
    <t>This draft Malawi Standard specifies requirements for the nominal dimensions of hot-rolled equal and unequal leg angles. This draft Malawi Standard does not apply to angles with square roots. These requirements do not apply to equal and unequal leg angles rolled from stainless steel.</t>
  </si>
  <si>
    <t>Bars and rods of high-speed steel, hot-rolled, in irregularly wound coils "ECSC" (HS code(s): 722710); Steels with special magnetic properties (ICS code(s): 77.140.40)</t>
  </si>
  <si>
    <t>722710 - Bars and rods of high-speed steel, hot-rolled, in irregularly wound coils "ECSC"</t>
  </si>
  <si>
    <t>77.140.40 - Steels with special magnetic properties</t>
  </si>
  <si>
    <r>
      <rPr>
        <sz val="11"/>
        <rFont val="Calibri"/>
      </rPr>
      <t>https://members.wto.org/crnattachments/2025/TBT/MWI/25_02890_00_e.pdf</t>
    </r>
  </si>
  <si>
    <t>DMS 509:2024, Galvanized iron sheets - Specification</t>
  </si>
  <si>
    <t>This Draft Malawi Standard specifies requirements for materials, profile and dimensions of galvanized corrugated, troughed iron sheets and other types for roofing, cladding and other general uses.</t>
  </si>
  <si>
    <t>Flat-rolled products of iron or non-alloy steel, of a width &gt;= 600 mm, hot-rolled or cold-rolled "cold-reduced", clad, plated or coated (HS code(s): 7210); Iron and steel products (ICS code(s): 77.140)</t>
  </si>
  <si>
    <t>7210 - Flat-rolled products of iron or non-alloy steel, of a width &gt;= 600 mm, hot-rolled or cold-rolled "cold-reduced", clad, plated or coated</t>
  </si>
  <si>
    <t>77.140 - Iron and steel products</t>
  </si>
  <si>
    <r>
      <rPr>
        <sz val="11"/>
        <rFont val="Calibri"/>
      </rPr>
      <t>https://members.wto.org/crnattachments/2025/TBT/MWI/25_02893_00_e.pdf</t>
    </r>
  </si>
  <si>
    <t>National Standard of the P.R.C., Safety specification for explosion isolation of combustible dust</t>
  </si>
  <si>
    <t>This document specifies the overall requirements, technical requirements, use and maintenance, and verification methods for explosion isolation of combustible dust._x000D_
This document does not apply to fireworks, explosives or other dust that can explode on its own without the need for an auxiliary gas.</t>
  </si>
  <si>
    <t>One-way flameproof valve, flap valve, two-way flameproof valve, active flameproof valve, passive flameproof valve, flameproof flameproof valve, chemical flameproof valve (HS code(s): 84); (ICS code(s): 13.230)</t>
  </si>
  <si>
    <t>84 - NUCLEAR REACTORS, BOILERS, MACHINERY AND MECHANICAL APPLIANCES; PARTS THEREOF</t>
  </si>
  <si>
    <t>13.230 - Explosion protection</t>
  </si>
  <si>
    <r>
      <rPr>
        <sz val="11"/>
        <rFont val="Calibri"/>
      </rPr>
      <t>https://members.wto.org/crnattachments/2025/TBT/CHN/25_02888_00_x.pdf</t>
    </r>
  </si>
  <si>
    <t>DMS 1650:2025, Labelling and marking of textiles and household textile articles – Code of practice </t>
  </si>
  <si>
    <t>This Draft Malawi Standard makes recommendations for direct marking on textile piece-goods of information that facilitates their correct invoicing and use subsequent to their manufacture.It includes recommendations for the labelling of each piece of textile fabric and for the marking of bulk containers in order to facilitate identification, inspection, invoicing, stock control, and any further process control during the subsequent manufacture of textile articles, for example control during the cut, make and trim of apparel.In addition, the standard makes recommendations for the labelling and marking of household textile articles</t>
  </si>
  <si>
    <t>ARTICLES OF APPAREL AND CLOTHING ACCESSORIES, KNITTED OR CROCHETED (HS code(s): 61); Textile fabrics (ICS code(s): 59.080.30)</t>
  </si>
  <si>
    <t>61 - ARTICLES OF APPAREL AND CLOTHING ACCESSORIES, KNITTED OR CROCHETED</t>
  </si>
  <si>
    <t>59.080.30 - Textile fabrics</t>
  </si>
  <si>
    <r>
      <rPr>
        <sz val="11"/>
        <rFont val="Calibri"/>
      </rPr>
      <t>https://members.wto.org/crnattachments/2025/TBT/MWI/25_02895_00_e.pdf</t>
    </r>
  </si>
  <si>
    <t>Switzerland</t>
  </si>
  <si>
    <t>Adapation of Annexes 2 and 3 of the Ordinance on Protection against Dangerous Substances and Preparations (Chemicals Ordinance; ChemO); </t>
  </si>
  <si>
    <t>Annex 2 ChemO:1. Harmonized classifications and labelling of substances (22nd ATP of the EU-CLP regulation): 27 substances or groups of substances are added to the List of harmonized classifications and labeling of dangerous substances, and 16 existing entries are modified.2. Harmonized classifications and labeling of substances (23rd ATP of the EU-CLP regulation): 22 substances or groups of substances are added to the List of harmonized classifications and labeling of dangerous substances, and 10 existing entries are modified.3. The latest developments in test methods (EU, OECD, UN Manual of Tests and Criteria) are incorporated into Swiss legislation.Annex 3 ChemO:Following the development of the identification of substances of very high concern in the EU, seven new entries are added to Annex 3 ChemO (list of candidate substances). In addition, one entry is updated.https://www.anmeldestelle.admin.ch/chem/de/home/themen/recht-wegleitungen/revisionen-des-chemikalienrechts/anpassung-anhaenge-chemikalienverordnung.html</t>
  </si>
  <si>
    <t>INORGANIC CHEMICALS; ORGANIC OR INORGANIC COMPOUNDS OF PRECIOUS METALS, OF RARE-EARTH METALS, OF RADIOACTIVE ELEMENTS OR OF ISOTOPES (HS code(s): 28); ORGANIC CHEMICALS (HS code(s): 29); MISCELLANEOUS CHEMICAL PRODUCTS (HS code(s): 38); Environment. Health protection. Safety (ICS code(s): 13); Chemical technology (ICS code(s): 71); Rubber and plastic industries (ICS code(s): 83); Paint and colour industries (ICS code(s): 87)</t>
  </si>
  <si>
    <t>28 - INORGANIC CHEMICALS; ORGANIC OR INORGANIC COMPOUNDS OF PRECIOUS METALS, OF RARE-EARTH METALS, OF RADIOACTIVE ELEMENTS OR OF ISOTOPES; 29 - ORGANIC CHEMICALS; 38 - MISCELLANEOUS CHEMICAL PRODUCTS</t>
  </si>
  <si>
    <t>13 - Environment. Health protection. Safety; 71 - Chemical technology; 83 - Rubber and plastic industries; 87 - Paint and colour industries</t>
  </si>
  <si>
    <t>Protection of human health or safety (TBT); Protection of the environment (TBT); Harmonization (TBT); Reducing trade barriers and facilitating trade (TBT)</t>
  </si>
  <si>
    <r>
      <rPr>
        <sz val="11"/>
        <rFont val="Calibri"/>
      </rPr>
      <t>https://members.wto.org/crnattachments/2025/TBT/CHE/25_02898_00_f.pdf</t>
    </r>
  </si>
  <si>
    <t>Draft Order of the Ministry of Health of Ukraine “On Amendments to the Procedure for Confirmation of Compliance of Manufacturing Conditions of Medicines with the Requirements of Good Manufacturing Practice and the Procedure for Importation of Unregistered Medicines,  Reference Standards, Reagents into the Territory of Ukraine”</t>
  </si>
  <si>
    <t>The draft Order has been developed to amend the Procedure for Confirmation of Compliance of Manufacturing Conditions of Medicines with the Requirements of Good Manufacturing Practice and the Procedure for Importation of Unregistered Medicines, Reference Standards and Reagents into the Territory of Ukraine.These amendments  have been initiated due to the fact that the United Kingdom has withdrawn from the European Union, but continues to maintain a high level of regulatory control. Therefore, UK is being added to the list of countries with a strict regulatory system, such as the United States, Switzerland, Japan, Australia and Canada. </t>
  </si>
  <si>
    <t>Medicines, reference standards, reagents </t>
  </si>
  <si>
    <r>
      <rPr>
        <sz val="11"/>
        <rFont val="Calibri"/>
      </rPr>
      <t>https://members.wto.org/crnattachments/2025/TBT/UKR/25_02878_00_e.pdf
https://members.wto.org/crnattachments/2025/TBT/UKR/25_02878_00_x.pdf
https://moz.gov.ua/uk/povidomlennya-pro-oprilyudnennya-proyektu-nakazu-ministerstva-ohoroni-zdorov-ya-ukrayini-pro-vnesennya-zmin-do-poryadku-provedennya-pidtverdzhennya-vidpovidnosti-umov-virobnictva-likarskih-zasobiv-vimogam-nalezhnoyi</t>
    </r>
  </si>
  <si>
    <t>TBS/AFDC 4(1709) DTZS,Mixed Nuts Butter – Specification, First edition. Note: This Draft East African Standard was also notified under SPS committee</t>
  </si>
  <si>
    <t>This Tanzania Standard specifies requirements, sampling and test methods for mixed nuts butter derived from different types of nuts intended for human consumption.</t>
  </si>
  <si>
    <t>Mixtures of nuts or dried fruits (HS code(s): 081350); Food products in general (ICS code(s): 67.040)</t>
  </si>
  <si>
    <t>081350 - Mixtures of nuts or dried fruits</t>
  </si>
  <si>
    <r>
      <rPr>
        <sz val="11"/>
        <rFont val="Calibri"/>
      </rPr>
      <t>https://members.wto.org/crnattachments/2025/TBT/TZA/25_02862_00_e.pdf</t>
    </r>
  </si>
  <si>
    <t>Adaptation Annex 1.10 of Chemical Risk Reduction Ordinance (ORRChem)</t>
  </si>
  <si>
    <t>In Annex 1.10 ChemRRV (carcinogens, mutagens and substances toxic to reproduction [CMR substances]): 16 additional substances are included by reference to the EU regulations (Substances newly included in Annexes 1 - 6 of Annex XVll of the EU-REACH regulation). These substances may no longer be supplied to the general public after August 31, 2025.https://www.anmeldestelle.admin.ch/chem/de/home/themen/recht-wegleitungen/revisionen-des-chemikalienrechts/anpassung-anhangs-1-10-chemikalien-risikoreduktions-verordnung.html</t>
  </si>
  <si>
    <t>INORGANIC CHEMICALS; ORGANIC OR INORGANIC COMPOUNDS OF PRECIOUS METALS, OF RARE-EARTH METALS, OF RADIOACTIVE ELEMENTS OR OF ISOTOPES (HS code(s): 28); ORGANIC CHEMICALS (HS code(s): 29); MISCELLANEOUS CHEMICAL PRODUCTS (HS code(s): 38); Chemical technology (ICS code(s): 71); Rubber and plastic industries (ICS code(s): 83); Paint and colour industries (ICS code(s): 87)</t>
  </si>
  <si>
    <t>71 - Chemical technology; 83 - Rubber and plastic industries; 87 - Paint and colour industries</t>
  </si>
  <si>
    <t>Protection of human health or safety (TBT); Harmonization (TBT); Reducing trade barriers and facilitating trade (TBT)</t>
  </si>
  <si>
    <r>
      <rPr>
        <sz val="11"/>
        <rFont val="Calibri"/>
      </rPr>
      <t>https://members.wto.org/crnattachments/2025/TBT/CHE/25_02897_00_f.pdf</t>
    </r>
  </si>
  <si>
    <t>TBS/AFDC 4(2895)DTZS, Edible Grapeseed oil – Specification, First edition. Note: This Draft East African Standard was also notified under SPS committee</t>
  </si>
  <si>
    <t>This Tanzania Standard specifies the requirements, sampling and test methods for grapeseed oil derived from the seeds of the grapes (Vitis vinifera L.). intended for human consumption.</t>
  </si>
  <si>
    <r>
      <rPr>
        <sz val="11"/>
        <rFont val="Calibri"/>
      </rPr>
      <t>https://members.wto.org/crnattachments/2025/TBT/TZA/25_02859_00_e.pdf</t>
    </r>
  </si>
  <si>
    <t>DMS 2202-2:2024, Structural steel equal and unequal leg angles Part 2: Tolerances on shape and dimensions</t>
  </si>
  <si>
    <t> This draft Malawi Standard specifies tolerances on shape dimensions and mass of hot-rolled structural steel equal and unequal leg angles. The sizes of these angles are given in DMS 2202-1. These tolerances do not apply to equal and unequal leg angles produced from stainless steel</t>
  </si>
  <si>
    <t>Sections of iron or non-alloy steel, not further worked than hot-rolled, hot-drawn or hot-extruded "ECSC" (excl. U, I, H, L or T sections) (HS code(s): 721650); Angles, shapes and sections, of iron or non-alloy steel, cold-formed or cold-finished from flat-rolled products and further worked (excl. profiled sheet) (HS code(s): 721691); Steel profiles (ICS code(s): 77.140.70)</t>
  </si>
  <si>
    <t>721691 - Angles, shapes and sections, of iron or non-alloy steel, cold-formed or cold-finished from flat-rolled products and further worked; 721650 - Sections of iron or non-alloy steel, not further worked than hot-rolled, hot-drawn or hot-extruded (excl. U, I, H, L or T sections)</t>
  </si>
  <si>
    <t>77.140.70 - Steel profiles</t>
  </si>
  <si>
    <r>
      <rPr>
        <sz val="11"/>
        <rFont val="Calibri"/>
      </rPr>
      <t>https://members.wto.org/crnattachments/2025/TBT/MWI/25_02889_00_e.pdf</t>
    </r>
  </si>
  <si>
    <t>TBS/AFDC 9 (2944) DTZS, Compounded indigenous chicken feed — Specification, First edition. Note: This Draft East African Standard was also notified under SPS committee</t>
  </si>
  <si>
    <t>This Tanzania standard specifies requirements, sampling and test methods for compounded indigenous chicken feeds intended for use as supplementary feed for growers, finisher and layers._x000D_
This standard excludes other domesticated indigenous poultry.</t>
  </si>
  <si>
    <r>
      <rPr>
        <sz val="11"/>
        <rFont val="Calibri"/>
      </rPr>
      <t>https://members.wto.org/crnattachments/2025/TBT/TZA/25_02867_00_e.pdf</t>
    </r>
  </si>
  <si>
    <t>Draft Commission Implementing Regulation laying down rules for the application of Directive 2014/90/EU of the European Parliament and of the Council, as regards design, construction and performance requirements and testing standards for marine equipment and repealing Implementing Regulation (EU) 2024/1975</t>
  </si>
  <si>
    <t>The draft Regulation replaces Commission Implementing Regulation (EU) 2024/1975. The design, construction and performance requirements and testing standards in respect of marine equipment falling within the scope of Directive 2014/90/EU are provided for in international instruments, defined in Article 2(5) of that Directive.  In order to take into account the most recent changes to the international instruments, the list of the applicable international instruments is updated and marine equipment which has become subject to harmonised Union requirements pursuant to Directive 2014/90/EU following those changes is explicitly listed in the Annex. </t>
  </si>
  <si>
    <t>Marine Equipment (including inter alia life-saving appliances, pollution prevention equipment, fire protection equipment, navigation equipment, radio communication equipment).</t>
  </si>
  <si>
    <t>13.020 - Environmental protection; 13.220.20 - Fire protection; 33.060 - Radiocommunications; 47.020.70 - Navigation and control equipment</t>
  </si>
  <si>
    <r>
      <rPr>
        <sz val="11"/>
        <rFont val="Calibri"/>
      </rPr>
      <t>https://members.wto.org/crnattachments/2025/TBT/EEC/25_02822_00_e.pdf
https://members.wto.org/crnattachments/2025/TBT/EEC/25_02822_01_e.pdf</t>
    </r>
  </si>
  <si>
    <t>Partial amendment to the Minimum Requirements for Biological ProductsPartial amendment to the Public Notice on National Release Testing.</t>
  </si>
  <si>
    <t>The Minimum Requirements for Biological Products will be amended as follows:The standard for “Respiratory Syncytial virus RNA Vaccine” that is to be newly approved will be added. And regarding the article of “Neurovirulence safety test” in the section of “Tests on virus seed” of the monograph for “Freeze-dried Live Attenuated Varicella Vaccine”, the requirements will be added that the test may be omitted when the virus seed is already confirmed that it has no neurovirulence.The Public Notice on National Release Testing will be amended as follows: The fee, quantity and Institution for National Release Testing for “Respiratory Syncytial virus RNA Vaccine” that is to be newly approved will be added. </t>
  </si>
  <si>
    <t>Pharmaceutical products (HS: 30)</t>
  </si>
  <si>
    <t>30 - PHARMACEUTICAL PRODUCTS</t>
  </si>
  <si>
    <r>
      <rPr>
        <sz val="11"/>
        <rFont val="Calibri"/>
      </rPr>
      <t>https://members.wto.org/crnattachments/2025/TBT/JPN/25_02721_00_e.pdf</t>
    </r>
  </si>
  <si>
    <t>National Standard of the P.R.C., Safety specifications for explosion prevention in combustible dust collection system</t>
  </si>
  <si>
    <t>This document specifies requirements for explosion-proof measures, maintenance and overhaul, and verification methods for dust removal systems dealing with combustible dust._x000D_
This document applies to the engineering and design, manufacture, installation, acceptance, use, and maintenance of combustible dust removal systems._x000D_
This document does not apply to dust removal systems used in mining, tunnels, underground coal mines, fireworks, civilian blasters, explosives and strong oxidizer production sites. It does not apply to air filters and household vacuum cleaners used in industrial ventilation, gas purification, dust removal and air conditioning.</t>
  </si>
  <si>
    <t>cyclone dust collector, filter dust collector, bag dust collector, pulse spray type, dry dust collector, wet dust collector system, insert dust collector, honeycomb dust collector, etc. (HS code(s): 841990; 842139; 842199; 844519); (ICS code(s): 13.230)</t>
  </si>
  <si>
    <t>842139 - Machinery and apparatus for filtering or purifying gases (excl. isotope separators and intake air filters for internal combustion engines, and catalytic converters and particulate filters for purifying or filtering exhaust gases from internal combustion engines); 841990 - Parts of machinery, plant and laboratory equipment, whether or not electrically heated, for the treatment of materials by a process involving a change of temperature, and of non-electric instantaneous and storage water heaters, n.e.s.; 842199 - Parts of machinery and apparatus for filtering or purifying liquids or gases, n.e.s.; 844519 - Machines for preparing textile fibres (excl. carding, combing, drawing or roving machines)</t>
  </si>
  <si>
    <r>
      <rPr>
        <sz val="11"/>
        <rFont val="Calibri"/>
      </rPr>
      <t>https://members.wto.org/crnattachments/2025/TBT/CHN/25_02773_00_x.pdf</t>
    </r>
  </si>
  <si>
    <t>DEAS 1257:2024, Plastic plate — Specification, First Edition</t>
  </si>
  <si>
    <t>This Draft East African Standard specifies requirements, sampling and test methods for plastic plate used for food contact. This standard is not applicable to disposable plastic plate.</t>
  </si>
  <si>
    <t>Tableware and kitchenware, of plastics (HS code(s): 392410); (ICS code(s): 83.140.01); Plastic plate</t>
  </si>
  <si>
    <t>392410 - Tableware and kitchenware, of plastics</t>
  </si>
  <si>
    <t>83.140.01 - Rubber and plastics products in general</t>
  </si>
  <si>
    <t>Consumer information, labelling (TBT); Prevention of deceptive practices and consumer protection (TBT); Protection of human health or safety (TBT); Protection of the environment (TBT); Quality requirements (TBT); Harmonization (TBT); Reducing trade barriers and facilitating trade (TBT)</t>
  </si>
  <si>
    <r>
      <rPr>
        <sz val="11"/>
        <rFont val="Calibri"/>
      </rPr>
      <t>https://members.wto.org/crnattachments/2025/TBT/UGA/25_02728_00_e.pdf</t>
    </r>
  </si>
  <si>
    <t>National Standard of the P.R.C., Safety specification for aluminium and aluminium alloys plates, sheets and foils production</t>
  </si>
  <si>
    <t>This document specifies the basic safety requirements, operation safety for manufacture equipment, and emergency response to accident for the production of aluminum and aluminum alloy plates, strips, and foils.This document applies to the safety production of aluminum and aluminum alloy plates, strips, and foils.</t>
  </si>
  <si>
    <t>the equipment and facilities involved in the production process of aluminum and aluminum alloy plates, strips, and foils include casting and rolling mills, milling machines, heating furnaces, rolling mills, plate filters, sawing machines, stretching machines, straightening machines, coiling machines, polishing and laminating machines, packaging machine trains, grinding machines, coating machine trains, carbon dioxide fire extinguishing systems, forklifts, overhead cranes, vacuum suction cup cranes, etc. (HS code(s): 841989; 842129; 842240; 842410; 842710; 845522; 845961; 846090; 846150; 846226; 846310; 848350); (ICS code(s): 13.100)</t>
  </si>
  <si>
    <t>845522 - Cold-rolling mills for metal (excl. tube mills); 845961 - Milling machines for metals, numerically controlled (excl. way-type unit head machines, boring-milling machines, knee-type milling machines and gear cutting machines); 841989 - Machinery, plant or laboratory equipment, whether or not electrically heated, for the treatment of materials by a process involving a change of temperature such as heating, cooking, roasting, sterilising, pasteurising, steaming, evaporating, vaporising, condensing or cooling, n.e.s. (excl. machinery used for domestic purposes and furnaces, ovens and other equipment of heading 8514); 842129 - Machinery and apparatus for filtering or purifying liquids (excl. such machinery and apparatus for water and other beverages, oil or petrol-filters for internal combustion engines and artificial kidneys); 846150 - Sawing or cutting-off machines, for working metals, metal carbides or cermets (excl. machines for working in the hand); 846310 - Draw-benches for metal bars, tubes, profiles, wire or the like; 846226 - Numerically controlled bending, folding, straightening or flattening machines for flat products (excl. profile forming machines, press brakes, panel benders and roll forming machines); 842240 - Packing or wrapping machinery, incl. heat-shrink wrapping machinery (excl. machinery for filling, closing, sealing or labelling bottles, cans, boxes, bags or other containers and machinery for capsuling bottles, jars, tubes and similar containers); 846090 - Machines for deburring, polishing or otherwise finishing metal or cermets (excl. grinding, sharpening, honing and lapping machines and machines for working in the hand); 842410 - Fire extinguishers, whether or not charged; 842710 - Self-propelled trucks fitted with lifting or handling equipment, powered by an electric motor; 848350 - Flywheels and pulleys, incl. pulley blocks</t>
  </si>
  <si>
    <r>
      <rPr>
        <sz val="11"/>
        <rFont val="Calibri"/>
      </rPr>
      <t>https://members.wto.org/crnattachments/2025/TBT/CHN/25_02763_00_x.pdf</t>
    </r>
  </si>
  <si>
    <t>National Standard of the P.R.C., Safety specifications for combustible dust explosion suppression</t>
  </si>
  <si>
    <t>This document specifies the general requirements, explosion suppression technical requirements, use and maintenance of explosion suppression devices for combustible dust, and describes the verification methods._x000D_
This document applies to the explosion suppression technology design, safe application and management in scenarios where combustible dust explosion suppression technology is applied._x000D_
This document does not apply to places with underground coal mines, fireworks, pyrotechnics, strong oxidants and toxic or corrosive dust.</t>
  </si>
  <si>
    <t>flame sensor, pressure sensor, detector, controller, explosion suppressor (HS code(s): 841490; 842490; 902710; 902820; 903190); (ICS code(s): 13.230)</t>
  </si>
  <si>
    <t>902820 - Liquid meters, incl. calibrating meters therefor; 902710 - Gas or smoke analysis apparatus; 841490 - Parts of: air or vacuum pumps, air or other gas compressors, fans and ventilating or recycling hoods incorporating a fan, and gas-tight biological safety cabinets, n.e.s.; 842490 - Parts of fire extinguishers, spray guns and similar appliances, steam or sand blasting machines and similar jet projecting machines and machinery and apparatus for projecting, dispersing or spraying liquids or powders, n.e.s.; 903190 - Parts and accessories for instruments, appliances and machines for measuring and checking, n.e.s.</t>
  </si>
  <si>
    <r>
      <rPr>
        <sz val="11"/>
        <rFont val="Calibri"/>
      </rPr>
      <t>https://members.wto.org/crnattachments/2025/TBT/CHN/25_02774_00_x.pdf</t>
    </r>
  </si>
  <si>
    <t>National Standard of the P.R.C., Ophthalmic optics—Contact lenses—Part 2: Rigid contact lenses</t>
  </si>
  <si>
    <t>This document specifies the requirements, test methods, labeling, marking and accompanying documents of rigid contact lenses._x000D_
This document applies to rigid contact lenses.</t>
  </si>
  <si>
    <t>rigid scleral contact lenses, rigid gas permeable contact lenses (HS code(s): 900130; 901850); (ICS code(s): 11.040.70)</t>
  </si>
  <si>
    <t>900130 - Contact lenses; 901850 - Ophthalmic instruments and appliances, n.e.s.</t>
  </si>
  <si>
    <t>11.040.70 - Ophthalmic equipment</t>
  </si>
  <si>
    <r>
      <rPr>
        <sz val="11"/>
        <rFont val="Calibri"/>
      </rPr>
      <t>https://members.wto.org/crnattachments/2025/TBT/CHN/25_02766_00_x.pdf</t>
    </r>
  </si>
  <si>
    <t>National Standard of the P.R.C., Safety specification for dust explosion prevention and protection on bituminous coal injection into blast furnace</t>
  </si>
  <si>
    <t>This document specifies the overall requirements, buildings and structures, production equipment and facilities, explosion prevention and control measures, system operation, maintenance and repair, as well as personal protection requirements for the blast furnace pulverized coal injection system of bituminous coal and mixed coal in ironmaking plants, and describes the verification methods._x000D_
This document applies to the design, construction, acceptance, operation, maintenance, repair, and management of new, expanded and renovated projects of the blast furnace pulverized coal injection system of bituminous coal and mixed coal in ironmaking plants. The pulverized coal injection system of anthracite can be implemented by reference.</t>
  </si>
  <si>
    <t>coal mill, bag filter (HS code(s): 842139; 847420); (ICS code(s): 13.230)</t>
  </si>
  <si>
    <t>847420 - Crushing or grinding machines for solid mineral substances; 842139 - Machinery and apparatus for filtering or purifying gases (excl. isotope separators and intake air filters for internal combustion engines, and catalytic converters and particulate filters for purifying or filtering exhaust gases from internal combustion engines)</t>
  </si>
  <si>
    <r>
      <rPr>
        <sz val="11"/>
        <rFont val="Calibri"/>
      </rPr>
      <t>https://members.wto.org/crnattachments/2025/TBT/CHN/25_02770_00_x.pdf</t>
    </r>
  </si>
  <si>
    <t>National Standard of the P.R.C., Safety specification of inerting for combustible dust</t>
  </si>
  <si>
    <t>This document specifies the technical requirements and operational maintenance requirements of the inerting system for atmosphere inerting explosion protection or inert dust addition explosion protection in explosive dust environments, and describes the corresponding verification methods._x000D_
This document applies to the inerting technology where inerting gas is introduced into an explosive dust environment or inert dust is added for complete inerting explosion protection, and partial inerting can be performed by reference._x000D_
This document does not apply to:_x000D_
- Fire extinguishment;_x000D_
- Technology for controlling the formation of explosive atmospheres where the oxidizer is not oxygen;_x000D_
- The use of technologies to control the concentration of combustible dust clouds below the lower explosive limit to avoid the formation of explosive environments.</t>
  </si>
  <si>
    <t>pressure inerting system, vacuum inerting system, purge inerting system, displacement inerting system, inert dust inerting system (HS code(s): 84); (ICS code(s): 13.230)</t>
  </si>
  <si>
    <r>
      <rPr>
        <sz val="11"/>
        <rFont val="Calibri"/>
      </rPr>
      <t>https://members.wto.org/crnattachments/2025/TBT/CHN/25_02772_00_x.pdf</t>
    </r>
  </si>
  <si>
    <t>Draft Technical regulation on oils and fats -olive oils and olive pomace oils </t>
  </si>
  <si>
    <t>This Regulation establishes olive oils and olive pomace oils requirements for the placing on the market </t>
  </si>
  <si>
    <t>Animal and vegetable fats and oils (ICS code(s): 67.200.10)</t>
  </si>
  <si>
    <t>151010 - Crude olive pomace oil "EU cat. 6", obtained solely from olives, untreated; 1509 - Olive oil and its fractions obtained from the fruit of the olive tree solely by mechanical or other physical means under conditions that do not lead to deterioration of the oil, whether or not refined, but not chemically modified</t>
  </si>
  <si>
    <t>67.200.10 - Animal and vegetable fats and oils</t>
  </si>
  <si>
    <r>
      <rPr>
        <sz val="11"/>
        <rFont val="Calibri"/>
      </rPr>
      <t xml:space="preserve">https://jsmo.gov.jo/EBV4.0/Root_Storage/AR/EB_UsefullLinks/الزيوت_والدهون_-_زيوت_الزيتون_زوزيوت_ثفل_الزيتون.pdf
</t>
    </r>
  </si>
  <si>
    <t>National Standard of the P.R.C., Safety specification for magnesium and magnesium alloys production</t>
  </si>
  <si>
    <t>This document specifies the safety technical requirements for safety management, plant layout and buildings and structures, production operations, equipment and facilities, and verification methods in the process of magnesium and magnesium alloy smelting and production._x000D_
This document applies to the plant design, production, maintenance, overhaul, and other safety management of magnesium and magnesium alloy smelting enterprises._x000D_
This document does not apply to electrolytic magnesium smelting.</t>
  </si>
  <si>
    <t>the safe production process of magnesium and magnesium alloy smelting involves ventilation devices, helmets, dust masks (anti-particulate respirators), labor protection suits, protective masks, protective glasses, D-type fire extinguishers, pressure monitoring and alarm devices, emergency automatic cut-off devices, stationary gas concentration monitoring and alarm devices, spreaders, carbon monoxide monitoring devices, semi-coke ovens, oxygen content analyzers, bucket elevators, belt conveyors, Rotary kiln, iron removal device, explosion relief device, fan equipment, vertical kiln, elevator, ball mill, ball press, crusher, reduction tank, crystallizer, slag box, gas reduction furnace, steam boiler, nickel-free heat-resistant alloy crucibles or composite crucibles, refining furnaces, melting furnaces, palletizing robots and other equipment and facilities (HS code(s): 2704; 392620; 392690; 650610; 690390; 732619; 750890; 840212; 841459; 841460; 841710; 841989; 841990; 842410; 842542; 842832; 842833; 843139; 843780; 845420; 845490; 846390; 847420; 850511; 851431; 851439; 853110; 853720; 900490; 902620; 902710)</t>
  </si>
  <si>
    <t>841460 - Hoods incorporating a fan, whether or not fitted with filters, having a maximum horizontal side &lt;= 120 cm; 845420 - Ingot moulds and ladles, of a kind used in metallurgy or in metal foundries; 750890 - Articles of nickel, n.e.s.; 840212 - Watertube boilers with a steam production &lt;= 45 t/hour (excl. central heating hot water boilers capable also of producing low pressure steam); 851439 - Electric industrial or laboratory furnaces and ovens (excl. resistance heated, induction, dielectric, electron beam, plasma arc, vacuum arc and drying furnaces and ovens); 845490 - Parts of converters, ladles, ingot moulds and casting machines of a kind used in metallurgy or in metal foundries, n.e.s.; 841989 - Machinery, plant or laboratory equipment, whether or not electrically heated, for the treatment of materials by a process involving a change of temperature such as heating, cooking, roasting, sterilising, pasteurising, steaming, evaporating, vaporising, condensing or cooling, n.e.s. (excl. machinery used for domestic purposes and furnaces, ovens and other equipment of heading 8514); 690390 - Retorts, crucibles, mufflers, nozzles, plugs, supports, cupels, tubes, pipes, sheaths, rods, slide gates and other refractory ceramic goods (excl. those of siliceous fossil meals or similar siliceous earths, those of heading 6902, containing &gt; 50% by weight of free carbon or containing &gt; 50% by weight of alumina [Al203] or a mixture or compound of alumina and silica [SiO2]); 843780 - Machinery used in the milling industry or for the working of cereals or dried leguminous vegetables (excl. farm-type machinery, heat treatment equipment, centrifugal dryers, air filters and machines for cleaning, sorting or grading seed, grain or dried leguminous vegetables); 846390 - Machine tools for working metal, sintered metal carbides or cermets, without removing metal (excl. forging, bending, folding, straightening and flattening presses, shearing machines, punching or notching machines, presses, draw-benches, thread rolling machines, machines for working metal wire, machines for working in the hand and machines for additive manufacturing); 847420 - Crushing or grinding machines for solid mineral substances; 842542 - Jacks and hoists, hydraulic (excl. built-in jacking systems used in garages); 841710 - Industrial or laboratory furnaces and ovens, non-electric, for the roasting, melting or other heat treatment of ores, pyrites or metals (excl. drying ovens); 841459 - Fans (excl. table, floor, wall, window, ceiling or roof fans, with a self-contained electric motor of an output &lt;= 125 W); 851431 - Electron beam furnaces; 841990 - Parts of machinery, plant and laboratory equipment, whether or not electrically heated, for the treatment of materials by a process involving a change of temperature, and of non-electric instantaneous and storage water heaters, n.e.s.; 842833 - Continuous-action elevators and conveyors for goods or materials, belt type (excl. those for underground use); 842832 - Continuous-action elevators and conveyors for goods or materials, bucket type (excl. for underground use); 2704 - Coke and semi-coke of coal, of lignite or of peat, whether or not agglomerated; retort carbon.; 902710 - Gas or smoke analysis apparatus; 732619 - Articles of iron or steel, forged or stamped, but not further worked, n.e.s. (excl. grinding balls and similar articles for mills); 853110 - Burglar or fire alarms and similar apparatus; 853720 - Boards, cabinets and similar combinations of apparatus for electric control or the distribution of electricity, for a voltage &gt; 1.000 V; 902620 - Instruments and apparatus for measuring or checking pressure of liquids or gases (excl. regulators); 842410 - Fire extinguishers, whether or not charged; 900490 - Spectacles, goggles and the like, corrective, protective or other (excl. spectacles for testing eyesight, sunglasses, contact lenses, spectacle lenses and frames and mountings for spectacles); 392690 - Articles of plastics and articles of other materials of heading 3901 to 3914, n.e.s (excl. goods of 9619); 392620 - Articles of apparel and clothing accessories produced by the stitching or sticking together of plastic sheeting, incl. gloves, mittens and mitts (excl. goods of 9619); 650610 - Safety headgear, whether or not lined or trimmed; 850511 - Permanent magnets of metal and articles intended to become permanent magnets after magnetization (excl. chucks, clamps and similar holding devices); 843139 - Parts of machinery of heading 8428, n.e.s.</t>
  </si>
  <si>
    <r>
      <rPr>
        <sz val="11"/>
        <rFont val="Calibri"/>
      </rPr>
      <t>https://members.wto.org/crnattachments/2025/TBT/CHN/25_02764_00_x.pdf</t>
    </r>
  </si>
  <si>
    <t>National Standard of the P.R.C., Ophthalmic optics—Contact lenses—Part 3: Soft contact lenses</t>
  </si>
  <si>
    <t>This document specifies the requirements, test methods, labeling, marking, and accompanying documents of soft contact lenses._x000D_
This document applies to soft contact lenses.</t>
  </si>
  <si>
    <t>soft hydrophilic contact lens, soft corneal contact lens (HS code(s): 900130; 901850); (ICS code(s): 11.040.70)</t>
  </si>
  <si>
    <r>
      <rPr>
        <sz val="11"/>
        <rFont val="Calibri"/>
      </rPr>
      <t>https://members.wto.org/crnattachments/2025/TBT/CHN/25_02768_00_x.pdf</t>
    </r>
  </si>
  <si>
    <t>National Standard of the P.R.C., Liquefied petroleum gases</t>
  </si>
  <si>
    <t>This document specifies the classification and marking, requirements and test methods, inspection rules, labeling, packaging, storage, transportation, acceptance of delivery, and safety of liquefied petroleum gases.This document applies to liquefied petroleum gases for industrial, civil or automotive use.</t>
  </si>
  <si>
    <t>liquefied propane, and other liquefied butane (HS code(s): 271112; 271113); (ICS code(s): 75.160.30)</t>
  </si>
  <si>
    <t>271112 - Propane, liquefied; 271113 - Butanes, liquefied (excl. of a purity of &gt;= 95% of N-butane or isobutane)</t>
  </si>
  <si>
    <t>75.160.30 - Gaseous fuels</t>
  </si>
  <si>
    <t>Prevention of deceptive practices and consumer protection (TBT); Protection of human health or safety (TBT); Protection of the environment (TBT)</t>
  </si>
  <si>
    <r>
      <rPr>
        <sz val="11"/>
        <rFont val="Calibri"/>
      </rPr>
      <t>https://members.wto.org/crnattachments/2025/TBT/CHN/25_02761_00_x.pdf</t>
    </r>
  </si>
  <si>
    <t>Bahrain, Kingdom of</t>
  </si>
  <si>
    <t>Draft Technical Regulation “Nicotine pouches” </t>
  </si>
  <si>
    <t>This document specifies the requirements of  nicotine pouches (envelopes), intended for use exclusively through the mouth. These pouches are placed between the gums and the oral mucosa for a period to facilitate the absorption of nicotine through the oral mucosa, and then the pouch is disposed of after use.</t>
  </si>
  <si>
    <t>Nicotine Pouches (ICS code(s): 65.160)</t>
  </si>
  <si>
    <t>240491 - Nicotine containing products intended for the intake of nicotine into the human body, for oral application (excl. for inhalation)</t>
  </si>
  <si>
    <t>65.160 - Tobacco, tobacco products and related equipment</t>
  </si>
  <si>
    <t>Prevention of deceptive practices and consumer protection (TBT); Protection of human health or safety (TBT); Protection of the environment (TBT); Other (TBT)</t>
  </si>
  <si>
    <r>
      <rPr>
        <sz val="11"/>
        <rFont val="Calibri"/>
      </rPr>
      <t>https://members.wto.org/crnattachments/2025/TBT/BHR/25_02767_00_x.pdf</t>
    </r>
  </si>
  <si>
    <t>National Standard of the P.R.C., Safety specification for dust explosion protection in textile industry</t>
  </si>
  <si>
    <t>This document specifies the safety requirements for textile fiber dust explosion hazard areas, buildings and structures, ventilation and dust removal systems, dust removal equipment, spark detection and extinguishing devices, electrical equipment, operational safety, and dust chamber management in the textile industry, including textiles, clothing manufacturing, chemical fiber manufacturing, etc., and describes the verification methods._x000D_
This document applies to the design, operation, and safety management of dust explosion danger areas and dust removal systems in textile industry using cotton, linen, wool, blends, chemical fibers and silk as raw materials. Textile industry enterprises using other raw materials may refer to this document.</t>
  </si>
  <si>
    <t>dust removal equipment, explosion-proof valves, explosion relief devices (HS code(s): 841990; 842139; 848180); (ICS code(s): 13.230)</t>
  </si>
  <si>
    <t>842139 - Machinery and apparatus for filtering or purifying gases (excl. isotope separators and intake air filters for internal combustion engines, and catalytic converters and particulate filters for purifying or filtering exhaust gases from internal combustion engines); 848180 - Appliances for pipes, boiler shells, tanks, vats or the like (excl. pressure-reducing valves, valves for the control of pneumatic power transmission, check "non-return" valves and safety or relief valves); 841990 - Parts of machinery, plant and laboratory equipment, whether or not electrically heated, for the treatment of materials by a process involving a change of temperature, and of non-electric instantaneous and storage water heaters, n.e.s.</t>
  </si>
  <si>
    <r>
      <rPr>
        <sz val="11"/>
        <rFont val="Calibri"/>
      </rPr>
      <t>https://members.wto.org/crnattachments/2025/TBT/CHN/25_02765_00_x.pdf</t>
    </r>
  </si>
  <si>
    <t>National Standard of the P.R.C.,Motor vehicle brake fluids</t>
  </si>
  <si>
    <t>This document specifies the technical requirements and test methods, inspection rules, and labeling, packaging, transportation, and storage of non-petroleum-based brake fluids used in hydraulic brake and hydraulic clutch systems for motor vehicles._x000D_
This document applies to motor vehicle brake fluids formulated with non-petroleum-based raw materials as the base fluid and incorporating various additives, which are designed to come into contact with seals made of Styrene-Butadiene Rubber (SBR) or Ethylene Propylene Diene Monomer Rubber (EPDM)._x000D_
This document does not apply to motor vehicle brake fluids intended for use in polar environmental conditions.</t>
  </si>
  <si>
    <t>motor vehicle brake fluids (HS code(s): 3819); (ICS code(s): 75.120)</t>
  </si>
  <si>
    <t>3819 - Hydraulic brake fluids and other prepared liquids for hydraulic transmission, not containing or containing less than 70 % by weight of petroleum oils or oils obtained from bituminous minerals.</t>
  </si>
  <si>
    <t>75.120 - Hydraulic fluids</t>
  </si>
  <si>
    <t>Prevention of deceptive practices and consumer protection (TBT); Protection of human health or safety (TBT); Quality requirements (TBT); Cost saving and productivity enhancement (TBT)</t>
  </si>
  <si>
    <r>
      <rPr>
        <sz val="11"/>
        <rFont val="Calibri"/>
      </rPr>
      <t>https://members.wto.org/crnattachments/2025/TBT/CHN/25_02775_00_x.pdf</t>
    </r>
  </si>
  <si>
    <t>National Standard of the P.R.C., No.3 Jet fuel</t>
  </si>
  <si>
    <t>This document specifies  the requirements and test methods, inspection rules, marking, packaging, transportation, storage, and safety of No.3 jet fuel derived from the processing of natural crude oil or its distillate and its blending with synthetic hydrocarbon kerosene distillate._x000D_
This document applies to No.3 jet fuel for aircraft turbine engines.</t>
  </si>
  <si>
    <t>No.3 Jet fuel (HS code(s): 271019); (ICS code(s): 75.160.20)</t>
  </si>
  <si>
    <t>271019 - Medium oils and preparations, of petroleum or bituminous minerals, not containing biodiesel, n.e.s.</t>
  </si>
  <si>
    <t>Prevention of deceptive practices and consumer protection (TBT); Protection of human health or safety (TBT); Quality requirements (TBT)</t>
  </si>
  <si>
    <r>
      <rPr>
        <sz val="11"/>
        <rFont val="Calibri"/>
      </rPr>
      <t>https://members.wto.org/crnattachments/2025/TBT/CHN/25_02762_00_x.pdf</t>
    </r>
  </si>
  <si>
    <t>DEAS 1258:2024, Plastic table — Specification, First Edition</t>
  </si>
  <si>
    <t>This Draft East African Standard specifies requirements, sampling and test methods for plastic tables intended for indoor and outdoor use.</t>
  </si>
  <si>
    <t>Tableware and kitchenware, of plastics (HS code(s): 392410); Rubber and plastics products in general (ICS code(s): 83.140.01); Plastic table</t>
  </si>
  <si>
    <r>
      <rPr>
        <sz val="11"/>
        <rFont val="Calibri"/>
      </rPr>
      <t>https://members.wto.org/crnattachments/2025/TBT/UGA/25_02709_00_e.pdf</t>
    </r>
  </si>
  <si>
    <t>New Zealand</t>
  </si>
  <si>
    <t>External Power Supplies – Consultation Regulation Impact Statement (February 2025, 114 pages) available for download at: External power supplies | EECA</t>
  </si>
  <si>
    <t xml:space="preserve">The notified consultation document presents policy options to:_x000D_
• Increase the Minimum Energy Performance Standards (MEPS)._x000D_
• Widen the scope of external power supplies covered._x000D_
• Reference international test standards.Three MEPS levels are considered in the consultation document:_x000D_
• International Efficiency Marking Protocol (IEMP) III (current MEPS)_x000D_
• International Efficiency Marking Protocol (IEMP) VI_x000D_
• US levels, proposed International Efficiency Marking Protocol (IEMP) VIIWidening the scope considered in the consultation document:_x000D_
• Include USB Power Delivery devices which automatically change their output voltage depending on the External Power Supply end device.The international test standards considered are:_x000D_
• EN 50563:2011+A1:2013 External a.c. - d.c. and a.c. - a.c. power supplies – Determination of no-load power and average efficiency of active modes_x000D_
• United States Code of Federal Regulations, Title 10, Part 430, Subpart B, Appendix Z Uniform Test Method for Measuring the Energy Consumption of External Power Supplies_x000D_
</t>
  </si>
  <si>
    <t>Electrical transformers, static converters (for example, rectifiers) and inductors; parts thereof including HS 8504</t>
  </si>
  <si>
    <t>29.200 - Rectifiers. Converters. Stabilized power supply</t>
  </si>
  <si>
    <t>Consultation Regulation Impact Statement Three Phase Cage Induction Motors (February 2025, 60 pages) available for download at: Three phase cage induction motors | EECA</t>
  </si>
  <si>
    <t xml:space="preserve">The notified consultation document presents policy options to:_x000D_
• Increase the Minimum Energy Performance Standards (MEPS) to align with levels in the EU._x000D_
• Widen the scope of the regulations to cover smaller and larger motors. _x000D_
• Introduce information disclosure requirements._x000D_
• Add in an additional international test Standard.Three MEPS levels and scope considered in the consultation document (using the IEC Efficiency Classes):_x000D_
1. Introduce MEPS for small motors at IE2 levels, 0.12kW (inclusive) to less than 0.75kW._x000D_
• Increase MEPS for medium motors (already regulated) to IE3 levels, 0.75kW (inclusive) to less than 185kW._x000D_
• Introduce MEPS for large motors at IE3 levels, 185kW (inclusive) to less than 375kW._x000D_
2. After a period of 2 years increase MEPS for a range of motors to IE4, 75kW (inclusive) to 200kW (inclusive) in 2, 4 and 6 pole configurations.The policy options propose introducing information requirements similar to those in EU 2019/1781, which requires certain information about the three phase electric motor to be visibly displayed on in the following places:  _x000D_
• technical data sheet or user manual supplied with the three phase electric motor, and_x000D_
• manufacturers, importers, and authorised representative websites, and_x000D_
• technical data sheet supplied with the product which contains a regulated three phase electric motor. _x000D_
It is also proposed that the IEC 60034-2-1 (Edition 3):2024 Method 2-1-1B be added as a test standard to show compliance._x000D_
</t>
  </si>
  <si>
    <t>Three-phase cage induction motors (electric motors)Motors (ICS 29.160.30) </t>
  </si>
  <si>
    <t>29.160.30 - Motors</t>
  </si>
  <si>
    <t>Proposed revision of Ministerial Ordinance on the Specifications and Standards of Feeds and Feed Additives.  </t>
  </si>
  <si>
    <t>MAFF will designate Cashew nut shell liquid as a feed additive and set the standards and specifications for feed and feed additives to "Ministerial Ordinance on the Specifications and Standards of Feeds and Feed Additives" (Ordinance No. 35 of 24 July 1976 of the Ministry of Agriculture and Forestry).</t>
  </si>
  <si>
    <t>Cashew nut shell liquid as a feed additive</t>
  </si>
  <si>
    <t>Consumer information, labelling (TBT); Protection of human health or safety (TBT); Protection of animal or plant life or health (TBT)</t>
  </si>
  <si>
    <r>
      <rPr>
        <sz val="11"/>
        <rFont val="Calibri"/>
      </rPr>
      <t>https://members.wto.org/crnattachments/2025/TBT/JPN/25_02702_00_e.pdf</t>
    </r>
  </si>
  <si>
    <t>DEAS 845: 2024, Cosmetic pencils — Specification, Second Edition </t>
  </si>
  <si>
    <t>This Draft East African Standard specifies requirements, sampling and test methods for cosmetic pencils.</t>
  </si>
  <si>
    <t>Beauty or make-up preparations and preparations for the care of the skin (other than medicaments), incl. sunscreen or suntan preparations (excl. medicaments, lip and eye make-up preparations, manicure or pedicure preparations and make-up or skin care powders, incl. baby powders) (HS code(s): 330499); Cosmetics. Toiletries (ICS code(s): 71.100.70); Cosmetic pencils</t>
  </si>
  <si>
    <t>330499 - Beauty or make-up preparations and preparations for the care of the skin (other than medicaments), incl. sunscreen or suntan preparations (excl. medicaments, lip and eye make-up preparations, manicure or pedicure preparations and make-up or skin care powders, incl. baby powders)</t>
  </si>
  <si>
    <t>71.100.70 - Cosmetics. Toiletries</t>
  </si>
  <si>
    <r>
      <rPr>
        <sz val="11"/>
        <rFont val="Calibri"/>
      </rPr>
      <t>https://members.wto.org/crnattachments/2025/TBT/UGA/25_02680_00_e.pdf</t>
    </r>
  </si>
  <si>
    <t>DEAS 967-2:2024, Butter for cosmetic use — Specification — Part 2: Cocoa butter, First Edition</t>
  </si>
  <si>
    <t>This Draft East African Standard specifies requirements, sampling and test methods for cocoa butter for cosmetic use.</t>
  </si>
  <si>
    <t>Cocoa butter, fat and oil. (HS code(s): 1804); Cosmetics. Toiletries (ICS code(s): 71.100.70)</t>
  </si>
  <si>
    <t>1804 - Cocoa butter, fat and oil.</t>
  </si>
  <si>
    <r>
      <rPr>
        <sz val="11"/>
        <rFont val="Calibri"/>
      </rPr>
      <t>https://members.wto.org/crnattachments/2025/TBT/UGA/25_02685_00_e.pdf</t>
    </r>
  </si>
  <si>
    <t>Significant New Use Rules on Certain Chemical Substances (24-4.5e)</t>
  </si>
  <si>
    <t>Proposed rule - The Environmental Protection Agency (EPA) is proposing significant new use rules (SNURs) under the Toxic Substances Control Act (TSCA) for certain chemical substances that were the subject of premanufacture notices (PMNs) and are also subject to an Order issued by EPA pursuant to TSCA. The SNURs require persons who intend to manufacture (defined by statute to include import) or process any of these chemical substances for an activity that is proposed as a significant new use by this rulemaking to notify EPA at least 90 days before commencing that activity. The required notification initiates EPA's evaluation of the conditions of that use for that chemical substance. In addition, the manufacture or processing for the significant new use may not commence until EPA has conducted a review of the required notification, made an appropriate determination regarding that notification, and taken such actions as required by that determination.</t>
  </si>
  <si>
    <t>Chemical substances; Environmental protection (ICS code(s): 13.020); Production in the chemical industry (ICS code(s): 71.020); Products of the chemical industry (ICS code(s): 71.100)</t>
  </si>
  <si>
    <t>13.020 - Environmental protection; 71.020 - Production in the chemical industry; 71.100 - Products of the chemical industry</t>
  </si>
  <si>
    <r>
      <rPr>
        <sz val="11"/>
        <rFont val="Calibri"/>
      </rPr>
      <t>https://members.wto.org/crnattachments/2025/TBT/USA/25_02699_00_e.pdf</t>
    </r>
  </si>
  <si>
    <t>Draft Ministerial Regulation Prescribing Industrial Products for Polypropylene Resin to Conform to the Standard B.E. .…</t>
  </si>
  <si>
    <t>The draft Ministerial Regulation mandates polypropylene resin to conform to the Thai Industrial Standard TIS 1306-2566 (2023) Polypropylene Resin. This draft Ministerial Regulation applies to polypropylene resin containing additives such as antioxidants, lubricants, and nucleating agents. </t>
  </si>
  <si>
    <t>Polypropylene Resin (ICS code: 83.080.20)</t>
  </si>
  <si>
    <t>83.080.20 - Thermoplastic materials</t>
  </si>
  <si>
    <r>
      <rPr>
        <sz val="11"/>
        <rFont val="Calibri"/>
      </rPr>
      <t>https://members.wto.org/crnattachments/2025/TBT/THA/25_02701_00_x.pdf</t>
    </r>
  </si>
  <si>
    <t>DEAS 837:2024, Avocado oil for cosmetic use — Specification, Second Edition</t>
  </si>
  <si>
    <t>This Draft East African Standard specifies requirements, sampling and test methods for avocado oil for cosmetic use.</t>
  </si>
  <si>
    <t>Extracted oleoresins; concentrates of essential oils in fats, fixed oils, waxes and the like, obtained by enfleurage or maceration; terpenic by-products of the deterpenation of essential oils; aromatic aqueous distillates and aqueous solutions of essential oils (HS code(s): 330190); Cosmetics. Toiletries (ICS code(s): 71.100.70); Avocado oil</t>
  </si>
  <si>
    <t>330190 - Extracted oleoresins; concentrates of essential oils in fats, fixed oils, waxes and the like, obtained by enfleurage or maceration; terpenic by-products of the deterpenation of essential oils; aromatic aqueous distillates and aqueous solutions of essential oils</t>
  </si>
  <si>
    <r>
      <rPr>
        <sz val="11"/>
        <rFont val="Calibri"/>
      </rPr>
      <t>https://members.wto.org/crnattachments/2025/TBT/UGA/25_02670_00_e.pdf</t>
    </r>
  </si>
  <si>
    <t>Draft Commission Regulation amending Annex II to Directive 2002/46/EC of the European Parliament and of the Council as regards magnesium L-threonate as a source of magnesium used in the manufacture of food supplements</t>
  </si>
  <si>
    <t>This draft Commission Regulation concerns the authorisation of use of magnesium L-threonate as a source of magnesium in the manufacture of food supplements in line with EFSA's relevant scientific opinion.</t>
  </si>
  <si>
    <t>Food</t>
  </si>
  <si>
    <t>67.220.20 - Food additives</t>
  </si>
  <si>
    <r>
      <rPr>
        <sz val="11"/>
        <rFont val="Calibri"/>
      </rPr>
      <t>https://members.wto.org/crnattachments/2025/TBT/EEC/25_02645_00_e.pdf
https://members.wto.org/crnattachments/2025/TBT/EEC/25_02645_01_e.pdf</t>
    </r>
  </si>
  <si>
    <t>Regulation on the Requirements for Environment-Friendly Motor Vehicles</t>
  </si>
  <si>
    <t>The proposed amendments to the ‘Regulation on the Requirements for Environment-Friendly Motor Vehicles’ are as follows:- Refinement of Vehicle Classification Standards and Revision of Energy Efficiency Standards for Electric Passenger Vehicles and Electric Buses(Attached Tabel 1).</t>
  </si>
  <si>
    <t>(HS code(s): 870380) Electric Motor Vehicles</t>
  </si>
  <si>
    <t>870380 - Motor cars and other motor vehicles principally designed for the transport of &lt;10 persons, incl. station wagons and racing cars, with only electric motor for propulsion (excl. vehicles for travelling on snow and other specially designed vehicles of subheading 8703.10)</t>
  </si>
  <si>
    <t>43.080.20 - Buses; 43.120 - Electric road vehicles</t>
  </si>
  <si>
    <t>Protection of the environment (TBT); Other (TBT)</t>
  </si>
  <si>
    <r>
      <rPr>
        <sz val="11"/>
        <rFont val="Calibri"/>
      </rPr>
      <t>https://members.wto.org/crnattachments/2025/TBT/KOR/25_02647_00_x.pdf</t>
    </r>
  </si>
  <si>
    <t xml:space="preserve">DEAS 1260:2024, Hair neutralizer — Specification, First Edition_x000D_
</t>
  </si>
  <si>
    <t>This Draft East African Standard specifies requirements, sampling and test methods for hair neutralizer.</t>
  </si>
  <si>
    <t>Preparations for use on the hair (excl. shampoos, preparations for permanent waving or straightening and hair lacquers) (HS code(s): 330590); Cosmetics. Toiletries (ICS code(s): 71.100.70); Hair neutralizer</t>
  </si>
  <si>
    <t>330590 - Preparations for use on the hair (excl. shampoos, preparations for permanent waving or straightening and hair lacquers)</t>
  </si>
  <si>
    <t>Consumer information, labelling (TBT); Prevention of deceptive practices and consumer protection (TBT); Protection of human health or safety (TBT); Quality requirements (TBT); Harmonization (TBT); Reducing trade barriers and facilitating trade (TBT)</t>
  </si>
  <si>
    <r>
      <rPr>
        <sz val="11"/>
        <rFont val="Calibri"/>
      </rPr>
      <t>https://members.wto.org/crnattachments/2025/TBT/UGA/25_02665_00_e.pdf</t>
    </r>
  </si>
  <si>
    <t>DEAS 64: 2024, Groundnut (peanut) oil for cosmetic use — Specification, Third Edition</t>
  </si>
  <si>
    <t>This Draft East African Standard specifies requirements, sampling and test methods for groundnut (peanut) oil for cosmetic use.</t>
  </si>
  <si>
    <t>Ground-nut oil and its fractions, whether or not refined (excl. chemically modified and crude) (HS code(s): 150890); Cosmetics. Toiletries (ICS code(s): 71.100.70); Groundnut oil; Peanut oil</t>
  </si>
  <si>
    <t>150890 - Ground-nut oil and its fractions, whether or not refined (excl. chemically modified and crude)</t>
  </si>
  <si>
    <r>
      <rPr>
        <sz val="11"/>
        <rFont val="Calibri"/>
      </rPr>
      <t>https://members.wto.org/crnattachments/2025/TBT/UGA/25_02675_00_e.pdf</t>
    </r>
  </si>
  <si>
    <t>India</t>
  </si>
  <si>
    <t>Draft Food Safety and Standards (Vegan Foods) Amendment Regulations, 2025 (5 pages, in Hindi and English)</t>
  </si>
  <si>
    <t>The Draft Food Safety and Standards (Vegan Foods) Amendment Regulations, 2025 is related to insertion of a format of Certificate to be issued by the recognized authorities of the exporting countries for Vegan food products.</t>
  </si>
  <si>
    <t>Food Products</t>
  </si>
  <si>
    <t>67.230 - Prepackaged and prepared foods</t>
  </si>
  <si>
    <r>
      <rPr>
        <sz val="11"/>
        <rFont val="Calibri"/>
      </rPr>
      <t>https://members.wto.org/crnattachments/2025/TBT/IND/25_02658_00_x.pdf</t>
    </r>
  </si>
  <si>
    <t>Proposal of Amendments to the Legal Inspection Requirements for Petroleum Products</t>
  </si>
  <si>
    <t>The proposal intends to adopt the updated CNS 2558:2025 and CNS 12614:2025 as the inspection standards for aviation turbine fuel and unleaded gasoline for automobiles. Additionally, CNS 16221, "Aviation Turbine Fuel Containing Synthetic Hydrocarbons," will be introduced as a mandatory inspection standard for aviation turbine fuel.</t>
  </si>
  <si>
    <t>MINERAL FUELS, MINERAL OILS AND PRODUCTS OF THEIR DISTILLATION; BITUMINOUS SUBSTANCES; MINERAL WAXES (HS code(s): 27)</t>
  </si>
  <si>
    <t>27 - MINERAL FUELS, MINERAL OILS AND PRODUCTS OF THEIR DISTILLATION; BITUMINOUS SUBSTANCES; MINERAL WAXES</t>
  </si>
  <si>
    <t>75.160 - Fuels</t>
  </si>
  <si>
    <r>
      <rPr>
        <sz val="11"/>
        <rFont val="Calibri"/>
      </rPr>
      <t>https://members.wto.org/crnattachments/2025/TBT/TPKM/25_02662_00_e.pdf
https://members.wto.org/crnattachments/2025/TBT/TPKM/25_02662_00_x.pdf</t>
    </r>
  </si>
  <si>
    <t>Amendment to the List of Ingredients Restricted in Cosmetic Products (Draft)</t>
  </si>
  <si>
    <t>In order to ensure the safety of cosmetic ingredients for human health, the Food and Drug Administration (FDA) proposes to revise the regulatory requirements for the ingredients for cosmetics.</t>
  </si>
  <si>
    <t>Cosmetics. Toiletries (ICS code(s): 71.100.70)</t>
  </si>
  <si>
    <t>33 - ESSENTIAL OILS AND RESINOIDS; PERFUMERY, COSMETIC OR TOILET PREPARATIONS</t>
  </si>
  <si>
    <r>
      <rPr>
        <sz val="11"/>
        <rFont val="Calibri"/>
      </rPr>
      <t>https://members.wto.org/crnattachments/2025/TBT/TPKM/25_02663_00_e.pdf
https://members.wto.org/crnattachments/2025/TBT/TPKM/25_02663_00_x.pdf</t>
    </r>
  </si>
  <si>
    <t xml:space="preserve">Draft Food Safety and Standards (Laboratory and Sample Analysis) Amendment Regulations, 2025 _x000D_
_x000D_
</t>
  </si>
  <si>
    <t>The Draft Food Safety and Standards (Laboratory and Sample Analysis) Amendment Regulations, 2025 is related to Timeline for Analysis of samples, Method of Analysis and testing report formats in alignment with National Food Safety and Standards Act/Rules/Regulations.</t>
  </si>
  <si>
    <r>
      <rPr>
        <sz val="11"/>
        <rFont val="Calibri"/>
      </rPr>
      <t>https://members.wto.org/crnattachments/2025/TBT/IND/25_02659_00_x.pdf</t>
    </r>
  </si>
  <si>
    <t>Draft Food Safety and Standards (Labelling and Display) Amendment Regulations, 2025 </t>
  </si>
  <si>
    <t>The Draft Food Safety and Standards (Labelling and Display) Amendment Regulations, 2025 is related to requirements to display of Nutritional information w.r.t. added sugar, saturated fat and sodium content on label of pre-packed food in bold letters with relatively increased font size, graphic specifications of milk logo and prominent declaration of coffee-chicory mixture on the front of the package on the principal display Panel.</t>
  </si>
  <si>
    <t>Prevention of deceptive practices and consumer protection (TBT); Other (TBT)</t>
  </si>
  <si>
    <t>Food standards; Labelling; Nutrition information</t>
  </si>
  <si>
    <r>
      <rPr>
        <sz val="11"/>
        <rFont val="Calibri"/>
      </rPr>
      <t>https://members.wto.org/crnattachments/2025/TBT/IND/25_02660_00_x.pdf</t>
    </r>
  </si>
  <si>
    <t>United Kingdom</t>
  </si>
  <si>
    <t>Proposed Great Britain (GB) mandatory classification and labelling of 30 hazardous chemical substances</t>
  </si>
  <si>
    <t>The purpose of this proposal is to amend the GB mandatory classification and labelling list (the GB MCL list), following review, by introducing new and revised entries for the mandatory classification and labelling of 30 hazardous chemical substances. </t>
  </si>
  <si>
    <t>Hazardous substances. </t>
  </si>
  <si>
    <r>
      <rPr>
        <sz val="11"/>
        <rFont val="Calibri"/>
      </rPr>
      <t>https://members.wto.org/crnattachments/2025/TBT/GBR/25_02664_00_e.pdf</t>
    </r>
  </si>
  <si>
    <t>Notification on Mandatory Testing and Certification of Telecommunication Systems (MTCTE) – Phase VI</t>
  </si>
  <si>
    <t xml:space="preserve">Testing and Certification requirements under MTCTE scheme were notified through Indian Telegraph (Amendment) Rules, 2017 [WTO TBT Notification G/TBT/IND66]. MTCTE Scheme is being launched in a phased manner and telecom products are gradually being brought under MTCTE regime. Telecom Products covered under Phase VI of MTCTE regime has now been notified. _x000D_
Following Essential Requirement are covered under Phase VI of MTCTE Scheme –_x000D_
1. Cellular Customer Premises Equipment_x000D_
2. Fixed Wireless Phone with VOICE and DATA Facility _x000D_
3. Fixed Wireless Phone with Voice Facility only _x000D_
4. Storage Area Network (SAN) Switch _x000D_
5. Fabric Interconnect Switch _x000D_
6. Network Security Management Equipment _x000D_
7. Network Security Analytics Equipment Managed _x000D_
8. Network Security Analytics Equipment Unmanaged _x000D_
9. Content Security Equipment _x000D_
10. DDoS Protection Equipment _x000D_
11. Malware Analysis Equipment _x000D_
12. Web Application Firewall _x000D_
13. NGSO User Terminals _x000D_
14. NGSO Integrated Gateway_x000D_
</t>
  </si>
  <si>
    <t>HS 8517</t>
  </si>
  <si>
    <t>33.050 - Telecommunication terminal equipment</t>
  </si>
  <si>
    <t>Protection of human health or safety (TBT); Other (TBT)</t>
  </si>
  <si>
    <r>
      <rPr>
        <sz val="11"/>
        <rFont val="Calibri"/>
      </rPr>
      <t>https://members.wto.org/crnattachments/2025/TBT/IND/25_02661_00_x.pdf</t>
    </r>
  </si>
  <si>
    <t>Draft Notification of the Cosmetics Committee Re: Display of Warnings on the Labels of Cosmetics Containing Substances Which Cosmetic Products Must Not Contain Except Subject to Restrictions and Conditions Laid Down (No. …) B.E. … </t>
  </si>
  <si>
    <t>This Notification aims to amend the warning requirements regarding the recommended amount of fluoride toothpaste usage. For children under 3 years old, the recommended amount of toothpaste should be equivalent to the size of a rice grain. For children aged 3 to under 6 years, a pea-sized or corn-sized amount should be used. Children in both age groups should be supervised by an adult while brushing.</t>
  </si>
  <si>
    <t>Cosmetic Products</t>
  </si>
  <si>
    <t>330610 - Dentifrices, incl. those used by dental practitioners</t>
  </si>
  <si>
    <r>
      <rPr>
        <sz val="11"/>
        <rFont val="Calibri"/>
      </rPr>
      <t>https://members.wto.org/crnattachments/2025/TBT/THA/25_02638_00_x.pdf</t>
    </r>
  </si>
  <si>
    <t>Draft Notification of the Cosmetics Committee Re: Label of Fluoridated Toothpaste B.E. … </t>
  </si>
  <si>
    <t>By virtue of Article 22, Section Three of the Cosmetic Act B.E. 2558 (2015), the Chairman of the Cosmetics Committee hereby issued this draft Notification as follows:The manufacturer, importer, or contracted producer of fluoride-containing toothpaste intended for sale must ensure that the product label includes the following information:   (1) The phrase "Fluoridated Toothpaste" or an equivalent statement  (2) The total fluoride concentration, expressed as fluoride ions (Fluorine), with the unit specified in parts per million (ppm) or an equivalent notationThese labelling requirements mentioned above are in addition to those specified in the Notification of the Cosmetics Committee Re: Label of Cosmetic B.E. 2562 (2019).</t>
  </si>
  <si>
    <r>
      <rPr>
        <sz val="11"/>
        <rFont val="Calibri"/>
      </rPr>
      <t>https://members.wto.org/crnattachments/2025/TBT/THA/25_02637_00_x.pdf</t>
    </r>
  </si>
  <si>
    <t>Draft Notification of the Committee on Labels, RE: Determination of Motorcycles, Electric Motorcycles and Electric Bicycles as Label-Controlled Products</t>
  </si>
  <si>
    <t>The draft notification prescribes motorcycles, electric motorcycles and electric bicycles as labelcontrolled products.This draft notification applies to the following products1Motorcycles, whichmeans a motorcycle powered by an engine and shall include a bicycle equipped with an engine2Electronic motorcycles, which means a motorcycle that is propelled by electricity3Electric bicycles, which means a bicycle propelled by the rider's power in conjunction with electricity, or propelled by electricityThe label of label-controlled products shall specify the text, pictures, artificial designs, or image as appropriate which shall not cause misunderstandings about the essence of the products and shall be displayed clearly visible and legible in Thai language or a foreign language accompanied by Thai languageThe label of these label-controlled products does not apply to the label of label-controlled products manufactured for export and not for sale in Thailand.</t>
  </si>
  <si>
    <t>Motorcycles, Electric Motorcycles and Electric Bicycles</t>
  </si>
  <si>
    <t>43.120 - Electric road vehicles; 43.140 - Motorcycles and mopeds; 43.150 - Cycles</t>
  </si>
  <si>
    <t>National security requirements (TBT); Consumer information, labelling (TBT); Prevention of deceptive practices and consumer protection (TBT); Protection of human health or safety (TBT)</t>
  </si>
  <si>
    <r>
      <rPr>
        <sz val="11"/>
        <rFont val="Calibri"/>
      </rPr>
      <t>https://members.wto.org/crnattachments/2025/TBT/THA/25_02627_00_e.pdf
https://members.wto.org/crnattachments/2025/TBT/THA/25_02627_00_x.pdf</t>
    </r>
  </si>
  <si>
    <t>AFDC 12 (3035) DTZS, Malt drink — Specification, First edition. </t>
  </si>
  <si>
    <t>This Draft Tanzania Standard specifies the requirements, sampling and test methods for malt drinks intended for direct human consumption. Note: This Draft East African Standard was also notified under SPS committee</t>
  </si>
  <si>
    <r>
      <rPr>
        <sz val="11"/>
        <rFont val="Calibri"/>
      </rPr>
      <t>https://members.wto.org/crnattachments/2025/TBT/TZA/25_02629_00_e.pdf</t>
    </r>
  </si>
  <si>
    <t>Draft Notification of the Committee on Labels, RE: Determination of Vehicles and Electric Vehicles as Label-Controlled Products</t>
  </si>
  <si>
    <t>The draft notification prescribes vehicles and electric vehicles as labelcontrolled products.This draft notification applies to the following products1 Vehicles, which means a private passenger vehicle or privatetruck powered by an engine, which has not yet been registered under theVehicle Act2 Electric vehicles, which means a private passenger vehicle or private truck propelledby electricity or a combination of an engine and an electric motor, which has not yet _x000D_
been registered under the Vehicle ActThe label of label-controlled products shall specify the text, pictures, artificial designs, or image as appropriate which shall not cause misunderstandings about the essence of the products and shall be displayed clearly visible and legible in Thai language or a foreign language accompanied by Thai languageThe label of these label-controlled products does not apply to the label of label-controlled products manufactured for export and not for sale in Thailand.</t>
  </si>
  <si>
    <t>Vehicles and Electric Vehicles</t>
  </si>
  <si>
    <t>43.020 - Road vehicles in general; 43.120 - Electric road vehicles</t>
  </si>
  <si>
    <t>Consumer information, labelling (TBT); Prevention of deceptive practices and consumer protection (TBT); Protection of human health or safety (TBT)</t>
  </si>
  <si>
    <r>
      <rPr>
        <sz val="11"/>
        <rFont val="Calibri"/>
      </rPr>
      <t>https://members.wto.org/crnattachments/2025/TBT/THA/25_02628_00_x.pdf</t>
    </r>
  </si>
  <si>
    <t>TBS/AFDC 12 (3540) DTZS, Fermented (non-alcoholic) cereal beverages — Specification, First edition. </t>
  </si>
  <si>
    <t>This  Draft Tanzania Standard specifies requirements, sampling and test methods for fermented (non- alcoholic) cereal beverages.Note: This Draft East African Standard was also notified under SPS committee</t>
  </si>
  <si>
    <t>Other fermented beverages (for example, cider, perry, mead, saké); mixtures of fermented beverages and mixtures of fermented beverages and non-alcoholic beverages, not elsewhere specified or included. (HS code(s): 2206); Non-alcoholic beverages (ICS code(s): 67.160.20)</t>
  </si>
  <si>
    <t>2206 - Other fermented beverages (for example, cider, perry, mead, saké); mixtures of fermented beverages and mixtures of fermented beverages and non-alcoholic beverages, not elsewhere specified or included.</t>
  </si>
  <si>
    <r>
      <rPr>
        <sz val="11"/>
        <rFont val="Calibri"/>
      </rPr>
      <t>https://members.wto.org/crnattachments/2025/TBT/TZA/25_02630_00_e.pdf</t>
    </r>
  </si>
  <si>
    <t>Hong Kong, China</t>
  </si>
  <si>
    <t>Amendments to the Food and Drugs (Composition and Labelling) Regulations (Cap. 132W)</t>
  </si>
  <si>
    <t>The proposed amendments are to prohibit the sale of mini-cup jelly confectionery products containing konjac with a height or width of less than or equal to 45 mm and require all prepackaged konjac-containing jelly confectionery products to be labelled with instructions for safe consumption to prevent choking hazard.</t>
  </si>
  <si>
    <t>Jelly confectionery products containing konjac (HS Code: 21069020)</t>
  </si>
  <si>
    <t>210690 - Food preparations, n.e.s.</t>
  </si>
  <si>
    <t>67.180.10 - Sugar and sugar products</t>
  </si>
  <si>
    <t>Food standards; Labelling</t>
  </si>
  <si>
    <r>
      <rPr>
        <sz val="11"/>
        <rFont val="Calibri"/>
      </rPr>
      <t>https://members.wto.org/crnattachments/2025/TBT/HKG/25_02625_00_e.pdf</t>
    </r>
  </si>
  <si>
    <t>Italy</t>
  </si>
  <si>
    <t>Proposal for a technical regulation for the definition of the reusability requirements of plastic products intended to come into contact with food as per Annex, Part B, of Legislative Decree 8 November 2021, n. 196.</t>
  </si>
  <si>
    <t>The regulatory proposal intervenes on the provisions contained in the legislative decree implementing Directive (EU) 2019/904 (SUP) with the aim of providing detailed technical characteristics aimed at ensuring the reusability of certain products listed in the Annex, Part B, for which, pursuant to Article 5 of the same legislative decree, a ban on placing them on the market is provided for.
The proposed technical regulation aims to identify the technical requirements for the reusability of the aforementioned plastic products for their placing on the market, thus ensuring the correct application of the SUP Directive and avoiding the marketing of products labelled as reusable but perceived and used by consumers as single-use.</t>
  </si>
  <si>
    <t>Tableware and kitchenware, of plastics (HS code(s): 392410); Plastics (ICS code(s): 83.080)</t>
  </si>
  <si>
    <t>67.250 - Materials and articles in contact with foodstuffs; 83.080 - Plastics</t>
  </si>
  <si>
    <r>
      <rPr>
        <sz val="11"/>
        <rFont val="Calibri"/>
      </rPr>
      <t>https://members.wto.org/crnattachments/2025/TBT/ITA/25_02619_00_x.pdf
Text on line at: https://technical-regulation-information-system.ec.europa.eu/it/notification/26801 (Notification number 2025/0187/IT)
and/or: https://technical-regulation-information-system.ec.europa.eu/it/search</t>
    </r>
  </si>
  <si>
    <t>Draft Circular guiding the registration of drugs and pharmaceutical ingredients  </t>
  </si>
  <si>
    <t>This draft Circular details:_x000D_
a) Documentation requirements, procedures for issuance, renewal, revision and revocation of the marketing authorization of modern medicines, vaccines, biologicals, herbal drugs and medicinal materials (including active ingredients, semi-finished herbal ingredients, excipients, and capsule shells) for human use in Vietnam;_x000D_
b) Required clinical data for assurance of safety and efficacy in the application;_x000D_
c) Requirements for exemption from clinical trial or certain stages thereof in Vietnam; drugs that have to undergo Stage 4 clinical trial;_x000D_
d) Rules for validation of marketing authorization applications (hereinafter referred to as “marketing application”) for drugs/medicinal materials, renewal and revision thereof;_x000D_
d) Rules for validation of applications for licenses to import drugs that are yet to be approved for marketing authorization (hereinafter referred to as “unapproved drugs”) in the cases specified in Point a Clause 43 Article 5 of Decree No. 155/2018/ND-CP dated November 12, 2018 providing amendments to regulations on business conditions under state management of the Ministry of Health of Vietnam (hereinafter referred to as “Decree No. 155/2018/ND-CP”);_x000D_
g) Rules for the organization and operation of Marketing Authorization Advisory Board (hereinafter referred to as “the Advisory Board”);_x000D_
h) Organizing and operating principles of the Advisory Council for the issuance of marketing authorization of drugs and pharmaceutical ingredients (hereinafter referred to as the Council).</t>
  </si>
  <si>
    <t>Medicinal finished products and medicinal ingredients</t>
  </si>
  <si>
    <r>
      <rPr>
        <sz val="11"/>
        <rFont val="Calibri"/>
      </rPr>
      <t>https://members.wto.org/crnattachments/2025/TBT/VNM/25_02615_00_x.pdf</t>
    </r>
  </si>
  <si>
    <t>Amendment of Technical Regulations for Electrical and Telecommunication Products and Components, Single-capped Fluorescent Lamps - Performance Specifications (KC 60901)</t>
  </si>
  <si>
    <t>Performance specifications for Single-capped fluorescent lamps (KC 60901) will be harmonized with relevant international standards (IEC 60901). The main modification is as below.- To add test methods and clarify the condition of test (Clause 1, Annex B, C, D etc.)</t>
  </si>
  <si>
    <t>Single-capped fluorescent lamps</t>
  </si>
  <si>
    <t>29.140.30 - Fluorescent lamps. Discharge lamps</t>
  </si>
  <si>
    <t>Harmonization (TBT)</t>
  </si>
  <si>
    <r>
      <rPr>
        <sz val="11"/>
        <rFont val="Calibri"/>
      </rPr>
      <t>https://members.wto.org/crnattachments/2025/TBT/KOR/25_02583_00_x.pdf
https://members.wto.org/crnattachments/2025/TBT/KOR/25_02583_01_x.pdf
https://kats.go.kr/content.do?cmsid=239&amp;mode=view&amp;page=4&amp;cid=24929</t>
    </r>
  </si>
  <si>
    <t>Amendment of Technical Regulations for Hand-Held Motor-Operated Electric Tools – Safety Part 2-12: Particular Requirements for Concrete Vibrators (KC 60745-2-12)</t>
  </si>
  <si>
    <t>Particular requirements for concrete vibrators (KC 60745-2-12) will be harmonized with relevant international standards (IEC 60745-2-12). The main modification is as below.- To add test methods and clarify the condition of test (Clause 14, 20, 24 and etc.)- To add terms and definition (Clause 3)</t>
  </si>
  <si>
    <t>Concrete vibrators </t>
  </si>
  <si>
    <t>25.140.20 - Electric tools; 91.220 - Construction equipment</t>
  </si>
  <si>
    <r>
      <rPr>
        <sz val="11"/>
        <rFont val="Calibri"/>
      </rPr>
      <t>https://members.wto.org/crnattachments/2025/TBT/KOR/25_02579_00_x.pdf
https://members.wto.org/crnattachments/2025/TBT/KOR/25_02579_01_x.pdf</t>
    </r>
  </si>
  <si>
    <t>Amendment of Technical Regulations for Electrical and Telecommunication Products and Components, Plugs and Socket-Outlets for Household and Similar Purposes, Part 1: General Requirements (KC 60884-1)</t>
  </si>
  <si>
    <t>Plugs and socket-outlets for household and similar purposes Part 1: General requirements (KC 60884-1) will be harmonized with relevant international standards(IEC 60799). The main modification is as below.- To relax the class (Clause 7.1.1)- To specify the test methods (Clause 19.1)</t>
  </si>
  <si>
    <t>Plugs and socket-outlets for household and similar purposes </t>
  </si>
  <si>
    <t>29.120.30 - Plugs, socket-outlets, couplers</t>
  </si>
  <si>
    <r>
      <rPr>
        <sz val="11"/>
        <rFont val="Calibri"/>
      </rPr>
      <t>https://members.wto.org/crnattachments/2025/TBT/KOR/25_02581_00_x.pdf
https://members.wto.org/crnattachments/2025/TBT/KOR/25_02581_01_x.pdf</t>
    </r>
  </si>
  <si>
    <t>Amendment of Technical Regulations for Lamp Controlgear - Safety Part 2-2: Particular Requirements for D.C. or A.C. Supplied Electronic Step-Down Convertors for Filament Lamps (KC 61347-2-2)</t>
  </si>
  <si>
    <t>Particular requirements for d.c. or a.c. supplied electronic step-down convertors for filament lamps (KC 61347-2-2) will be harmonized with relevant international standards (IEC 61347-2-2). The main modification is as below.- To add test methods and clarify the condition of test (Clause 1,4,5,7,15 etc.)</t>
  </si>
  <si>
    <t>Lamp controlgear</t>
  </si>
  <si>
    <t>29.130 - Switchgear and controlgear; 29.140 - Lamps and related equipment</t>
  </si>
  <si>
    <r>
      <rPr>
        <sz val="11"/>
        <rFont val="Calibri"/>
      </rPr>
      <t>https://members.wto.org/crnattachments/2025/TBT/KOR/25_02608_00_x.pdf
https://members.wto.org/crnattachments/2025/TBT/KOR/25_02608_01_x.pdf</t>
    </r>
  </si>
  <si>
    <t>Amendment of Technical Regulations for Electrical and Telecommunication Products and Components,  Single-capped Fluorescent Lamps - Safety Specifications (KC 61199)</t>
  </si>
  <si>
    <t>Particular requirements for Single-capped fluorescent lamps (KC 61199) will be harmonized with relevant international standards (IEC 61199). The main modification is as below.- To add test methods and clarify the condition of test (Clause 4, Annex A, B, C, F, G, H, I etc.)- To add terms and definition (Clause 3)</t>
  </si>
  <si>
    <r>
      <rPr>
        <sz val="11"/>
        <rFont val="Calibri"/>
      </rPr>
      <t>https://members.wto.org/crnattachments/2025/TBT/KOR/25_02585_00_x.pdf
https://members.wto.org/crnattachments/2025/TBT/KOR/25_02585_01_x.pdf
https://kats.go.kr/content.do?cmsid=239&amp;mode=view&amp;page=4&amp;cid=24929</t>
    </r>
  </si>
  <si>
    <t>Amendment of Technical Regulations for Electrical and Telecommunication Products and Components, Tungsten Filament Lamps for Domestic and Similar General Lighting Purposes – Performance Requirements (KC 60064)</t>
  </si>
  <si>
    <t>Performance requirements for Tungsten filament lamps (KC 60064) will be harmonized with relevant international standards (IEC 60064). The main modification is as below._x000D_
- To add test methods and clarify the condition of test (Clause 8)</t>
  </si>
  <si>
    <t>Tungsten filament lamps for domestic and similar general lighting purposes</t>
  </si>
  <si>
    <r>
      <rPr>
        <sz val="11"/>
        <rFont val="Calibri"/>
      </rPr>
      <t>https://members.wto.org/crnattachments/2025/TBT/KOR/25_02582_00_x.pdf
https://members.wto.org/crnattachments/2025/TBT/KOR/25_02582_01_x.pdf
https://kats.go.kr/content.do?cmsid=239&amp;mode=view&amp;page=4&amp;cid=24929</t>
    </r>
  </si>
  <si>
    <t>Amendment of Technical Regulations for Electrical and Telecommunication  Products and Components, Electrical Accessories - Cord Sets and Interconnection Cord Sets (KC 60799) </t>
  </si>
  <si>
    <t>Electrical accessories - Cord sets and interconnection cord sets (KC 60799) will be harmonized with relevant international standards (IEC 60799). The main modification is as below.- To relax the class (Clause 5)- To specify the test methods (Annex A.4)</t>
  </si>
  <si>
    <t>Cord sets and interconnection cord sets</t>
  </si>
  <si>
    <t>29.060 - Electrical wires and cables; 29.120.30 - Plugs, socket-outlets, couplers</t>
  </si>
  <si>
    <r>
      <rPr>
        <sz val="11"/>
        <rFont val="Calibri"/>
      </rPr>
      <t>https://members.wto.org/crnattachments/2025/TBT/KOR/25_02580_00_x.pdf
https://members.wto.org/crnattachments/2025/TBT/KOR/25_02580_01_x.pdf</t>
    </r>
  </si>
  <si>
    <t>Draft resolution 1317, 27 March 2025</t>
  </si>
  <si>
    <t>This Draft Resolution contains provisions on the health requirements applicable to food-grade post-consumer recycled polyethylene terephthalate (PET-PCR) used in precursor articles and packaging intended to come into contact with food.This is Draft Resolution (P. RES) No. 7/2024 within the scope of Mercosur</t>
  </si>
  <si>
    <t>Food technology (ICS code(s): 67)</t>
  </si>
  <si>
    <t>67.250 - Materials and articles in contact with foodstuffs; 67 - Food technology</t>
  </si>
  <si>
    <r>
      <rPr>
        <sz val="11"/>
        <rFont val="Calibri"/>
      </rPr>
      <t>https://members.wto.org/crnattachments/2025/TBT/BRA/25_02595_00_x.pdf</t>
    </r>
  </si>
  <si>
    <t>Draft Commission Delegated Regulation amending Regulation (EC) No 273/2004 of the European Parliament and of the Council and Council Regulation (EC) No 111/2005 as regards the inclusion of the drug precursors 4-piperidone and 1-boc-4-piperidone in the list of scheduled substances </t>
  </si>
  <si>
    <t>This draft Commission Regulation adds 4-piperidone and 1-boc-4-piperidone to Category 1 of the list of scheduled substances in Regulation (EC) No 111/2005.Operators will have the obligation to hold a licence for category 1. They will also have special labelling requirements for any packaging containing this substance according to Article 5 of the Regulation. </t>
  </si>
  <si>
    <t>Chemical substances classified as drug precursors.</t>
  </si>
  <si>
    <r>
      <rPr>
        <sz val="11"/>
        <rFont val="Calibri"/>
      </rPr>
      <t>https://members.wto.org/crnattachments/2025/TBT/EEC/25_02611_00_e.pdf
https://members.wto.org/crnattachments/2025/TBT/EEC/25_02611_01_e.pdf</t>
    </r>
  </si>
  <si>
    <t>Amendment of Technical Regulations for Electrical and Telecommunication Products and Components, Lamp Controlgear Part 2-1 Particular Requirements for Starting Devices (Other Than Glow Starters)(KC 61347-2-1) </t>
  </si>
  <si>
    <t>Particular requirements for Lamp controlgear (KC 61347-2-1) will be harmonized with relevant international standards (IEC 61347-2-1). The main modification is as below.- To add test methods and clarify the condition of test (Clause 7, 15 etc.)</t>
  </si>
  <si>
    <t>29.130.99 - Other switchgear and controlgear; 29.140 - Lamps and related equipment</t>
  </si>
  <si>
    <r>
      <rPr>
        <sz val="11"/>
        <rFont val="Calibri"/>
      </rPr>
      <t>https://members.wto.org/crnattachments/2025/TBT/KOR/25_02607_00_x.pdf
https://members.wto.org/crnattachments/2025/TBT/KOR/25_02607_01_x.pdf</t>
    </r>
  </si>
  <si>
    <t>Mozambique</t>
  </si>
  <si>
    <t>Pr.PAC-DEI-004 -CONFORMITY ASSESSMENT PROCEDURE FOR NATIONAL PRODUCTS</t>
  </si>
  <si>
    <t>This procedure establishes the criteria and methods for Conformity Assessment of national products, to ensure that they fulfil the applicable normative and legal quality requirements._x000D_
This procedure applies to micro, small, medium and large companies established in Mozambique that produce products for the local market. These products are on the List of Mandatory Control Products annexed to Decree no. 8/2022 of 14 March.</t>
  </si>
  <si>
    <t>The HS is listed in Annex II to the Regulation from Decree 8/2022, July 14th</t>
  </si>
  <si>
    <t>Consumer information, labelling (TBT); Prevention of deceptive practices and consumer protection (TBT); Protection of human health or safety (TBT); Quality requirements (TBT)</t>
  </si>
  <si>
    <r>
      <rPr>
        <sz val="11"/>
        <rFont val="Calibri"/>
      </rPr>
      <t>https://members.wto.org/crnattachments/2025/TBT/MOZ/25_02587_00_x.pdf</t>
    </r>
  </si>
  <si>
    <t>Amendment of Technical Regulations for Electrical and Telecommunication Products and Components,  Self-ballasted Fluorescent Lamps for General Lighting Services - Safety Requirements (KC 60968)</t>
  </si>
  <si>
    <t>Safety requirements for Self-ballasted fluorescent lamps (KC 60968) will be harmonized with relevant international standards (IEC 60968). The main modification is as below.- To add the condition of Minamata Convention (Clause 6)</t>
  </si>
  <si>
    <t>Self-ballasted fluorescent lamps</t>
  </si>
  <si>
    <r>
      <rPr>
        <sz val="11"/>
        <rFont val="Calibri"/>
      </rPr>
      <t>https://members.wto.org/crnattachments/2025/TBT/KOR/25_02584_00_x.pdf
https://members.wto.org/crnattachments/2025/TBT/KOR/25_02584_01_x.pdf
https://kats.go.kr/content.do?cmsid=239&amp;mode=view&amp;page=4&amp;cid=24929</t>
    </r>
  </si>
  <si>
    <t>This Draft Resolution contains provisions on the procedures for granting the Health Authorization for manufacturing and importing, as well as establishing requirements for the marketing, prescription, dispensing, monitoring and inspection of Cannabis products for medicinal purposes, and other provisions..</t>
  </si>
  <si>
    <t>Health care technology (ICS code(s): 11)</t>
  </si>
  <si>
    <t>11 - Health care technology</t>
  </si>
  <si>
    <r>
      <rPr>
        <sz val="11"/>
        <rFont val="Calibri"/>
      </rPr>
      <t>https://members.wto.org/crnattachments/2025/TBT/BRA/25_02596_00_x.pdf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</si>
</sst>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name val="Calibri"/>
    </font>
    <font>
      <b/>
      <sz val="11"/>
      <name val="Calibri"/>
    </font>
    <font>
      <u/>
      <sz val="11"/>
      <color rgb="FF0000FF"/>
      <name val="Calibri"/>
    </font>
  </fonts>
  <fills count="2">
    <fill>
      <patternFill patternType="none"/>
    </fill>
    <fill>
      <patternFill patternType="gray125"/>
    </fill>
  </fills>
  <borders count="1">
    <border>
      <left/>
      <right/>
      <top/>
      <bottom/>
      <diagonal/>
    </border>
  </borders>
  <cellStyleXfs count="1">
    <xf numFmtId="0" fontId="0" fillId="0" borderId="0"/>
  </cellStyleXfs>
  <cellXfs count="10">
    <xf numFmtId="0" fontId="0" fillId="0" borderId="0" xfId="0"/>
    <xf numFmtId="0" fontId="1" fillId="0" borderId="0" xfId="0" applyFont="1" applyAlignment="1">
      <alignment horizontal="center" vertical="center"/>
    </xf>
    <xf numFmtId="0" fontId="0" fillId="0" borderId="0" xfId="0" applyAlignment="1">
      <alignment wrapText="1"/>
    </xf>
    <xf numFmtId="0" fontId="1" fillId="0" borderId="0" xfId="0" applyFont="1" applyAlignment="1">
      <alignment horizontal="center" vertical="center" wrapText="1"/>
    </xf>
    <xf numFmtId="14" fontId="0" fillId="0" borderId="0" xfId="0" applyNumberFormat="1"/>
    <xf numFmtId="14" fontId="1" fillId="0" borderId="0" xfId="0" applyNumberFormat="1" applyFont="1" applyAlignment="1">
      <alignment horizontal="center" vertical="center"/>
    </xf>
    <xf numFmtId="0" fontId="0" fillId="0" borderId="0" xfId="0" applyAlignment="1">
      <alignment vertical="top"/>
    </xf>
    <xf numFmtId="14" fontId="0" fillId="0" borderId="0" xfId="0" applyNumberFormat="1" applyAlignment="1">
      <alignment vertical="top"/>
    </xf>
    <xf numFmtId="0" fontId="0" fillId="0" borderId="0" xfId="0" applyAlignment="1">
      <alignment vertical="top" wrapText="1"/>
    </xf>
    <xf numFmtId="0" fontId="2" fillId="0" borderId="0" xfId="0" applyFont="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88"/>
  <sheetViews>
    <sheetView tabSelected="1" workbookViewId="0">
      <selection activeCell="B5" sqref="B5"/>
    </sheetView>
  </sheetViews>
  <sheetFormatPr defaultRowHeight="15" x14ac:dyDescent="0.25"/>
  <cols>
    <col min="1" max="1" width="100" style="2" customWidth="1"/>
    <col min="2" max="2" width="30" customWidth="1"/>
    <col min="3" max="3" width="20" style="4" customWidth="1"/>
    <col min="4" max="4" width="50" customWidth="1"/>
    <col min="5" max="6" width="100" style="2" customWidth="1"/>
    <col min="8" max="11" width="100" style="2" customWidth="1"/>
    <col min="12" max="12" width="100" customWidth="1"/>
    <col min="13" max="13" width="30" style="4" customWidth="1"/>
    <col min="14" max="18" width="100" customWidth="1"/>
  </cols>
  <sheetData>
    <row r="1" spans="1:18" ht="30" customHeight="1" x14ac:dyDescent="0.25">
      <c r="A1" s="3" t="s">
        <v>5</v>
      </c>
      <c r="B1" s="1" t="s">
        <v>0</v>
      </c>
      <c r="C1" s="5" t="s">
        <v>1</v>
      </c>
      <c r="D1" s="1" t="s">
        <v>2</v>
      </c>
      <c r="E1" s="3" t="s">
        <v>3</v>
      </c>
      <c r="F1" s="3" t="s">
        <v>4</v>
      </c>
      <c r="H1" s="3" t="s">
        <v>6</v>
      </c>
      <c r="I1" s="3" t="s">
        <v>7</v>
      </c>
      <c r="J1" s="3" t="s">
        <v>8</v>
      </c>
      <c r="K1" s="3" t="s">
        <v>9</v>
      </c>
      <c r="L1" s="1" t="s">
        <v>10</v>
      </c>
      <c r="M1" s="5" t="s">
        <v>11</v>
      </c>
      <c r="N1" s="1" t="s">
        <v>12</v>
      </c>
      <c r="O1" s="1" t="s">
        <v>13</v>
      </c>
      <c r="P1" s="1" t="s">
        <v>14</v>
      </c>
      <c r="Q1" s="1" t="s">
        <v>15</v>
      </c>
      <c r="R1" s="1" t="s">
        <v>16</v>
      </c>
    </row>
    <row r="2" spans="1:18" ht="45" x14ac:dyDescent="0.25">
      <c r="A2" s="8" t="s">
        <v>20</v>
      </c>
      <c r="B2" s="6" t="s">
        <v>17</v>
      </c>
      <c r="C2" s="7">
        <v>45777</v>
      </c>
      <c r="D2" s="9" t="str">
        <f>HYPERLINK("https://eping.wto.org/en/Search?viewData= G/TBT/N/BDI/593, G/TBT/N/KEN/1793, G/TBT/N/RWA/1190, G/TBT/N/TZA/1325, G/TBT/N/UGA/2146"," G/TBT/N/BDI/593, G/TBT/N/KEN/1793, G/TBT/N/RWA/1190, G/TBT/N/TZA/1325, G/TBT/N/UGA/2146")</f>
        <v xml:space="preserve"> G/TBT/N/BDI/593, G/TBT/N/KEN/1793, G/TBT/N/RWA/1190, G/TBT/N/TZA/1325, G/TBT/N/UGA/2146</v>
      </c>
      <c r="E2" s="8" t="s">
        <v>18</v>
      </c>
      <c r="F2" s="8" t="s">
        <v>19</v>
      </c>
      <c r="H2" s="8" t="s">
        <v>21</v>
      </c>
      <c r="I2" s="8" t="s">
        <v>22</v>
      </c>
      <c r="J2" s="8" t="s">
        <v>23</v>
      </c>
      <c r="K2" s="8" t="s">
        <v>24</v>
      </c>
      <c r="L2" s="6"/>
      <c r="M2" s="7">
        <v>45837</v>
      </c>
      <c r="N2" s="6" t="s">
        <v>25</v>
      </c>
      <c r="O2" s="8" t="s">
        <v>26</v>
      </c>
      <c r="P2" s="6" t="str">
        <f>HYPERLINK("https://docs.wto.org/imrd/directdoc.asp?DDFDocuments/t/G/TBTN25/BDI593.DOCX", "https://docs.wto.org/imrd/directdoc.asp?DDFDocuments/t/G/TBTN25/BDI593.DOCX")</f>
        <v>https://docs.wto.org/imrd/directdoc.asp?DDFDocuments/t/G/TBTN25/BDI593.DOCX</v>
      </c>
      <c r="Q2" s="6"/>
      <c r="R2" s="6"/>
    </row>
    <row r="3" spans="1:18" ht="60" x14ac:dyDescent="0.25">
      <c r="A3" s="8" t="s">
        <v>29</v>
      </c>
      <c r="B3" s="6" t="s">
        <v>17</v>
      </c>
      <c r="C3" s="7">
        <v>45777</v>
      </c>
      <c r="D3" s="9" t="str">
        <f>HYPERLINK("https://eping.wto.org/en/Search?viewData= G/TBT/N/TZA/1322"," G/TBT/N/TZA/1322")</f>
        <v xml:space="preserve"> G/TBT/N/TZA/1322</v>
      </c>
      <c r="E3" s="8" t="s">
        <v>27</v>
      </c>
      <c r="F3" s="8" t="s">
        <v>28</v>
      </c>
      <c r="H3" s="8" t="s">
        <v>30</v>
      </c>
      <c r="I3" s="8" t="s">
        <v>31</v>
      </c>
      <c r="J3" s="8" t="s">
        <v>32</v>
      </c>
      <c r="K3" s="8" t="s">
        <v>33</v>
      </c>
      <c r="L3" s="6"/>
      <c r="M3" s="7">
        <v>45837</v>
      </c>
      <c r="N3" s="6" t="s">
        <v>25</v>
      </c>
      <c r="O3" s="8" t="s">
        <v>34</v>
      </c>
      <c r="P3" s="6" t="str">
        <f>HYPERLINK("https://docs.wto.org/imrd/directdoc.asp?DDFDocuments/t/G/TBTN25/TZA1322.DOCX", "https://docs.wto.org/imrd/directdoc.asp?DDFDocuments/t/G/TBTN25/TZA1322.DOCX")</f>
        <v>https://docs.wto.org/imrd/directdoc.asp?DDFDocuments/t/G/TBTN25/TZA1322.DOCX</v>
      </c>
      <c r="Q3" s="6"/>
      <c r="R3" s="6"/>
    </row>
    <row r="4" spans="1:18" ht="45" x14ac:dyDescent="0.25">
      <c r="A4" s="8" t="s">
        <v>20</v>
      </c>
      <c r="B4" s="6" t="s">
        <v>35</v>
      </c>
      <c r="C4" s="7">
        <v>45777</v>
      </c>
      <c r="D4" s="9" t="str">
        <f>HYPERLINK("https://eping.wto.org/en/Search?viewData= G/TBT/N/BDI/593, G/TBT/N/KEN/1793, G/TBT/N/RWA/1190, G/TBT/N/TZA/1325, G/TBT/N/UGA/2146"," G/TBT/N/BDI/593, G/TBT/N/KEN/1793, G/TBT/N/RWA/1190, G/TBT/N/TZA/1325, G/TBT/N/UGA/2146")</f>
        <v xml:space="preserve"> G/TBT/N/BDI/593, G/TBT/N/KEN/1793, G/TBT/N/RWA/1190, G/TBT/N/TZA/1325, G/TBT/N/UGA/2146</v>
      </c>
      <c r="E4" s="8" t="s">
        <v>18</v>
      </c>
      <c r="F4" s="8" t="s">
        <v>19</v>
      </c>
      <c r="H4" s="8" t="s">
        <v>21</v>
      </c>
      <c r="I4" s="8" t="s">
        <v>22</v>
      </c>
      <c r="J4" s="8" t="s">
        <v>36</v>
      </c>
      <c r="K4" s="8" t="s">
        <v>24</v>
      </c>
      <c r="L4" s="6"/>
      <c r="M4" s="7">
        <v>45837</v>
      </c>
      <c r="N4" s="6" t="s">
        <v>25</v>
      </c>
      <c r="O4" s="8" t="s">
        <v>26</v>
      </c>
      <c r="P4" s="6" t="str">
        <f>HYPERLINK("https://docs.wto.org/imrd/directdoc.asp?DDFDocuments/t/G/TBTN25/BDI593.DOCX", "https://docs.wto.org/imrd/directdoc.asp?DDFDocuments/t/G/TBTN25/BDI593.DOCX")</f>
        <v>https://docs.wto.org/imrd/directdoc.asp?DDFDocuments/t/G/TBTN25/BDI593.DOCX</v>
      </c>
      <c r="Q4" s="6"/>
      <c r="R4" s="6"/>
    </row>
    <row r="5" spans="1:18" ht="45" x14ac:dyDescent="0.25">
      <c r="A5" s="8" t="s">
        <v>20</v>
      </c>
      <c r="B5" s="6" t="s">
        <v>37</v>
      </c>
      <c r="C5" s="7">
        <v>45777</v>
      </c>
      <c r="D5" s="9" t="str">
        <f>HYPERLINK("https://eping.wto.org/en/Search?viewData= G/TBT/N/BDI/593, G/TBT/N/KEN/1793, G/TBT/N/RWA/1190, G/TBT/N/TZA/1325, G/TBT/N/UGA/2146"," G/TBT/N/BDI/593, G/TBT/N/KEN/1793, G/TBT/N/RWA/1190, G/TBT/N/TZA/1325, G/TBT/N/UGA/2146")</f>
        <v xml:space="preserve"> G/TBT/N/BDI/593, G/TBT/N/KEN/1793, G/TBT/N/RWA/1190, G/TBT/N/TZA/1325, G/TBT/N/UGA/2146</v>
      </c>
      <c r="E5" s="8" t="s">
        <v>18</v>
      </c>
      <c r="F5" s="8" t="s">
        <v>19</v>
      </c>
      <c r="H5" s="8" t="s">
        <v>21</v>
      </c>
      <c r="I5" s="8" t="s">
        <v>22</v>
      </c>
      <c r="J5" s="8" t="s">
        <v>23</v>
      </c>
      <c r="K5" s="8" t="s">
        <v>24</v>
      </c>
      <c r="L5" s="6"/>
      <c r="M5" s="7">
        <v>45837</v>
      </c>
      <c r="N5" s="6" t="s">
        <v>25</v>
      </c>
      <c r="O5" s="8" t="s">
        <v>26</v>
      </c>
      <c r="P5" s="6" t="str">
        <f>HYPERLINK("https://docs.wto.org/imrd/directdoc.asp?DDFDocuments/t/G/TBTN25/BDI593.DOCX", "https://docs.wto.org/imrd/directdoc.asp?DDFDocuments/t/G/TBTN25/BDI593.DOCX")</f>
        <v>https://docs.wto.org/imrd/directdoc.asp?DDFDocuments/t/G/TBTN25/BDI593.DOCX</v>
      </c>
      <c r="Q5" s="6"/>
      <c r="R5" s="6"/>
    </row>
    <row r="6" spans="1:18" ht="45" x14ac:dyDescent="0.25">
      <c r="A6" s="8" t="s">
        <v>40</v>
      </c>
      <c r="B6" s="6" t="s">
        <v>17</v>
      </c>
      <c r="C6" s="7">
        <v>45777</v>
      </c>
      <c r="D6" s="9" t="str">
        <f>HYPERLINK("https://eping.wto.org/en/Search?viewData= G/TBT/N/TZA/1324"," G/TBT/N/TZA/1324")</f>
        <v xml:space="preserve"> G/TBT/N/TZA/1324</v>
      </c>
      <c r="E6" s="8" t="s">
        <v>38</v>
      </c>
      <c r="F6" s="8" t="s">
        <v>39</v>
      </c>
      <c r="H6" s="8" t="s">
        <v>41</v>
      </c>
      <c r="I6" s="8" t="s">
        <v>42</v>
      </c>
      <c r="J6" s="8" t="s">
        <v>43</v>
      </c>
      <c r="K6" s="8" t="s">
        <v>24</v>
      </c>
      <c r="L6" s="6"/>
      <c r="M6" s="7">
        <v>45837</v>
      </c>
      <c r="N6" s="6" t="s">
        <v>25</v>
      </c>
      <c r="O6" s="8" t="s">
        <v>44</v>
      </c>
      <c r="P6" s="6" t="str">
        <f>HYPERLINK("https://docs.wto.org/imrd/directdoc.asp?DDFDocuments/t/G/TBTN25/TZA1324.DOCX", "https://docs.wto.org/imrd/directdoc.asp?DDFDocuments/t/G/TBTN25/TZA1324.DOCX")</f>
        <v>https://docs.wto.org/imrd/directdoc.asp?DDFDocuments/t/G/TBTN25/TZA1324.DOCX</v>
      </c>
      <c r="Q6" s="6"/>
      <c r="R6" s="6"/>
    </row>
    <row r="7" spans="1:18" ht="45" x14ac:dyDescent="0.25">
      <c r="A7" s="8" t="s">
        <v>48</v>
      </c>
      <c r="B7" s="6" t="s">
        <v>45</v>
      </c>
      <c r="C7" s="7">
        <v>45777</v>
      </c>
      <c r="D7" s="9" t="str">
        <f>HYPERLINK("https://eping.wto.org/en/Search?viewData= G/TBT/N/BDI/594, G/TBT/N/KEN/1794, G/TBT/N/RWA/1191, G/TBT/N/TZA/1326, G/TBT/N/UGA/2147"," G/TBT/N/BDI/594, G/TBT/N/KEN/1794, G/TBT/N/RWA/1191, G/TBT/N/TZA/1326, G/TBT/N/UGA/2147")</f>
        <v xml:space="preserve"> G/TBT/N/BDI/594, G/TBT/N/KEN/1794, G/TBT/N/RWA/1191, G/TBT/N/TZA/1326, G/TBT/N/UGA/2147</v>
      </c>
      <c r="E7" s="8" t="s">
        <v>46</v>
      </c>
      <c r="F7" s="8" t="s">
        <v>47</v>
      </c>
      <c r="H7" s="8" t="s">
        <v>24</v>
      </c>
      <c r="I7" s="8" t="s">
        <v>49</v>
      </c>
      <c r="J7" s="8" t="s">
        <v>36</v>
      </c>
      <c r="K7" s="8" t="s">
        <v>24</v>
      </c>
      <c r="L7" s="6"/>
      <c r="M7" s="7">
        <v>45837</v>
      </c>
      <c r="N7" s="6" t="s">
        <v>25</v>
      </c>
      <c r="O7" s="8" t="s">
        <v>50</v>
      </c>
      <c r="P7" s="6" t="str">
        <f>HYPERLINK("https://docs.wto.org/imrd/directdoc.asp?DDFDocuments/t/G/TBTN25/BDI594.DOCX", "https://docs.wto.org/imrd/directdoc.asp?DDFDocuments/t/G/TBTN25/BDI594.DOCX")</f>
        <v>https://docs.wto.org/imrd/directdoc.asp?DDFDocuments/t/G/TBTN25/BDI594.DOCX</v>
      </c>
      <c r="Q7" s="6"/>
      <c r="R7" s="6"/>
    </row>
    <row r="8" spans="1:18" ht="45" x14ac:dyDescent="0.25">
      <c r="A8" s="8" t="s">
        <v>48</v>
      </c>
      <c r="B8" s="6" t="s">
        <v>37</v>
      </c>
      <c r="C8" s="7">
        <v>45777</v>
      </c>
      <c r="D8" s="9" t="str">
        <f>HYPERLINK("https://eping.wto.org/en/Search?viewData= G/TBT/N/BDI/594, G/TBT/N/KEN/1794, G/TBT/N/RWA/1191, G/TBT/N/TZA/1326, G/TBT/N/UGA/2147"," G/TBT/N/BDI/594, G/TBT/N/KEN/1794, G/TBT/N/RWA/1191, G/TBT/N/TZA/1326, G/TBT/N/UGA/2147")</f>
        <v xml:space="preserve"> G/TBT/N/BDI/594, G/TBT/N/KEN/1794, G/TBT/N/RWA/1191, G/TBT/N/TZA/1326, G/TBT/N/UGA/2147</v>
      </c>
      <c r="E8" s="8" t="s">
        <v>46</v>
      </c>
      <c r="F8" s="8" t="s">
        <v>47</v>
      </c>
      <c r="H8" s="8" t="s">
        <v>24</v>
      </c>
      <c r="I8" s="8" t="s">
        <v>49</v>
      </c>
      <c r="J8" s="8" t="s">
        <v>36</v>
      </c>
      <c r="K8" s="8" t="s">
        <v>24</v>
      </c>
      <c r="L8" s="6"/>
      <c r="M8" s="7">
        <v>45837</v>
      </c>
      <c r="N8" s="6" t="s">
        <v>25</v>
      </c>
      <c r="O8" s="8" t="s">
        <v>50</v>
      </c>
      <c r="P8" s="6" t="str">
        <f>HYPERLINK("https://docs.wto.org/imrd/directdoc.asp?DDFDocuments/t/G/TBTN25/BDI594.DOCX", "https://docs.wto.org/imrd/directdoc.asp?DDFDocuments/t/G/TBTN25/BDI594.DOCX")</f>
        <v>https://docs.wto.org/imrd/directdoc.asp?DDFDocuments/t/G/TBTN25/BDI594.DOCX</v>
      </c>
      <c r="Q8" s="6"/>
      <c r="R8" s="6"/>
    </row>
    <row r="9" spans="1:18" ht="45" x14ac:dyDescent="0.25">
      <c r="A9" s="8" t="s">
        <v>48</v>
      </c>
      <c r="B9" s="6" t="s">
        <v>51</v>
      </c>
      <c r="C9" s="7">
        <v>45777</v>
      </c>
      <c r="D9" s="9" t="str">
        <f>HYPERLINK("https://eping.wto.org/en/Search?viewData= G/TBT/N/BDI/594, G/TBT/N/KEN/1794, G/TBT/N/RWA/1191, G/TBT/N/TZA/1326, G/TBT/N/UGA/2147"," G/TBT/N/BDI/594, G/TBT/N/KEN/1794, G/TBT/N/RWA/1191, G/TBT/N/TZA/1326, G/TBT/N/UGA/2147")</f>
        <v xml:space="preserve"> G/TBT/N/BDI/594, G/TBT/N/KEN/1794, G/TBT/N/RWA/1191, G/TBT/N/TZA/1326, G/TBT/N/UGA/2147</v>
      </c>
      <c r="E9" s="8" t="s">
        <v>46</v>
      </c>
      <c r="F9" s="8" t="s">
        <v>47</v>
      </c>
      <c r="H9" s="8" t="s">
        <v>24</v>
      </c>
      <c r="I9" s="8" t="s">
        <v>49</v>
      </c>
      <c r="J9" s="8" t="s">
        <v>36</v>
      </c>
      <c r="K9" s="8" t="s">
        <v>24</v>
      </c>
      <c r="L9" s="6"/>
      <c r="M9" s="7">
        <v>45837</v>
      </c>
      <c r="N9" s="6" t="s">
        <v>25</v>
      </c>
      <c r="O9" s="8" t="s">
        <v>50</v>
      </c>
      <c r="P9" s="6" t="str">
        <f>HYPERLINK("https://docs.wto.org/imrd/directdoc.asp?DDFDocuments/t/G/TBTN25/BDI594.DOCX", "https://docs.wto.org/imrd/directdoc.asp?DDFDocuments/t/G/TBTN25/BDI594.DOCX")</f>
        <v>https://docs.wto.org/imrd/directdoc.asp?DDFDocuments/t/G/TBTN25/BDI594.DOCX</v>
      </c>
      <c r="Q9" s="6"/>
      <c r="R9" s="6"/>
    </row>
    <row r="10" spans="1:18" ht="60" x14ac:dyDescent="0.25">
      <c r="A10" s="8" t="s">
        <v>54</v>
      </c>
      <c r="B10" s="6" t="s">
        <v>17</v>
      </c>
      <c r="C10" s="7">
        <v>45777</v>
      </c>
      <c r="D10" s="9" t="str">
        <f>HYPERLINK("https://eping.wto.org/en/Search?viewData= G/TBT/N/TZA/1321"," G/TBT/N/TZA/1321")</f>
        <v xml:space="preserve"> G/TBT/N/TZA/1321</v>
      </c>
      <c r="E10" s="8" t="s">
        <v>52</v>
      </c>
      <c r="F10" s="8" t="s">
        <v>53</v>
      </c>
      <c r="H10" s="8" t="s">
        <v>55</v>
      </c>
      <c r="I10" s="8" t="s">
        <v>56</v>
      </c>
      <c r="J10" s="8" t="s">
        <v>32</v>
      </c>
      <c r="K10" s="8" t="s">
        <v>57</v>
      </c>
      <c r="L10" s="6"/>
      <c r="M10" s="7">
        <v>45837</v>
      </c>
      <c r="N10" s="6" t="s">
        <v>25</v>
      </c>
      <c r="O10" s="8" t="s">
        <v>58</v>
      </c>
      <c r="P10" s="6" t="str">
        <f>HYPERLINK("https://docs.wto.org/imrd/directdoc.asp?DDFDocuments/t/G/TBTN25/TZA1321.DOCX", "https://docs.wto.org/imrd/directdoc.asp?DDFDocuments/t/G/TBTN25/TZA1321.DOCX")</f>
        <v>https://docs.wto.org/imrd/directdoc.asp?DDFDocuments/t/G/TBTN25/TZA1321.DOCX</v>
      </c>
      <c r="Q10" s="6"/>
      <c r="R10" s="6"/>
    </row>
    <row r="11" spans="1:18" ht="45" x14ac:dyDescent="0.25">
      <c r="A11" s="8" t="s">
        <v>62</v>
      </c>
      <c r="B11" s="6" t="s">
        <v>59</v>
      </c>
      <c r="C11" s="7">
        <v>45777</v>
      </c>
      <c r="D11" s="9" t="str">
        <f>HYPERLINK("https://eping.wto.org/en/Search?viewData= G/TBT/N/NAM/11"," G/TBT/N/NAM/11")</f>
        <v xml:space="preserve"> G/TBT/N/NAM/11</v>
      </c>
      <c r="E11" s="8" t="s">
        <v>60</v>
      </c>
      <c r="F11" s="8" t="s">
        <v>61</v>
      </c>
      <c r="H11" s="8" t="s">
        <v>63</v>
      </c>
      <c r="I11" s="8" t="s">
        <v>64</v>
      </c>
      <c r="J11" s="8" t="s">
        <v>65</v>
      </c>
      <c r="K11" s="8" t="s">
        <v>24</v>
      </c>
      <c r="L11" s="6"/>
      <c r="M11" s="7">
        <v>45819</v>
      </c>
      <c r="N11" s="6" t="s">
        <v>25</v>
      </c>
      <c r="O11" s="8" t="s">
        <v>66</v>
      </c>
      <c r="P11" s="6" t="str">
        <f>HYPERLINK("https://docs.wto.org/imrd/directdoc.asp?DDFDocuments/t/G/TBTN25/NAM11.DOCX", "https://docs.wto.org/imrd/directdoc.asp?DDFDocuments/t/G/TBTN25/NAM11.DOCX")</f>
        <v>https://docs.wto.org/imrd/directdoc.asp?DDFDocuments/t/G/TBTN25/NAM11.DOCX</v>
      </c>
      <c r="Q11" s="6"/>
      <c r="R11" s="6"/>
    </row>
    <row r="12" spans="1:18" ht="45" x14ac:dyDescent="0.25">
      <c r="A12" s="8" t="s">
        <v>20</v>
      </c>
      <c r="B12" s="6" t="s">
        <v>45</v>
      </c>
      <c r="C12" s="7">
        <v>45777</v>
      </c>
      <c r="D12" s="9" t="str">
        <f>HYPERLINK("https://eping.wto.org/en/Search?viewData= G/TBT/N/BDI/593, G/TBT/N/KEN/1793, G/TBT/N/RWA/1190, G/TBT/N/TZA/1325, G/TBT/N/UGA/2146"," G/TBT/N/BDI/593, G/TBT/N/KEN/1793, G/TBT/N/RWA/1190, G/TBT/N/TZA/1325, G/TBT/N/UGA/2146")</f>
        <v xml:space="preserve"> G/TBT/N/BDI/593, G/TBT/N/KEN/1793, G/TBT/N/RWA/1190, G/TBT/N/TZA/1325, G/TBT/N/UGA/2146</v>
      </c>
      <c r="E12" s="8" t="s">
        <v>18</v>
      </c>
      <c r="F12" s="8" t="s">
        <v>19</v>
      </c>
      <c r="H12" s="8" t="s">
        <v>21</v>
      </c>
      <c r="I12" s="8" t="s">
        <v>22</v>
      </c>
      <c r="J12" s="8" t="s">
        <v>36</v>
      </c>
      <c r="K12" s="8" t="s">
        <v>24</v>
      </c>
      <c r="L12" s="6"/>
      <c r="M12" s="7">
        <v>45837</v>
      </c>
      <c r="N12" s="6" t="s">
        <v>25</v>
      </c>
      <c r="O12" s="8" t="s">
        <v>26</v>
      </c>
      <c r="P12" s="6" t="str">
        <f>HYPERLINK("https://docs.wto.org/imrd/directdoc.asp?DDFDocuments/t/G/TBTN25/BDI593.DOCX", "https://docs.wto.org/imrd/directdoc.asp?DDFDocuments/t/G/TBTN25/BDI593.DOCX")</f>
        <v>https://docs.wto.org/imrd/directdoc.asp?DDFDocuments/t/G/TBTN25/BDI593.DOCX</v>
      </c>
      <c r="Q12" s="6"/>
      <c r="R12" s="6"/>
    </row>
    <row r="13" spans="1:18" ht="45" x14ac:dyDescent="0.25">
      <c r="A13" s="8" t="s">
        <v>48</v>
      </c>
      <c r="B13" s="6" t="s">
        <v>17</v>
      </c>
      <c r="C13" s="7">
        <v>45777</v>
      </c>
      <c r="D13" s="9" t="str">
        <f>HYPERLINK("https://eping.wto.org/en/Search?viewData= G/TBT/N/BDI/594, G/TBT/N/KEN/1794, G/TBT/N/RWA/1191, G/TBT/N/TZA/1326, G/TBT/N/UGA/2147"," G/TBT/N/BDI/594, G/TBT/N/KEN/1794, G/TBT/N/RWA/1191, G/TBT/N/TZA/1326, G/TBT/N/UGA/2147")</f>
        <v xml:space="preserve"> G/TBT/N/BDI/594, G/TBT/N/KEN/1794, G/TBT/N/RWA/1191, G/TBT/N/TZA/1326, G/TBT/N/UGA/2147</v>
      </c>
      <c r="E13" s="8" t="s">
        <v>46</v>
      </c>
      <c r="F13" s="8" t="s">
        <v>47</v>
      </c>
      <c r="H13" s="8" t="s">
        <v>24</v>
      </c>
      <c r="I13" s="8" t="s">
        <v>49</v>
      </c>
      <c r="J13" s="8" t="s">
        <v>23</v>
      </c>
      <c r="K13" s="8" t="s">
        <v>24</v>
      </c>
      <c r="L13" s="6"/>
      <c r="M13" s="7">
        <v>45837</v>
      </c>
      <c r="N13" s="6" t="s">
        <v>25</v>
      </c>
      <c r="O13" s="8" t="s">
        <v>50</v>
      </c>
      <c r="P13" s="6" t="str">
        <f>HYPERLINK("https://docs.wto.org/imrd/directdoc.asp?DDFDocuments/t/G/TBTN25/BDI594.DOCX", "https://docs.wto.org/imrd/directdoc.asp?DDFDocuments/t/G/TBTN25/BDI594.DOCX")</f>
        <v>https://docs.wto.org/imrd/directdoc.asp?DDFDocuments/t/G/TBTN25/BDI594.DOCX</v>
      </c>
      <c r="Q13" s="6"/>
      <c r="R13" s="6"/>
    </row>
    <row r="14" spans="1:18" ht="45" x14ac:dyDescent="0.25">
      <c r="A14" s="8" t="s">
        <v>69</v>
      </c>
      <c r="B14" s="6" t="s">
        <v>17</v>
      </c>
      <c r="C14" s="7">
        <v>45777</v>
      </c>
      <c r="D14" s="9" t="str">
        <f>HYPERLINK("https://eping.wto.org/en/Search?viewData= G/TBT/N/TZA/1323"," G/TBT/N/TZA/1323")</f>
        <v xml:space="preserve"> G/TBT/N/TZA/1323</v>
      </c>
      <c r="E14" s="8" t="s">
        <v>67</v>
      </c>
      <c r="F14" s="8" t="s">
        <v>68</v>
      </c>
      <c r="H14" s="8" t="s">
        <v>70</v>
      </c>
      <c r="I14" s="8" t="s">
        <v>42</v>
      </c>
      <c r="J14" s="8" t="s">
        <v>43</v>
      </c>
      <c r="K14" s="8" t="s">
        <v>24</v>
      </c>
      <c r="L14" s="6"/>
      <c r="M14" s="7">
        <v>45837</v>
      </c>
      <c r="N14" s="6" t="s">
        <v>25</v>
      </c>
      <c r="O14" s="8" t="s">
        <v>71</v>
      </c>
      <c r="P14" s="6" t="str">
        <f>HYPERLINK("https://docs.wto.org/imrd/directdoc.asp?DDFDocuments/t/G/TBTN25/TZA1323.DOCX", "https://docs.wto.org/imrd/directdoc.asp?DDFDocuments/t/G/TBTN25/TZA1323.DOCX")</f>
        <v>https://docs.wto.org/imrd/directdoc.asp?DDFDocuments/t/G/TBTN25/TZA1323.DOCX</v>
      </c>
      <c r="Q14" s="6"/>
      <c r="R14" s="6"/>
    </row>
    <row r="15" spans="1:18" ht="45" x14ac:dyDescent="0.25">
      <c r="A15" s="8" t="s">
        <v>20</v>
      </c>
      <c r="B15" s="6" t="s">
        <v>51</v>
      </c>
      <c r="C15" s="7">
        <v>45777</v>
      </c>
      <c r="D15" s="9" t="str">
        <f>HYPERLINK("https://eping.wto.org/en/Search?viewData= G/TBT/N/BDI/593, G/TBT/N/KEN/1793, G/TBT/N/RWA/1190, G/TBT/N/TZA/1325, G/TBT/N/UGA/2146"," G/TBT/N/BDI/593, G/TBT/N/KEN/1793, G/TBT/N/RWA/1190, G/TBT/N/TZA/1325, G/TBT/N/UGA/2146")</f>
        <v xml:space="preserve"> G/TBT/N/BDI/593, G/TBT/N/KEN/1793, G/TBT/N/RWA/1190, G/TBT/N/TZA/1325, G/TBT/N/UGA/2146</v>
      </c>
      <c r="E15" s="8" t="s">
        <v>18</v>
      </c>
      <c r="F15" s="8" t="s">
        <v>19</v>
      </c>
      <c r="H15" s="8" t="s">
        <v>21</v>
      </c>
      <c r="I15" s="8" t="s">
        <v>22</v>
      </c>
      <c r="J15" s="8" t="s">
        <v>36</v>
      </c>
      <c r="K15" s="8" t="s">
        <v>24</v>
      </c>
      <c r="L15" s="6"/>
      <c r="M15" s="7">
        <v>45837</v>
      </c>
      <c r="N15" s="6" t="s">
        <v>25</v>
      </c>
      <c r="O15" s="8" t="s">
        <v>26</v>
      </c>
      <c r="P15" s="6" t="str">
        <f>HYPERLINK("https://docs.wto.org/imrd/directdoc.asp?DDFDocuments/t/G/TBTN25/BDI593.DOCX", "https://docs.wto.org/imrd/directdoc.asp?DDFDocuments/t/G/TBTN25/BDI593.DOCX")</f>
        <v>https://docs.wto.org/imrd/directdoc.asp?DDFDocuments/t/G/TBTN25/BDI593.DOCX</v>
      </c>
      <c r="Q15" s="6"/>
      <c r="R15" s="6"/>
    </row>
    <row r="16" spans="1:18" ht="45" x14ac:dyDescent="0.25">
      <c r="A16" s="8" t="s">
        <v>48</v>
      </c>
      <c r="B16" s="6" t="s">
        <v>35</v>
      </c>
      <c r="C16" s="7">
        <v>45777</v>
      </c>
      <c r="D16" s="9" t="str">
        <f>HYPERLINK("https://eping.wto.org/en/Search?viewData= G/TBT/N/BDI/594, G/TBT/N/KEN/1794, G/TBT/N/RWA/1191, G/TBT/N/TZA/1326, G/TBT/N/UGA/2147"," G/TBT/N/BDI/594, G/TBT/N/KEN/1794, G/TBT/N/RWA/1191, G/TBT/N/TZA/1326, G/TBT/N/UGA/2147")</f>
        <v xml:space="preserve"> G/TBT/N/BDI/594, G/TBT/N/KEN/1794, G/TBT/N/RWA/1191, G/TBT/N/TZA/1326, G/TBT/N/UGA/2147</v>
      </c>
      <c r="E16" s="8" t="s">
        <v>46</v>
      </c>
      <c r="F16" s="8" t="s">
        <v>47</v>
      </c>
      <c r="H16" s="8" t="s">
        <v>24</v>
      </c>
      <c r="I16" s="8" t="s">
        <v>49</v>
      </c>
      <c r="J16" s="8" t="s">
        <v>36</v>
      </c>
      <c r="K16" s="8" t="s">
        <v>24</v>
      </c>
      <c r="L16" s="6"/>
      <c r="M16" s="7">
        <v>45837</v>
      </c>
      <c r="N16" s="6" t="s">
        <v>25</v>
      </c>
      <c r="O16" s="8" t="s">
        <v>50</v>
      </c>
      <c r="P16" s="6" t="str">
        <f>HYPERLINK("https://docs.wto.org/imrd/directdoc.asp?DDFDocuments/t/G/TBTN25/BDI594.DOCX", "https://docs.wto.org/imrd/directdoc.asp?DDFDocuments/t/G/TBTN25/BDI594.DOCX")</f>
        <v>https://docs.wto.org/imrd/directdoc.asp?DDFDocuments/t/G/TBTN25/BDI594.DOCX</v>
      </c>
      <c r="Q16" s="6"/>
      <c r="R16" s="6"/>
    </row>
    <row r="17" spans="1:18" ht="90" x14ac:dyDescent="0.25">
      <c r="A17" s="8" t="s">
        <v>75</v>
      </c>
      <c r="B17" s="6" t="s">
        <v>72</v>
      </c>
      <c r="C17" s="7">
        <v>45776</v>
      </c>
      <c r="D17" s="9" t="str">
        <f>HYPERLINK("https://eping.wto.org/en/Search?viewData= G/TBT/N/THA/778"," G/TBT/N/THA/778")</f>
        <v xml:space="preserve"> G/TBT/N/THA/778</v>
      </c>
      <c r="E17" s="8" t="s">
        <v>73</v>
      </c>
      <c r="F17" s="8" t="s">
        <v>74</v>
      </c>
      <c r="H17" s="8" t="s">
        <v>24</v>
      </c>
      <c r="I17" s="8" t="s">
        <v>24</v>
      </c>
      <c r="J17" s="8" t="s">
        <v>76</v>
      </c>
      <c r="K17" s="8" t="s">
        <v>24</v>
      </c>
      <c r="L17" s="6"/>
      <c r="M17" s="7">
        <v>45781</v>
      </c>
      <c r="N17" s="6" t="s">
        <v>25</v>
      </c>
      <c r="O17" s="8" t="s">
        <v>77</v>
      </c>
      <c r="P17" s="6" t="str">
        <f>HYPERLINK("https://docs.wto.org/imrd/directdoc.asp?DDFDocuments/t/G/TBTN25/THA778.DOCX", "https://docs.wto.org/imrd/directdoc.asp?DDFDocuments/t/G/TBTN25/THA778.DOCX")</f>
        <v>https://docs.wto.org/imrd/directdoc.asp?DDFDocuments/t/G/TBTN25/THA778.DOCX</v>
      </c>
      <c r="Q17" s="6"/>
      <c r="R17" s="6"/>
    </row>
    <row r="18" spans="1:18" ht="30" x14ac:dyDescent="0.25">
      <c r="A18" s="8" t="s">
        <v>81</v>
      </c>
      <c r="B18" s="6" t="s">
        <v>78</v>
      </c>
      <c r="C18" s="7">
        <v>45776</v>
      </c>
      <c r="D18" s="9" t="str">
        <f>HYPERLINK("https://eping.wto.org/en/Search?viewData= G/TBT/N/TPKM/560"," G/TBT/N/TPKM/560")</f>
        <v xml:space="preserve"> G/TBT/N/TPKM/560</v>
      </c>
      <c r="E18" s="8" t="s">
        <v>79</v>
      </c>
      <c r="F18" s="8" t="s">
        <v>80</v>
      </c>
      <c r="H18" s="8" t="s">
        <v>24</v>
      </c>
      <c r="I18" s="8" t="s">
        <v>82</v>
      </c>
      <c r="J18" s="8" t="s">
        <v>76</v>
      </c>
      <c r="K18" s="8" t="s">
        <v>57</v>
      </c>
      <c r="L18" s="6"/>
      <c r="M18" s="7">
        <v>45836</v>
      </c>
      <c r="N18" s="6" t="s">
        <v>25</v>
      </c>
      <c r="O18" s="8" t="s">
        <v>83</v>
      </c>
      <c r="P18" s="6" t="str">
        <f>HYPERLINK("https://docs.wto.org/imrd/directdoc.asp?DDFDocuments/t/G/TBTN25/TPKM560.DOCX", "https://docs.wto.org/imrd/directdoc.asp?DDFDocuments/t/G/TBTN25/TPKM560.DOCX")</f>
        <v>https://docs.wto.org/imrd/directdoc.asp?DDFDocuments/t/G/TBTN25/TPKM560.DOCX</v>
      </c>
      <c r="Q18" s="6"/>
      <c r="R18" s="6"/>
    </row>
    <row r="19" spans="1:18" ht="195" x14ac:dyDescent="0.25">
      <c r="A19" s="8" t="s">
        <v>87</v>
      </c>
      <c r="B19" s="6" t="s">
        <v>84</v>
      </c>
      <c r="C19" s="7">
        <v>45776</v>
      </c>
      <c r="D19" s="9" t="str">
        <f>HYPERLINK("https://eping.wto.org/en/Search?viewData= G/TBT/N/KOR/1291"," G/TBT/N/KOR/1291")</f>
        <v xml:space="preserve"> G/TBT/N/KOR/1291</v>
      </c>
      <c r="E19" s="8" t="s">
        <v>85</v>
      </c>
      <c r="F19" s="8" t="s">
        <v>86</v>
      </c>
      <c r="H19" s="8" t="s">
        <v>24</v>
      </c>
      <c r="I19" s="8" t="s">
        <v>24</v>
      </c>
      <c r="J19" s="8" t="s">
        <v>88</v>
      </c>
      <c r="K19" s="8" t="s">
        <v>57</v>
      </c>
      <c r="L19" s="6"/>
      <c r="M19" s="7">
        <v>45836</v>
      </c>
      <c r="N19" s="6" t="s">
        <v>25</v>
      </c>
      <c r="O19" s="8" t="s">
        <v>89</v>
      </c>
      <c r="P19" s="6" t="str">
        <f>HYPERLINK("https://docs.wto.org/imrd/directdoc.asp?DDFDocuments/t/G/TBTN25/KOR1291.DOCX", "https://docs.wto.org/imrd/directdoc.asp?DDFDocuments/t/G/TBTN25/KOR1291.DOCX")</f>
        <v>https://docs.wto.org/imrd/directdoc.asp?DDFDocuments/t/G/TBTN25/KOR1291.DOCX</v>
      </c>
      <c r="Q19" s="6"/>
      <c r="R19" s="6"/>
    </row>
    <row r="20" spans="1:18" ht="150" x14ac:dyDescent="0.25">
      <c r="A20" s="8" t="s">
        <v>93</v>
      </c>
      <c r="B20" s="6" t="s">
        <v>90</v>
      </c>
      <c r="C20" s="7">
        <v>45776</v>
      </c>
      <c r="D20" s="9" t="str">
        <f>HYPERLINK("https://eping.wto.org/en/Search?viewData= G/TBT/N/USA/2194"," G/TBT/N/USA/2194")</f>
        <v xml:space="preserve"> G/TBT/N/USA/2194</v>
      </c>
      <c r="E20" s="8" t="s">
        <v>91</v>
      </c>
      <c r="F20" s="8" t="s">
        <v>92</v>
      </c>
      <c r="H20" s="8" t="s">
        <v>24</v>
      </c>
      <c r="I20" s="8" t="s">
        <v>94</v>
      </c>
      <c r="J20" s="8" t="s">
        <v>95</v>
      </c>
      <c r="K20" s="8" t="s">
        <v>24</v>
      </c>
      <c r="L20" s="6"/>
      <c r="M20" s="7">
        <v>45817</v>
      </c>
      <c r="N20" s="6" t="s">
        <v>25</v>
      </c>
      <c r="O20" s="8" t="s">
        <v>96</v>
      </c>
      <c r="P20" s="6" t="str">
        <f>HYPERLINK("https://docs.wto.org/imrd/directdoc.asp?DDFDocuments/t/G/TBTN25/USA2194.DOCX", "https://docs.wto.org/imrd/directdoc.asp?DDFDocuments/t/G/TBTN25/USA2194.DOCX")</f>
        <v>https://docs.wto.org/imrd/directdoc.asp?DDFDocuments/t/G/TBTN25/USA2194.DOCX</v>
      </c>
      <c r="Q20" s="6"/>
      <c r="R20" s="6"/>
    </row>
    <row r="21" spans="1:18" ht="135" x14ac:dyDescent="0.25">
      <c r="A21" s="8" t="s">
        <v>100</v>
      </c>
      <c r="B21" s="6" t="s">
        <v>97</v>
      </c>
      <c r="C21" s="7">
        <v>45775</v>
      </c>
      <c r="D21" s="9" t="str">
        <f>HYPERLINK("https://eping.wto.org/en/Search?viewData= G/TBT/N/ISR/1394"," G/TBT/N/ISR/1394")</f>
        <v xml:space="preserve"> G/TBT/N/ISR/1394</v>
      </c>
      <c r="E21" s="8" t="s">
        <v>98</v>
      </c>
      <c r="F21" s="8" t="s">
        <v>99</v>
      </c>
      <c r="H21" s="8" t="s">
        <v>101</v>
      </c>
      <c r="I21" s="8" t="s">
        <v>102</v>
      </c>
      <c r="J21" s="8" t="s">
        <v>76</v>
      </c>
      <c r="K21" s="8" t="s">
        <v>24</v>
      </c>
      <c r="L21" s="6"/>
      <c r="M21" s="7">
        <v>45775</v>
      </c>
      <c r="N21" s="6" t="s">
        <v>25</v>
      </c>
      <c r="O21" s="8" t="s">
        <v>103</v>
      </c>
      <c r="P21" s="6" t="str">
        <f>HYPERLINK("https://docs.wto.org/imrd/directdoc.asp?DDFDocuments/t/G/TBTN25/ISR1394.DOCX", "https://docs.wto.org/imrd/directdoc.asp?DDFDocuments/t/G/TBTN25/ISR1394.DOCX")</f>
        <v>https://docs.wto.org/imrd/directdoc.asp?DDFDocuments/t/G/TBTN25/ISR1394.DOCX</v>
      </c>
      <c r="Q21" s="6"/>
      <c r="R21" s="6"/>
    </row>
    <row r="22" spans="1:18" ht="165" x14ac:dyDescent="0.25">
      <c r="A22" s="8" t="s">
        <v>106</v>
      </c>
      <c r="B22" s="6" t="s">
        <v>90</v>
      </c>
      <c r="C22" s="7">
        <v>45775</v>
      </c>
      <c r="D22" s="9" t="str">
        <f>HYPERLINK("https://eping.wto.org/en/Search?viewData= G/TBT/N/USA/2193"," G/TBT/N/USA/2193")</f>
        <v xml:space="preserve"> G/TBT/N/USA/2193</v>
      </c>
      <c r="E22" s="8" t="s">
        <v>104</v>
      </c>
      <c r="F22" s="8" t="s">
        <v>105</v>
      </c>
      <c r="H22" s="8" t="s">
        <v>24</v>
      </c>
      <c r="I22" s="8" t="s">
        <v>107</v>
      </c>
      <c r="J22" s="8" t="s">
        <v>108</v>
      </c>
      <c r="K22" s="8" t="s">
        <v>109</v>
      </c>
      <c r="L22" s="6"/>
      <c r="M22" s="7">
        <v>45804</v>
      </c>
      <c r="N22" s="6" t="s">
        <v>25</v>
      </c>
      <c r="O22" s="8" t="s">
        <v>110</v>
      </c>
      <c r="P22" s="6" t="str">
        <f>HYPERLINK("https://docs.wto.org/imrd/directdoc.asp?DDFDocuments/t/G/TBTN25/USA2193.DOCX", "https://docs.wto.org/imrd/directdoc.asp?DDFDocuments/t/G/TBTN25/USA2193.DOCX")</f>
        <v>https://docs.wto.org/imrd/directdoc.asp?DDFDocuments/t/G/TBTN25/USA2193.DOCX</v>
      </c>
      <c r="Q22" s="6"/>
      <c r="R22" s="6" t="str">
        <f>HYPERLINK("https://docs.wto.org/imrd/directdoc.asp?DDFDocuments/v/G/TBTN25/USA2193.DOCX", "https://docs.wto.org/imrd/directdoc.asp?DDFDocuments/v/G/TBTN25/USA2193.DOCX")</f>
        <v>https://docs.wto.org/imrd/directdoc.asp?DDFDocuments/v/G/TBTN25/USA2193.DOCX</v>
      </c>
    </row>
    <row r="23" spans="1:18" ht="75" x14ac:dyDescent="0.25">
      <c r="A23" s="8" t="s">
        <v>75</v>
      </c>
      <c r="B23" s="6" t="s">
        <v>72</v>
      </c>
      <c r="C23" s="7">
        <v>45775</v>
      </c>
      <c r="D23" s="9" t="str">
        <f>HYPERLINK("https://eping.wto.org/en/Search?viewData= G/TBT/N/THA/777"," G/TBT/N/THA/777")</f>
        <v xml:space="preserve"> G/TBT/N/THA/777</v>
      </c>
      <c r="E23" s="8" t="s">
        <v>111</v>
      </c>
      <c r="F23" s="8" t="s">
        <v>112</v>
      </c>
      <c r="H23" s="8" t="s">
        <v>24</v>
      </c>
      <c r="I23" s="8" t="s">
        <v>24</v>
      </c>
      <c r="J23" s="8" t="s">
        <v>76</v>
      </c>
      <c r="K23" s="8" t="s">
        <v>24</v>
      </c>
      <c r="L23" s="6"/>
      <c r="M23" s="7">
        <v>45781</v>
      </c>
      <c r="N23" s="6" t="s">
        <v>25</v>
      </c>
      <c r="O23" s="6"/>
      <c r="P23" s="6" t="str">
        <f>HYPERLINK("https://docs.wto.org/imrd/directdoc.asp?DDFDocuments/t/G/TBTN25/THA777.DOCX", "https://docs.wto.org/imrd/directdoc.asp?DDFDocuments/t/G/TBTN25/THA777.DOCX")</f>
        <v>https://docs.wto.org/imrd/directdoc.asp?DDFDocuments/t/G/TBTN25/THA777.DOCX</v>
      </c>
      <c r="Q23" s="6"/>
      <c r="R23" s="6"/>
    </row>
    <row r="24" spans="1:18" ht="45" x14ac:dyDescent="0.25">
      <c r="A24" s="8" t="s">
        <v>75</v>
      </c>
      <c r="B24" s="6" t="s">
        <v>72</v>
      </c>
      <c r="C24" s="7">
        <v>45775</v>
      </c>
      <c r="D24" s="9" t="str">
        <f>HYPERLINK("https://eping.wto.org/en/Search?viewData= G/TBT/N/THA/776"," G/TBT/N/THA/776")</f>
        <v xml:space="preserve"> G/TBT/N/THA/776</v>
      </c>
      <c r="E24" s="8" t="s">
        <v>113</v>
      </c>
      <c r="F24" s="8" t="s">
        <v>114</v>
      </c>
      <c r="H24" s="8" t="s">
        <v>24</v>
      </c>
      <c r="I24" s="8" t="s">
        <v>24</v>
      </c>
      <c r="J24" s="8" t="s">
        <v>76</v>
      </c>
      <c r="K24" s="8" t="s">
        <v>24</v>
      </c>
      <c r="L24" s="6"/>
      <c r="M24" s="7">
        <v>45781</v>
      </c>
      <c r="N24" s="6" t="s">
        <v>25</v>
      </c>
      <c r="O24" s="8" t="s">
        <v>115</v>
      </c>
      <c r="P24" s="6" t="str">
        <f>HYPERLINK("https://docs.wto.org/imrd/directdoc.asp?DDFDocuments/t/G/TBTN25/THA776.DOCX", "https://docs.wto.org/imrd/directdoc.asp?DDFDocuments/t/G/TBTN25/THA776.DOCX")</f>
        <v>https://docs.wto.org/imrd/directdoc.asp?DDFDocuments/t/G/TBTN25/THA776.DOCX</v>
      </c>
      <c r="Q24" s="6"/>
      <c r="R24" s="6"/>
    </row>
    <row r="25" spans="1:18" ht="150" x14ac:dyDescent="0.25">
      <c r="A25" s="8" t="s">
        <v>119</v>
      </c>
      <c r="B25" s="6" t="s">
        <v>116</v>
      </c>
      <c r="C25" s="7">
        <v>45775</v>
      </c>
      <c r="D25" s="9" t="str">
        <f>HYPERLINK("https://eping.wto.org/en/Search?viewData= G/TBT/N/SGP/75"," G/TBT/N/SGP/75")</f>
        <v xml:space="preserve"> G/TBT/N/SGP/75</v>
      </c>
      <c r="E25" s="8" t="s">
        <v>117</v>
      </c>
      <c r="F25" s="8" t="s">
        <v>118</v>
      </c>
      <c r="H25" s="8" t="s">
        <v>120</v>
      </c>
      <c r="I25" s="8" t="s">
        <v>24</v>
      </c>
      <c r="J25" s="8" t="s">
        <v>121</v>
      </c>
      <c r="K25" s="8" t="s">
        <v>57</v>
      </c>
      <c r="L25" s="6"/>
      <c r="M25" s="7">
        <v>45835</v>
      </c>
      <c r="N25" s="6" t="s">
        <v>25</v>
      </c>
      <c r="O25" s="6"/>
      <c r="P25" s="6" t="str">
        <f>HYPERLINK("https://docs.wto.org/imrd/directdoc.asp?DDFDocuments/t/G/TBTN25/SGP75.DOCX", "https://docs.wto.org/imrd/directdoc.asp?DDFDocuments/t/G/TBTN25/SGP75.DOCX")</f>
        <v>https://docs.wto.org/imrd/directdoc.asp?DDFDocuments/t/G/TBTN25/SGP75.DOCX</v>
      </c>
      <c r="Q25" s="6" t="str">
        <f>HYPERLINK("https://docs.wto.org/imrd/directdoc.asp?DDFDocuments/u/G/TBTN25/SGP75.DOCX", "https://docs.wto.org/imrd/directdoc.asp?DDFDocuments/u/G/TBTN25/SGP75.DOCX")</f>
        <v>https://docs.wto.org/imrd/directdoc.asp?DDFDocuments/u/G/TBTN25/SGP75.DOCX</v>
      </c>
      <c r="R25" s="6" t="str">
        <f>HYPERLINK("https://docs.wto.org/imrd/directdoc.asp?DDFDocuments/v/G/TBTN25/SGP75.DOCX", "https://docs.wto.org/imrd/directdoc.asp?DDFDocuments/v/G/TBTN25/SGP75.DOCX")</f>
        <v>https://docs.wto.org/imrd/directdoc.asp?DDFDocuments/v/G/TBTN25/SGP75.DOCX</v>
      </c>
    </row>
    <row r="26" spans="1:18" ht="90" x14ac:dyDescent="0.25">
      <c r="A26" s="8" t="s">
        <v>124</v>
      </c>
      <c r="B26" s="6" t="s">
        <v>90</v>
      </c>
      <c r="C26" s="7">
        <v>45775</v>
      </c>
      <c r="D26" s="9" t="str">
        <f>HYPERLINK("https://eping.wto.org/en/Search?viewData= G/TBT/N/USA/2192"," G/TBT/N/USA/2192")</f>
        <v xml:space="preserve"> G/TBT/N/USA/2192</v>
      </c>
      <c r="E26" s="8" t="s">
        <v>122</v>
      </c>
      <c r="F26" s="8" t="s">
        <v>123</v>
      </c>
      <c r="H26" s="8" t="s">
        <v>24</v>
      </c>
      <c r="I26" s="8" t="s">
        <v>125</v>
      </c>
      <c r="J26" s="8" t="s">
        <v>126</v>
      </c>
      <c r="K26" s="8" t="s">
        <v>127</v>
      </c>
      <c r="L26" s="6"/>
      <c r="M26" s="7">
        <v>45804</v>
      </c>
      <c r="N26" s="6" t="s">
        <v>25</v>
      </c>
      <c r="O26" s="8" t="s">
        <v>128</v>
      </c>
      <c r="P26" s="6" t="str">
        <f>HYPERLINK("https://docs.wto.org/imrd/directdoc.asp?DDFDocuments/t/G/TBTN25/USA2192.DOCX", "https://docs.wto.org/imrd/directdoc.asp?DDFDocuments/t/G/TBTN25/USA2192.DOCX")</f>
        <v>https://docs.wto.org/imrd/directdoc.asp?DDFDocuments/t/G/TBTN25/USA2192.DOCX</v>
      </c>
      <c r="Q26" s="6"/>
      <c r="R26" s="6" t="str">
        <f>HYPERLINK("https://docs.wto.org/imrd/directdoc.asp?DDFDocuments/v/G/TBTN25/USA2192.DOCX", "https://docs.wto.org/imrd/directdoc.asp?DDFDocuments/v/G/TBTN25/USA2192.DOCX")</f>
        <v>https://docs.wto.org/imrd/directdoc.asp?DDFDocuments/v/G/TBTN25/USA2192.DOCX</v>
      </c>
    </row>
    <row r="27" spans="1:18" ht="135" x14ac:dyDescent="0.25">
      <c r="A27" s="8" t="s">
        <v>132</v>
      </c>
      <c r="B27" s="6" t="s">
        <v>129</v>
      </c>
      <c r="C27" s="7">
        <v>45772</v>
      </c>
      <c r="D27" s="9" t="str">
        <f>HYPERLINK("https://eping.wto.org/en/Search?viewData= G/TBT/N/EU/1135"," G/TBT/N/EU/1135")</f>
        <v xml:space="preserve"> G/TBT/N/EU/1135</v>
      </c>
      <c r="E27" s="8" t="s">
        <v>130</v>
      </c>
      <c r="F27" s="8" t="s">
        <v>131</v>
      </c>
      <c r="H27" s="8" t="s">
        <v>24</v>
      </c>
      <c r="I27" s="8" t="s">
        <v>133</v>
      </c>
      <c r="J27" s="8" t="s">
        <v>134</v>
      </c>
      <c r="K27" s="8" t="s">
        <v>24</v>
      </c>
      <c r="L27" s="6"/>
      <c r="M27" s="7">
        <v>45832</v>
      </c>
      <c r="N27" s="6" t="s">
        <v>25</v>
      </c>
      <c r="O27" s="8" t="s">
        <v>135</v>
      </c>
      <c r="P27" s="6" t="str">
        <f>HYPERLINK("https://docs.wto.org/imrd/directdoc.asp?DDFDocuments/t/G/TBTN25/EU1135.DOCX", "https://docs.wto.org/imrd/directdoc.asp?DDFDocuments/t/G/TBTN25/EU1135.DOCX")</f>
        <v>https://docs.wto.org/imrd/directdoc.asp?DDFDocuments/t/G/TBTN25/EU1135.DOCX</v>
      </c>
      <c r="Q27" s="6"/>
      <c r="R27" s="6" t="str">
        <f>HYPERLINK("https://docs.wto.org/imrd/directdoc.asp?DDFDocuments/v/G/TBTN25/EU1135.DOCX", "https://docs.wto.org/imrd/directdoc.asp?DDFDocuments/v/G/TBTN25/EU1135.DOCX")</f>
        <v>https://docs.wto.org/imrd/directdoc.asp?DDFDocuments/v/G/TBTN25/EU1135.DOCX</v>
      </c>
    </row>
    <row r="28" spans="1:18" ht="195" x14ac:dyDescent="0.25">
      <c r="A28" s="8" t="s">
        <v>139</v>
      </c>
      <c r="B28" s="6" t="s">
        <v>136</v>
      </c>
      <c r="C28" s="7">
        <v>45771</v>
      </c>
      <c r="D28" s="9" t="str">
        <f>HYPERLINK("https://eping.wto.org/en/Search?viewData= G/TBT/N/CHN/2052"," G/TBT/N/CHN/2052")</f>
        <v xml:space="preserve"> G/TBT/N/CHN/2052</v>
      </c>
      <c r="E28" s="8" t="s">
        <v>137</v>
      </c>
      <c r="F28" s="8" t="s">
        <v>138</v>
      </c>
      <c r="H28" s="8" t="s">
        <v>140</v>
      </c>
      <c r="I28" s="8" t="s">
        <v>141</v>
      </c>
      <c r="J28" s="8" t="s">
        <v>142</v>
      </c>
      <c r="K28" s="8" t="s">
        <v>24</v>
      </c>
      <c r="L28" s="6"/>
      <c r="M28" s="7">
        <v>45831</v>
      </c>
      <c r="N28" s="6" t="s">
        <v>25</v>
      </c>
      <c r="O28" s="8" t="s">
        <v>143</v>
      </c>
      <c r="P28" s="6" t="str">
        <f>HYPERLINK("https://docs.wto.org/imrd/directdoc.asp?DDFDocuments/t/G/TBTN25/CHN2052.DOCX", "https://docs.wto.org/imrd/directdoc.asp?DDFDocuments/t/G/TBTN25/CHN2052.DOCX")</f>
        <v>https://docs.wto.org/imrd/directdoc.asp?DDFDocuments/t/G/TBTN25/CHN2052.DOCX</v>
      </c>
      <c r="Q28" s="6" t="str">
        <f>HYPERLINK("https://docs.wto.org/imrd/directdoc.asp?DDFDocuments/u/G/TBTN25/CHN2052.DOCX", "https://docs.wto.org/imrd/directdoc.asp?DDFDocuments/u/G/TBTN25/CHN2052.DOCX")</f>
        <v>https://docs.wto.org/imrd/directdoc.asp?DDFDocuments/u/G/TBTN25/CHN2052.DOCX</v>
      </c>
      <c r="R28" s="6" t="str">
        <f>HYPERLINK("https://docs.wto.org/imrd/directdoc.asp?DDFDocuments/v/G/TBTN25/CHN2052.DOCX", "https://docs.wto.org/imrd/directdoc.asp?DDFDocuments/v/G/TBTN25/CHN2052.DOCX")</f>
        <v>https://docs.wto.org/imrd/directdoc.asp?DDFDocuments/v/G/TBTN25/CHN2052.DOCX</v>
      </c>
    </row>
    <row r="29" spans="1:18" ht="75" x14ac:dyDescent="0.25">
      <c r="A29" s="8" t="s">
        <v>146</v>
      </c>
      <c r="B29" s="6" t="s">
        <v>136</v>
      </c>
      <c r="C29" s="7">
        <v>45771</v>
      </c>
      <c r="D29" s="9" t="str">
        <f>HYPERLINK("https://eping.wto.org/en/Search?viewData= G/TBT/N/CHN/2051"," G/TBT/N/CHN/2051")</f>
        <v xml:space="preserve"> G/TBT/N/CHN/2051</v>
      </c>
      <c r="E29" s="8" t="s">
        <v>144</v>
      </c>
      <c r="F29" s="8" t="s">
        <v>145</v>
      </c>
      <c r="H29" s="8" t="s">
        <v>147</v>
      </c>
      <c r="I29" s="8" t="s">
        <v>148</v>
      </c>
      <c r="J29" s="8" t="s">
        <v>149</v>
      </c>
      <c r="K29" s="8" t="s">
        <v>24</v>
      </c>
      <c r="L29" s="6"/>
      <c r="M29" s="7">
        <v>45831</v>
      </c>
      <c r="N29" s="6" t="s">
        <v>25</v>
      </c>
      <c r="O29" s="8" t="s">
        <v>150</v>
      </c>
      <c r="P29" s="6" t="str">
        <f>HYPERLINK("https://docs.wto.org/imrd/directdoc.asp?DDFDocuments/t/G/TBTN25/CHN2051.DOCX", "https://docs.wto.org/imrd/directdoc.asp?DDFDocuments/t/G/TBTN25/CHN2051.DOCX")</f>
        <v>https://docs.wto.org/imrd/directdoc.asp?DDFDocuments/t/G/TBTN25/CHN2051.DOCX</v>
      </c>
      <c r="Q29" s="6" t="str">
        <f>HYPERLINK("https://docs.wto.org/imrd/directdoc.asp?DDFDocuments/u/G/TBTN25/CHN2051.DOCX", "https://docs.wto.org/imrd/directdoc.asp?DDFDocuments/u/G/TBTN25/CHN2051.DOCX")</f>
        <v>https://docs.wto.org/imrd/directdoc.asp?DDFDocuments/u/G/TBTN25/CHN2051.DOCX</v>
      </c>
      <c r="R29" s="6" t="str">
        <f>HYPERLINK("https://docs.wto.org/imrd/directdoc.asp?DDFDocuments/v/G/TBTN25/CHN2051.DOCX", "https://docs.wto.org/imrd/directdoc.asp?DDFDocuments/v/G/TBTN25/CHN2051.DOCX")</f>
        <v>https://docs.wto.org/imrd/directdoc.asp?DDFDocuments/v/G/TBTN25/CHN2051.DOCX</v>
      </c>
    </row>
    <row r="30" spans="1:18" ht="60" x14ac:dyDescent="0.25">
      <c r="A30" s="8" t="s">
        <v>153</v>
      </c>
      <c r="B30" s="6" t="s">
        <v>136</v>
      </c>
      <c r="C30" s="7">
        <v>45771</v>
      </c>
      <c r="D30" s="9" t="str">
        <f>HYPERLINK("https://eping.wto.org/en/Search?viewData= G/TBT/N/CHN/2055"," G/TBT/N/CHN/2055")</f>
        <v xml:space="preserve"> G/TBT/N/CHN/2055</v>
      </c>
      <c r="E30" s="8" t="s">
        <v>151</v>
      </c>
      <c r="F30" s="8" t="s">
        <v>152</v>
      </c>
      <c r="H30" s="8" t="s">
        <v>154</v>
      </c>
      <c r="I30" s="8" t="s">
        <v>155</v>
      </c>
      <c r="J30" s="8" t="s">
        <v>156</v>
      </c>
      <c r="K30" s="8" t="s">
        <v>24</v>
      </c>
      <c r="L30" s="6"/>
      <c r="M30" s="7">
        <v>45831</v>
      </c>
      <c r="N30" s="6" t="s">
        <v>25</v>
      </c>
      <c r="O30" s="8" t="s">
        <v>157</v>
      </c>
      <c r="P30" s="6" t="str">
        <f>HYPERLINK("https://docs.wto.org/imrd/directdoc.asp?DDFDocuments/t/G/TBTN25/CHN2055.DOCX", "https://docs.wto.org/imrd/directdoc.asp?DDFDocuments/t/G/TBTN25/CHN2055.DOCX")</f>
        <v>https://docs.wto.org/imrd/directdoc.asp?DDFDocuments/t/G/TBTN25/CHN2055.DOCX</v>
      </c>
      <c r="Q30" s="6" t="str">
        <f>HYPERLINK("https://docs.wto.org/imrd/directdoc.asp?DDFDocuments/u/G/TBTN25/CHN2055.DOCX", "https://docs.wto.org/imrd/directdoc.asp?DDFDocuments/u/G/TBTN25/CHN2055.DOCX")</f>
        <v>https://docs.wto.org/imrd/directdoc.asp?DDFDocuments/u/G/TBTN25/CHN2055.DOCX</v>
      </c>
      <c r="R30" s="6" t="str">
        <f>HYPERLINK("https://docs.wto.org/imrd/directdoc.asp?DDFDocuments/v/G/TBTN25/CHN2055.DOCX", "https://docs.wto.org/imrd/directdoc.asp?DDFDocuments/v/G/TBTN25/CHN2055.DOCX")</f>
        <v>https://docs.wto.org/imrd/directdoc.asp?DDFDocuments/v/G/TBTN25/CHN2055.DOCX</v>
      </c>
    </row>
    <row r="31" spans="1:18" ht="375" x14ac:dyDescent="0.25">
      <c r="A31" s="8" t="s">
        <v>161</v>
      </c>
      <c r="B31" s="6" t="s">
        <v>158</v>
      </c>
      <c r="C31" s="7">
        <v>45771</v>
      </c>
      <c r="D31" s="9" t="str">
        <f>HYPERLINK("https://eping.wto.org/en/Search?viewData= G/TBT/N/BWA/188"," G/TBT/N/BWA/188")</f>
        <v xml:space="preserve"> G/TBT/N/BWA/188</v>
      </c>
      <c r="E31" s="8" t="s">
        <v>159</v>
      </c>
      <c r="F31" s="8" t="s">
        <v>160</v>
      </c>
      <c r="H31" s="8" t="s">
        <v>24</v>
      </c>
      <c r="I31" s="8" t="s">
        <v>24</v>
      </c>
      <c r="J31" s="8" t="s">
        <v>162</v>
      </c>
      <c r="K31" s="8" t="s">
        <v>24</v>
      </c>
      <c r="L31" s="6"/>
      <c r="M31" s="7">
        <v>45831</v>
      </c>
      <c r="N31" s="6" t="s">
        <v>25</v>
      </c>
      <c r="O31" s="6"/>
      <c r="P31" s="6" t="str">
        <f>HYPERLINK("https://docs.wto.org/imrd/directdoc.asp?DDFDocuments/t/G/TBTN25/BWA188.DOCX", "https://docs.wto.org/imrd/directdoc.asp?DDFDocuments/t/G/TBTN25/BWA188.DOCX")</f>
        <v>https://docs.wto.org/imrd/directdoc.asp?DDFDocuments/t/G/TBTN25/BWA188.DOCX</v>
      </c>
      <c r="Q31" s="6" t="str">
        <f>HYPERLINK("https://docs.wto.org/imrd/directdoc.asp?DDFDocuments/u/G/TBTN25/BWA188.DOCX", "https://docs.wto.org/imrd/directdoc.asp?DDFDocuments/u/G/TBTN25/BWA188.DOCX")</f>
        <v>https://docs.wto.org/imrd/directdoc.asp?DDFDocuments/u/G/TBTN25/BWA188.DOCX</v>
      </c>
      <c r="R31" s="6" t="str">
        <f>HYPERLINK("https://docs.wto.org/imrd/directdoc.asp?DDFDocuments/v/G/TBTN25/BWA188.DOCX", "https://docs.wto.org/imrd/directdoc.asp?DDFDocuments/v/G/TBTN25/BWA188.DOCX")</f>
        <v>https://docs.wto.org/imrd/directdoc.asp?DDFDocuments/v/G/TBTN25/BWA188.DOCX</v>
      </c>
    </row>
    <row r="32" spans="1:18" ht="165" x14ac:dyDescent="0.25">
      <c r="A32" s="8" t="s">
        <v>166</v>
      </c>
      <c r="B32" s="6" t="s">
        <v>163</v>
      </c>
      <c r="C32" s="7">
        <v>45771</v>
      </c>
      <c r="D32" s="9" t="str">
        <f>HYPERLINK("https://eping.wto.org/en/Search?viewData= G/TBT/N/VNM/346"," G/TBT/N/VNM/346")</f>
        <v xml:space="preserve"> G/TBT/N/VNM/346</v>
      </c>
      <c r="E32" s="8" t="s">
        <v>164</v>
      </c>
      <c r="F32" s="8" t="s">
        <v>165</v>
      </c>
      <c r="H32" s="8" t="s">
        <v>24</v>
      </c>
      <c r="I32" s="8" t="s">
        <v>167</v>
      </c>
      <c r="J32" s="8" t="s">
        <v>76</v>
      </c>
      <c r="K32" s="8" t="s">
        <v>168</v>
      </c>
      <c r="L32" s="6"/>
      <c r="M32" s="7">
        <v>45787</v>
      </c>
      <c r="N32" s="6" t="s">
        <v>25</v>
      </c>
      <c r="O32" s="8" t="s">
        <v>169</v>
      </c>
      <c r="P32" s="6" t="str">
        <f>HYPERLINK("https://docs.wto.org/imrd/directdoc.asp?DDFDocuments/t/G/TBTN25/VNM346.DOCX", "https://docs.wto.org/imrd/directdoc.asp?DDFDocuments/t/G/TBTN25/VNM346.DOCX")</f>
        <v>https://docs.wto.org/imrd/directdoc.asp?DDFDocuments/t/G/TBTN25/VNM346.DOCX</v>
      </c>
      <c r="Q32" s="6" t="str">
        <f>HYPERLINK("https://docs.wto.org/imrd/directdoc.asp?DDFDocuments/u/G/TBTN25/VNM346.DOCX", "https://docs.wto.org/imrd/directdoc.asp?DDFDocuments/u/G/TBTN25/VNM346.DOCX")</f>
        <v>https://docs.wto.org/imrd/directdoc.asp?DDFDocuments/u/G/TBTN25/VNM346.DOCX</v>
      </c>
      <c r="R32" s="6" t="str">
        <f>HYPERLINK("https://docs.wto.org/imrd/directdoc.asp?DDFDocuments/v/G/TBTN25/VNM346.DOCX", "https://docs.wto.org/imrd/directdoc.asp?DDFDocuments/v/G/TBTN25/VNM346.DOCX")</f>
        <v>https://docs.wto.org/imrd/directdoc.asp?DDFDocuments/v/G/TBTN25/VNM346.DOCX</v>
      </c>
    </row>
    <row r="33" spans="1:18" ht="135" x14ac:dyDescent="0.25">
      <c r="A33" s="8" t="s">
        <v>173</v>
      </c>
      <c r="B33" s="6" t="s">
        <v>170</v>
      </c>
      <c r="C33" s="7">
        <v>45771</v>
      </c>
      <c r="D33" s="9" t="str">
        <f>HYPERLINK("https://eping.wto.org/en/Search?viewData= G/TBT/N/TUR/225"," G/TBT/N/TUR/225")</f>
        <v xml:space="preserve"> G/TBT/N/TUR/225</v>
      </c>
      <c r="E33" s="8" t="s">
        <v>171</v>
      </c>
      <c r="F33" s="8" t="s">
        <v>172</v>
      </c>
      <c r="H33" s="8" t="s">
        <v>24</v>
      </c>
      <c r="I33" s="8" t="s">
        <v>174</v>
      </c>
      <c r="J33" s="8" t="s">
        <v>175</v>
      </c>
      <c r="K33" s="8" t="s">
        <v>57</v>
      </c>
      <c r="L33" s="6"/>
      <c r="M33" s="7">
        <v>45831</v>
      </c>
      <c r="N33" s="6" t="s">
        <v>25</v>
      </c>
      <c r="O33" s="8" t="s">
        <v>176</v>
      </c>
      <c r="P33" s="6" t="str">
        <f>HYPERLINK("https://docs.wto.org/imrd/directdoc.asp?DDFDocuments/t/G/TBTN25/TUR225.DOCX", "https://docs.wto.org/imrd/directdoc.asp?DDFDocuments/t/G/TBTN25/TUR225.DOCX")</f>
        <v>https://docs.wto.org/imrd/directdoc.asp?DDFDocuments/t/G/TBTN25/TUR225.DOCX</v>
      </c>
      <c r="Q33" s="6" t="str">
        <f>HYPERLINK("https://docs.wto.org/imrd/directdoc.asp?DDFDocuments/u/G/TBTN25/TUR225.DOCX", "https://docs.wto.org/imrd/directdoc.asp?DDFDocuments/u/G/TBTN25/TUR225.DOCX")</f>
        <v>https://docs.wto.org/imrd/directdoc.asp?DDFDocuments/u/G/TBTN25/TUR225.DOCX</v>
      </c>
      <c r="R33" s="6" t="str">
        <f>HYPERLINK("https://docs.wto.org/imrd/directdoc.asp?DDFDocuments/v/G/TBTN25/TUR225.DOCX", "https://docs.wto.org/imrd/directdoc.asp?DDFDocuments/v/G/TBTN25/TUR225.DOCX")</f>
        <v>https://docs.wto.org/imrd/directdoc.asp?DDFDocuments/v/G/TBTN25/TUR225.DOCX</v>
      </c>
    </row>
    <row r="34" spans="1:18" ht="330" x14ac:dyDescent="0.25">
      <c r="A34" s="8" t="s">
        <v>179</v>
      </c>
      <c r="B34" s="6" t="s">
        <v>158</v>
      </c>
      <c r="C34" s="7">
        <v>45771</v>
      </c>
      <c r="D34" s="9" t="str">
        <f>HYPERLINK("https://eping.wto.org/en/Search?viewData= G/TBT/N/BWA/184"," G/TBT/N/BWA/184")</f>
        <v xml:space="preserve"> G/TBT/N/BWA/184</v>
      </c>
      <c r="E34" s="8" t="s">
        <v>177</v>
      </c>
      <c r="F34" s="8" t="s">
        <v>178</v>
      </c>
      <c r="H34" s="8" t="s">
        <v>24</v>
      </c>
      <c r="I34" s="8" t="s">
        <v>180</v>
      </c>
      <c r="J34" s="8" t="s">
        <v>181</v>
      </c>
      <c r="K34" s="8" t="s">
        <v>24</v>
      </c>
      <c r="L34" s="6"/>
      <c r="M34" s="7">
        <v>45831</v>
      </c>
      <c r="N34" s="6" t="s">
        <v>25</v>
      </c>
      <c r="O34" s="8" t="s">
        <v>182</v>
      </c>
      <c r="P34" s="6" t="str">
        <f>HYPERLINK("https://docs.wto.org/imrd/directdoc.asp?DDFDocuments/t/G/TBTN25/BWA184.DOCX", "https://docs.wto.org/imrd/directdoc.asp?DDFDocuments/t/G/TBTN25/BWA184.DOCX")</f>
        <v>https://docs.wto.org/imrd/directdoc.asp?DDFDocuments/t/G/TBTN25/BWA184.DOCX</v>
      </c>
      <c r="Q34" s="6" t="str">
        <f>HYPERLINK("https://docs.wto.org/imrd/directdoc.asp?DDFDocuments/u/G/TBTN25/BWA184.DOCX", "https://docs.wto.org/imrd/directdoc.asp?DDFDocuments/u/G/TBTN25/BWA184.DOCX")</f>
        <v>https://docs.wto.org/imrd/directdoc.asp?DDFDocuments/u/G/TBTN25/BWA184.DOCX</v>
      </c>
      <c r="R34" s="6" t="str">
        <f>HYPERLINK("https://docs.wto.org/imrd/directdoc.asp?DDFDocuments/v/G/TBTN25/BWA184.DOCX", "https://docs.wto.org/imrd/directdoc.asp?DDFDocuments/v/G/TBTN25/BWA184.DOCX")</f>
        <v>https://docs.wto.org/imrd/directdoc.asp?DDFDocuments/v/G/TBTN25/BWA184.DOCX</v>
      </c>
    </row>
    <row r="35" spans="1:18" ht="409.5" x14ac:dyDescent="0.25">
      <c r="A35" s="8" t="s">
        <v>179</v>
      </c>
      <c r="B35" s="6" t="s">
        <v>158</v>
      </c>
      <c r="C35" s="7">
        <v>45771</v>
      </c>
      <c r="D35" s="9" t="str">
        <f>HYPERLINK("https://eping.wto.org/en/Search?viewData= G/TBT/N/BWA/187"," G/TBT/N/BWA/187")</f>
        <v xml:space="preserve"> G/TBT/N/BWA/187</v>
      </c>
      <c r="E35" s="8" t="s">
        <v>183</v>
      </c>
      <c r="F35" s="8" t="s">
        <v>184</v>
      </c>
      <c r="H35" s="8" t="s">
        <v>24</v>
      </c>
      <c r="I35" s="8" t="s">
        <v>180</v>
      </c>
      <c r="J35" s="8" t="s">
        <v>185</v>
      </c>
      <c r="K35" s="8" t="s">
        <v>24</v>
      </c>
      <c r="L35" s="6"/>
      <c r="M35" s="7">
        <v>45831</v>
      </c>
      <c r="N35" s="6" t="s">
        <v>25</v>
      </c>
      <c r="O35" s="6"/>
      <c r="P35" s="6" t="str">
        <f>HYPERLINK("https://docs.wto.org/imrd/directdoc.asp?DDFDocuments/t/G/TBTN25/BWA187.DOCX", "https://docs.wto.org/imrd/directdoc.asp?DDFDocuments/t/G/TBTN25/BWA187.DOCX")</f>
        <v>https://docs.wto.org/imrd/directdoc.asp?DDFDocuments/t/G/TBTN25/BWA187.DOCX</v>
      </c>
      <c r="Q35" s="6" t="str">
        <f>HYPERLINK("https://docs.wto.org/imrd/directdoc.asp?DDFDocuments/u/G/TBTN25/BWA187.DOCX", "https://docs.wto.org/imrd/directdoc.asp?DDFDocuments/u/G/TBTN25/BWA187.DOCX")</f>
        <v>https://docs.wto.org/imrd/directdoc.asp?DDFDocuments/u/G/TBTN25/BWA187.DOCX</v>
      </c>
      <c r="R35" s="6" t="str">
        <f>HYPERLINK("https://docs.wto.org/imrd/directdoc.asp?DDFDocuments/v/G/TBTN25/BWA187.DOCX", "https://docs.wto.org/imrd/directdoc.asp?DDFDocuments/v/G/TBTN25/BWA187.DOCX")</f>
        <v>https://docs.wto.org/imrd/directdoc.asp?DDFDocuments/v/G/TBTN25/BWA187.DOCX</v>
      </c>
    </row>
    <row r="36" spans="1:18" ht="225" x14ac:dyDescent="0.25">
      <c r="A36" s="8" t="s">
        <v>188</v>
      </c>
      <c r="B36" s="6" t="s">
        <v>129</v>
      </c>
      <c r="C36" s="7">
        <v>45771</v>
      </c>
      <c r="D36" s="9" t="str">
        <f>HYPERLINK("https://eping.wto.org/en/Search?viewData= G/TBT/N/EU/1133"," G/TBT/N/EU/1133")</f>
        <v xml:space="preserve"> G/TBT/N/EU/1133</v>
      </c>
      <c r="E36" s="8" t="s">
        <v>186</v>
      </c>
      <c r="F36" s="8" t="s">
        <v>187</v>
      </c>
      <c r="H36" s="8" t="s">
        <v>189</v>
      </c>
      <c r="I36" s="8" t="s">
        <v>133</v>
      </c>
      <c r="J36" s="8" t="s">
        <v>190</v>
      </c>
      <c r="K36" s="8" t="s">
        <v>24</v>
      </c>
      <c r="L36" s="6"/>
      <c r="M36" s="7">
        <v>45801</v>
      </c>
      <c r="N36" s="6" t="s">
        <v>25</v>
      </c>
      <c r="O36" s="8" t="s">
        <v>191</v>
      </c>
      <c r="P36" s="6" t="str">
        <f>HYPERLINK("https://docs.wto.org/imrd/directdoc.asp?DDFDocuments/t/G/TBTN25/EU1133.DOCX", "https://docs.wto.org/imrd/directdoc.asp?DDFDocuments/t/G/TBTN25/EU1133.DOCX")</f>
        <v>https://docs.wto.org/imrd/directdoc.asp?DDFDocuments/t/G/TBTN25/EU1133.DOCX</v>
      </c>
      <c r="Q36" s="6" t="str">
        <f>HYPERLINK("https://docs.wto.org/imrd/directdoc.asp?DDFDocuments/u/G/TBTN25/EU1133.DOCX", "https://docs.wto.org/imrd/directdoc.asp?DDFDocuments/u/G/TBTN25/EU1133.DOCX")</f>
        <v>https://docs.wto.org/imrd/directdoc.asp?DDFDocuments/u/G/TBTN25/EU1133.DOCX</v>
      </c>
      <c r="R36" s="6" t="str">
        <f>HYPERLINK("https://docs.wto.org/imrd/directdoc.asp?DDFDocuments/v/G/TBTN25/EU1133.DOCX", "https://docs.wto.org/imrd/directdoc.asp?DDFDocuments/v/G/TBTN25/EU1133.DOCX")</f>
        <v>https://docs.wto.org/imrd/directdoc.asp?DDFDocuments/v/G/TBTN25/EU1133.DOCX</v>
      </c>
    </row>
    <row r="37" spans="1:18" ht="195" x14ac:dyDescent="0.25">
      <c r="A37" s="8" t="s">
        <v>195</v>
      </c>
      <c r="B37" s="6" t="s">
        <v>192</v>
      </c>
      <c r="C37" s="7">
        <v>45771</v>
      </c>
      <c r="D37" s="9" t="str">
        <f>HYPERLINK("https://eping.wto.org/en/Search?viewData= G/TBT/N/UKR/339"," G/TBT/N/UKR/339")</f>
        <v xml:space="preserve"> G/TBT/N/UKR/339</v>
      </c>
      <c r="E37" s="8" t="s">
        <v>193</v>
      </c>
      <c r="F37" s="8" t="s">
        <v>194</v>
      </c>
      <c r="H37" s="8" t="s">
        <v>24</v>
      </c>
      <c r="I37" s="8" t="s">
        <v>196</v>
      </c>
      <c r="J37" s="8" t="s">
        <v>197</v>
      </c>
      <c r="K37" s="8" t="s">
        <v>24</v>
      </c>
      <c r="L37" s="6"/>
      <c r="M37" s="7">
        <v>45831</v>
      </c>
      <c r="N37" s="6" t="s">
        <v>25</v>
      </c>
      <c r="O37" s="8" t="s">
        <v>198</v>
      </c>
      <c r="P37" s="6" t="str">
        <f>HYPERLINK("https://docs.wto.org/imrd/directdoc.asp?DDFDocuments/t/G/TBTN25/UKR339.DOCX", "https://docs.wto.org/imrd/directdoc.asp?DDFDocuments/t/G/TBTN25/UKR339.DOCX")</f>
        <v>https://docs.wto.org/imrd/directdoc.asp?DDFDocuments/t/G/TBTN25/UKR339.DOCX</v>
      </c>
      <c r="Q37" s="6" t="str">
        <f>HYPERLINK("https://docs.wto.org/imrd/directdoc.asp?DDFDocuments/u/G/TBTN25/UKR339.DOCX", "https://docs.wto.org/imrd/directdoc.asp?DDFDocuments/u/G/TBTN25/UKR339.DOCX")</f>
        <v>https://docs.wto.org/imrd/directdoc.asp?DDFDocuments/u/G/TBTN25/UKR339.DOCX</v>
      </c>
      <c r="R37" s="6" t="str">
        <f>HYPERLINK("https://docs.wto.org/imrd/directdoc.asp?DDFDocuments/v/G/TBTN25/UKR339.DOCX", "https://docs.wto.org/imrd/directdoc.asp?DDFDocuments/v/G/TBTN25/UKR339.DOCX")</f>
        <v>https://docs.wto.org/imrd/directdoc.asp?DDFDocuments/v/G/TBTN25/UKR339.DOCX</v>
      </c>
    </row>
    <row r="38" spans="1:18" ht="90" x14ac:dyDescent="0.25">
      <c r="A38" s="8" t="s">
        <v>201</v>
      </c>
      <c r="B38" s="6" t="s">
        <v>158</v>
      </c>
      <c r="C38" s="7">
        <v>45771</v>
      </c>
      <c r="D38" s="9" t="str">
        <f>HYPERLINK("https://eping.wto.org/en/Search?viewData= G/TBT/N/BWA/189"," G/TBT/N/BWA/189")</f>
        <v xml:space="preserve"> G/TBT/N/BWA/189</v>
      </c>
      <c r="E38" s="8" t="s">
        <v>199</v>
      </c>
      <c r="F38" s="8" t="s">
        <v>200</v>
      </c>
      <c r="H38" s="8" t="s">
        <v>24</v>
      </c>
      <c r="I38" s="8" t="s">
        <v>202</v>
      </c>
      <c r="J38" s="8" t="s">
        <v>203</v>
      </c>
      <c r="K38" s="8" t="s">
        <v>24</v>
      </c>
      <c r="L38" s="6"/>
      <c r="M38" s="7" t="s">
        <v>24</v>
      </c>
      <c r="N38" s="6" t="s">
        <v>25</v>
      </c>
      <c r="O38" s="8" t="s">
        <v>204</v>
      </c>
      <c r="P38" s="6" t="str">
        <f>HYPERLINK("https://docs.wto.org/imrd/directdoc.asp?DDFDocuments/t/G/TBTN25/BWA189.DOCX", "https://docs.wto.org/imrd/directdoc.asp?DDFDocuments/t/G/TBTN25/BWA189.DOCX")</f>
        <v>https://docs.wto.org/imrd/directdoc.asp?DDFDocuments/t/G/TBTN25/BWA189.DOCX</v>
      </c>
      <c r="Q38" s="6" t="str">
        <f>HYPERLINK("https://docs.wto.org/imrd/directdoc.asp?DDFDocuments/u/G/TBTN25/BWA189.DOCX", "https://docs.wto.org/imrd/directdoc.asp?DDFDocuments/u/G/TBTN25/BWA189.DOCX")</f>
        <v>https://docs.wto.org/imrd/directdoc.asp?DDFDocuments/u/G/TBTN25/BWA189.DOCX</v>
      </c>
      <c r="R38" s="6" t="str">
        <f>HYPERLINK("https://docs.wto.org/imrd/directdoc.asp?DDFDocuments/v/G/TBTN25/BWA189.DOCX", "https://docs.wto.org/imrd/directdoc.asp?DDFDocuments/v/G/TBTN25/BWA189.DOCX")</f>
        <v>https://docs.wto.org/imrd/directdoc.asp?DDFDocuments/v/G/TBTN25/BWA189.DOCX</v>
      </c>
    </row>
    <row r="39" spans="1:18" ht="120" x14ac:dyDescent="0.25">
      <c r="A39" s="8" t="s">
        <v>207</v>
      </c>
      <c r="B39" s="6" t="s">
        <v>136</v>
      </c>
      <c r="C39" s="7">
        <v>45771</v>
      </c>
      <c r="D39" s="9" t="str">
        <f>HYPERLINK("https://eping.wto.org/en/Search?viewData= G/TBT/N/CHN/2057"," G/TBT/N/CHN/2057")</f>
        <v xml:space="preserve"> G/TBT/N/CHN/2057</v>
      </c>
      <c r="E39" s="8" t="s">
        <v>205</v>
      </c>
      <c r="F39" s="8" t="s">
        <v>206</v>
      </c>
      <c r="H39" s="8" t="s">
        <v>208</v>
      </c>
      <c r="I39" s="8" t="s">
        <v>209</v>
      </c>
      <c r="J39" s="8" t="s">
        <v>76</v>
      </c>
      <c r="K39" s="8" t="s">
        <v>24</v>
      </c>
      <c r="L39" s="6"/>
      <c r="M39" s="7">
        <v>45831</v>
      </c>
      <c r="N39" s="6" t="s">
        <v>25</v>
      </c>
      <c r="O39" s="8" t="s">
        <v>210</v>
      </c>
      <c r="P39" s="6" t="str">
        <f>HYPERLINK("https://docs.wto.org/imrd/directdoc.asp?DDFDocuments/t/G/TBTN25/CHN2057.DOCX", "https://docs.wto.org/imrd/directdoc.asp?DDFDocuments/t/G/TBTN25/CHN2057.DOCX")</f>
        <v>https://docs.wto.org/imrd/directdoc.asp?DDFDocuments/t/G/TBTN25/CHN2057.DOCX</v>
      </c>
      <c r="Q39" s="6" t="str">
        <f>HYPERLINK("https://docs.wto.org/imrd/directdoc.asp?DDFDocuments/u/G/TBTN25/CHN2057.DOCX", "https://docs.wto.org/imrd/directdoc.asp?DDFDocuments/u/G/TBTN25/CHN2057.DOCX")</f>
        <v>https://docs.wto.org/imrd/directdoc.asp?DDFDocuments/u/G/TBTN25/CHN2057.DOCX</v>
      </c>
      <c r="R39" s="6" t="str">
        <f>HYPERLINK("https://docs.wto.org/imrd/directdoc.asp?DDFDocuments/v/G/TBTN25/CHN2057.DOCX", "https://docs.wto.org/imrd/directdoc.asp?DDFDocuments/v/G/TBTN25/CHN2057.DOCX")</f>
        <v>https://docs.wto.org/imrd/directdoc.asp?DDFDocuments/v/G/TBTN25/CHN2057.DOCX</v>
      </c>
    </row>
    <row r="40" spans="1:18" ht="45" x14ac:dyDescent="0.25">
      <c r="A40" s="8" t="s">
        <v>213</v>
      </c>
      <c r="B40" s="6" t="s">
        <v>158</v>
      </c>
      <c r="C40" s="7">
        <v>45771</v>
      </c>
      <c r="D40" s="9" t="str">
        <f>HYPERLINK("https://eping.wto.org/en/Search?viewData= G/TBT/N/BWA/186"," G/TBT/N/BWA/186")</f>
        <v xml:space="preserve"> G/TBT/N/BWA/186</v>
      </c>
      <c r="E40" s="8" t="s">
        <v>211</v>
      </c>
      <c r="F40" s="8" t="s">
        <v>212</v>
      </c>
      <c r="H40" s="8" t="s">
        <v>24</v>
      </c>
      <c r="I40" s="8" t="s">
        <v>209</v>
      </c>
      <c r="J40" s="8" t="s">
        <v>214</v>
      </c>
      <c r="K40" s="8" t="s">
        <v>24</v>
      </c>
      <c r="L40" s="6"/>
      <c r="M40" s="7">
        <v>45831</v>
      </c>
      <c r="N40" s="6" t="s">
        <v>25</v>
      </c>
      <c r="O40" s="6"/>
      <c r="P40" s="6" t="str">
        <f>HYPERLINK("https://docs.wto.org/imrd/directdoc.asp?DDFDocuments/t/G/TBTN25/BWA186.DOCX", "https://docs.wto.org/imrd/directdoc.asp?DDFDocuments/t/G/TBTN25/BWA186.DOCX")</f>
        <v>https://docs.wto.org/imrd/directdoc.asp?DDFDocuments/t/G/TBTN25/BWA186.DOCX</v>
      </c>
      <c r="Q40" s="6" t="str">
        <f>HYPERLINK("https://docs.wto.org/imrd/directdoc.asp?DDFDocuments/u/G/TBTN25/BWA186.DOCX", "https://docs.wto.org/imrd/directdoc.asp?DDFDocuments/u/G/TBTN25/BWA186.DOCX")</f>
        <v>https://docs.wto.org/imrd/directdoc.asp?DDFDocuments/u/G/TBTN25/BWA186.DOCX</v>
      </c>
      <c r="R40" s="6" t="str">
        <f>HYPERLINK("https://docs.wto.org/imrd/directdoc.asp?DDFDocuments/v/G/TBTN25/BWA186.DOCX", "https://docs.wto.org/imrd/directdoc.asp?DDFDocuments/v/G/TBTN25/BWA186.DOCX")</f>
        <v>https://docs.wto.org/imrd/directdoc.asp?DDFDocuments/v/G/TBTN25/BWA186.DOCX</v>
      </c>
    </row>
    <row r="41" spans="1:18" ht="409.5" x14ac:dyDescent="0.25">
      <c r="A41" s="8" t="s">
        <v>217</v>
      </c>
      <c r="B41" s="6" t="s">
        <v>158</v>
      </c>
      <c r="C41" s="7">
        <v>45771</v>
      </c>
      <c r="D41" s="9" t="str">
        <f>HYPERLINK("https://eping.wto.org/en/Search?viewData= G/TBT/N/BWA/185"," G/TBT/N/BWA/185")</f>
        <v xml:space="preserve"> G/TBT/N/BWA/185</v>
      </c>
      <c r="E41" s="8" t="s">
        <v>215</v>
      </c>
      <c r="F41" s="8" t="s">
        <v>216</v>
      </c>
      <c r="H41" s="8" t="s">
        <v>24</v>
      </c>
      <c r="I41" s="8" t="s">
        <v>180</v>
      </c>
      <c r="J41" s="8" t="s">
        <v>162</v>
      </c>
      <c r="K41" s="8" t="s">
        <v>24</v>
      </c>
      <c r="L41" s="6"/>
      <c r="M41" s="7">
        <v>45831</v>
      </c>
      <c r="N41" s="6" t="s">
        <v>25</v>
      </c>
      <c r="O41" s="6"/>
      <c r="P41" s="6" t="str">
        <f>HYPERLINK("https://docs.wto.org/imrd/directdoc.asp?DDFDocuments/t/G/TBTN25/BWA185.DOCX", "https://docs.wto.org/imrd/directdoc.asp?DDFDocuments/t/G/TBTN25/BWA185.DOCX")</f>
        <v>https://docs.wto.org/imrd/directdoc.asp?DDFDocuments/t/G/TBTN25/BWA185.DOCX</v>
      </c>
      <c r="Q41" s="6" t="str">
        <f>HYPERLINK("https://docs.wto.org/imrd/directdoc.asp?DDFDocuments/u/G/TBTN25/BWA185.DOCX", "https://docs.wto.org/imrd/directdoc.asp?DDFDocuments/u/G/TBTN25/BWA185.DOCX")</f>
        <v>https://docs.wto.org/imrd/directdoc.asp?DDFDocuments/u/G/TBTN25/BWA185.DOCX</v>
      </c>
      <c r="R41" s="6" t="str">
        <f>HYPERLINK("https://docs.wto.org/imrd/directdoc.asp?DDFDocuments/v/G/TBTN25/BWA185.DOCX", "https://docs.wto.org/imrd/directdoc.asp?DDFDocuments/v/G/TBTN25/BWA185.DOCX")</f>
        <v>https://docs.wto.org/imrd/directdoc.asp?DDFDocuments/v/G/TBTN25/BWA185.DOCX</v>
      </c>
    </row>
    <row r="42" spans="1:18" ht="60" x14ac:dyDescent="0.25">
      <c r="A42" s="8" t="s">
        <v>220</v>
      </c>
      <c r="B42" s="6" t="s">
        <v>136</v>
      </c>
      <c r="C42" s="7">
        <v>45771</v>
      </c>
      <c r="D42" s="9" t="str">
        <f>HYPERLINK("https://eping.wto.org/en/Search?viewData= G/TBT/N/CHN/2053"," G/TBT/N/CHN/2053")</f>
        <v xml:space="preserve"> G/TBT/N/CHN/2053</v>
      </c>
      <c r="E42" s="8" t="s">
        <v>218</v>
      </c>
      <c r="F42" s="8" t="s">
        <v>219</v>
      </c>
      <c r="H42" s="8" t="s">
        <v>221</v>
      </c>
      <c r="I42" s="8" t="s">
        <v>222</v>
      </c>
      <c r="J42" s="8" t="s">
        <v>223</v>
      </c>
      <c r="K42" s="8" t="s">
        <v>24</v>
      </c>
      <c r="L42" s="6"/>
      <c r="M42" s="7">
        <v>45831</v>
      </c>
      <c r="N42" s="6" t="s">
        <v>25</v>
      </c>
      <c r="O42" s="8" t="s">
        <v>224</v>
      </c>
      <c r="P42" s="6" t="str">
        <f>HYPERLINK("https://docs.wto.org/imrd/directdoc.asp?DDFDocuments/t/G/TBTN25/CHN2053.DOCX", "https://docs.wto.org/imrd/directdoc.asp?DDFDocuments/t/G/TBTN25/CHN2053.DOCX")</f>
        <v>https://docs.wto.org/imrd/directdoc.asp?DDFDocuments/t/G/TBTN25/CHN2053.DOCX</v>
      </c>
      <c r="Q42" s="6" t="str">
        <f>HYPERLINK("https://docs.wto.org/imrd/directdoc.asp?DDFDocuments/u/G/TBTN25/CHN2053.DOCX", "https://docs.wto.org/imrd/directdoc.asp?DDFDocuments/u/G/TBTN25/CHN2053.DOCX")</f>
        <v>https://docs.wto.org/imrd/directdoc.asp?DDFDocuments/u/G/TBTN25/CHN2053.DOCX</v>
      </c>
      <c r="R42" s="6" t="str">
        <f>HYPERLINK("https://docs.wto.org/imrd/directdoc.asp?DDFDocuments/v/G/TBTN25/CHN2053.DOCX", "https://docs.wto.org/imrd/directdoc.asp?DDFDocuments/v/G/TBTN25/CHN2053.DOCX")</f>
        <v>https://docs.wto.org/imrd/directdoc.asp?DDFDocuments/v/G/TBTN25/CHN2053.DOCX</v>
      </c>
    </row>
    <row r="43" spans="1:18" ht="45" x14ac:dyDescent="0.25">
      <c r="A43" s="8" t="s">
        <v>228</v>
      </c>
      <c r="B43" s="6" t="s">
        <v>225</v>
      </c>
      <c r="C43" s="7">
        <v>45771</v>
      </c>
      <c r="D43" s="9" t="str">
        <f>HYPERLINK("https://eping.wto.org/en/Search?viewData= G/TBT/N/CHL/727"," G/TBT/N/CHL/727")</f>
        <v xml:space="preserve"> G/TBT/N/CHL/727</v>
      </c>
      <c r="E43" s="8" t="s">
        <v>226</v>
      </c>
      <c r="F43" s="8" t="s">
        <v>227</v>
      </c>
      <c r="H43" s="8" t="s">
        <v>24</v>
      </c>
      <c r="I43" s="8" t="s">
        <v>229</v>
      </c>
      <c r="J43" s="8" t="s">
        <v>76</v>
      </c>
      <c r="K43" s="8" t="s">
        <v>57</v>
      </c>
      <c r="L43" s="6"/>
      <c r="M43" s="7">
        <v>45831</v>
      </c>
      <c r="N43" s="6" t="s">
        <v>25</v>
      </c>
      <c r="O43" s="8" t="s">
        <v>230</v>
      </c>
      <c r="P43" s="6" t="str">
        <f>HYPERLINK("https://docs.wto.org/imrd/directdoc.asp?DDFDocuments/t/G/TBTN25/CHL727.DOCX", "https://docs.wto.org/imrd/directdoc.asp?DDFDocuments/t/G/TBTN25/CHL727.DOCX")</f>
        <v>https://docs.wto.org/imrd/directdoc.asp?DDFDocuments/t/G/TBTN25/CHL727.DOCX</v>
      </c>
      <c r="Q43" s="6" t="str">
        <f>HYPERLINK("https://docs.wto.org/imrd/directdoc.asp?DDFDocuments/u/G/TBTN25/CHL727.DOCX", "https://docs.wto.org/imrd/directdoc.asp?DDFDocuments/u/G/TBTN25/CHL727.DOCX")</f>
        <v>https://docs.wto.org/imrd/directdoc.asp?DDFDocuments/u/G/TBTN25/CHL727.DOCX</v>
      </c>
      <c r="R43" s="6" t="str">
        <f>HYPERLINK("https://docs.wto.org/imrd/directdoc.asp?DDFDocuments/v/G/TBTN25/CHL727.DOCX", "https://docs.wto.org/imrd/directdoc.asp?DDFDocuments/v/G/TBTN25/CHL727.DOCX")</f>
        <v>https://docs.wto.org/imrd/directdoc.asp?DDFDocuments/v/G/TBTN25/CHL727.DOCX</v>
      </c>
    </row>
    <row r="44" spans="1:18" ht="45" x14ac:dyDescent="0.25">
      <c r="A44" s="8" t="s">
        <v>234</v>
      </c>
      <c r="B44" s="6" t="s">
        <v>231</v>
      </c>
      <c r="C44" s="7">
        <v>45771</v>
      </c>
      <c r="D44" s="9" t="str">
        <f>HYPERLINK("https://eping.wto.org/en/Search?viewData= G/TBT/N/JPN/863"," G/TBT/N/JPN/863")</f>
        <v xml:space="preserve"> G/TBT/N/JPN/863</v>
      </c>
      <c r="E44" s="8" t="s">
        <v>232</v>
      </c>
      <c r="F44" s="8" t="s">
        <v>233</v>
      </c>
      <c r="H44" s="8" t="s">
        <v>24</v>
      </c>
      <c r="I44" s="8" t="s">
        <v>235</v>
      </c>
      <c r="J44" s="8" t="s">
        <v>236</v>
      </c>
      <c r="K44" s="8" t="s">
        <v>24</v>
      </c>
      <c r="L44" s="6"/>
      <c r="M44" s="7">
        <v>45831</v>
      </c>
      <c r="N44" s="6" t="s">
        <v>25</v>
      </c>
      <c r="O44" s="8" t="s">
        <v>237</v>
      </c>
      <c r="P44" s="6" t="str">
        <f>HYPERLINK("https://docs.wto.org/imrd/directdoc.asp?DDFDocuments/t/G/TBTN25/JPN863.DOCX", "https://docs.wto.org/imrd/directdoc.asp?DDFDocuments/t/G/TBTN25/JPN863.DOCX")</f>
        <v>https://docs.wto.org/imrd/directdoc.asp?DDFDocuments/t/G/TBTN25/JPN863.DOCX</v>
      </c>
      <c r="Q44" s="6" t="str">
        <f>HYPERLINK("https://docs.wto.org/imrd/directdoc.asp?DDFDocuments/u/G/TBTN25/JPN863.DOCX", "https://docs.wto.org/imrd/directdoc.asp?DDFDocuments/u/G/TBTN25/JPN863.DOCX")</f>
        <v>https://docs.wto.org/imrd/directdoc.asp?DDFDocuments/u/G/TBTN25/JPN863.DOCX</v>
      </c>
      <c r="R44" s="6" t="str">
        <f>HYPERLINK("https://docs.wto.org/imrd/directdoc.asp?DDFDocuments/v/G/TBTN25/JPN863.DOCX", "https://docs.wto.org/imrd/directdoc.asp?DDFDocuments/v/G/TBTN25/JPN863.DOCX")</f>
        <v>https://docs.wto.org/imrd/directdoc.asp?DDFDocuments/v/G/TBTN25/JPN863.DOCX</v>
      </c>
    </row>
    <row r="45" spans="1:18" ht="105" x14ac:dyDescent="0.25">
      <c r="A45" s="8" t="s">
        <v>240</v>
      </c>
      <c r="B45" s="6" t="s">
        <v>136</v>
      </c>
      <c r="C45" s="7">
        <v>45771</v>
      </c>
      <c r="D45" s="9" t="str">
        <f>HYPERLINK("https://eping.wto.org/en/Search?viewData= G/TBT/N/CHN/2054"," G/TBT/N/CHN/2054")</f>
        <v xml:space="preserve"> G/TBT/N/CHN/2054</v>
      </c>
      <c r="E45" s="8" t="s">
        <v>238</v>
      </c>
      <c r="F45" s="8" t="s">
        <v>239</v>
      </c>
      <c r="H45" s="8" t="s">
        <v>241</v>
      </c>
      <c r="I45" s="8" t="s">
        <v>242</v>
      </c>
      <c r="J45" s="8" t="s">
        <v>156</v>
      </c>
      <c r="K45" s="8" t="s">
        <v>24</v>
      </c>
      <c r="L45" s="6"/>
      <c r="M45" s="7">
        <v>45831</v>
      </c>
      <c r="N45" s="6" t="s">
        <v>25</v>
      </c>
      <c r="O45" s="8" t="s">
        <v>243</v>
      </c>
      <c r="P45" s="6" t="str">
        <f>HYPERLINK("https://docs.wto.org/imrd/directdoc.asp?DDFDocuments/t/G/TBTN25/CHN2054.DOCX", "https://docs.wto.org/imrd/directdoc.asp?DDFDocuments/t/G/TBTN25/CHN2054.DOCX")</f>
        <v>https://docs.wto.org/imrd/directdoc.asp?DDFDocuments/t/G/TBTN25/CHN2054.DOCX</v>
      </c>
      <c r="Q45" s="6" t="str">
        <f>HYPERLINK("https://docs.wto.org/imrd/directdoc.asp?DDFDocuments/u/G/TBTN25/CHN2054.DOCX", "https://docs.wto.org/imrd/directdoc.asp?DDFDocuments/u/G/TBTN25/CHN2054.DOCX")</f>
        <v>https://docs.wto.org/imrd/directdoc.asp?DDFDocuments/u/G/TBTN25/CHN2054.DOCX</v>
      </c>
      <c r="R45" s="6" t="str">
        <f>HYPERLINK("https://docs.wto.org/imrd/directdoc.asp?DDFDocuments/v/G/TBTN25/CHN2054.DOCX", "https://docs.wto.org/imrd/directdoc.asp?DDFDocuments/v/G/TBTN25/CHN2054.DOCX")</f>
        <v>https://docs.wto.org/imrd/directdoc.asp?DDFDocuments/v/G/TBTN25/CHN2054.DOCX</v>
      </c>
    </row>
    <row r="46" spans="1:18" ht="90" x14ac:dyDescent="0.25">
      <c r="A46" s="8" t="s">
        <v>247</v>
      </c>
      <c r="B46" s="6" t="s">
        <v>244</v>
      </c>
      <c r="C46" s="7">
        <v>45771</v>
      </c>
      <c r="D46" s="9" t="str">
        <f>HYPERLINK("https://eping.wto.org/en/Search?viewData= G/TBT/N/ALB/99"," G/TBT/N/ALB/99")</f>
        <v xml:space="preserve"> G/TBT/N/ALB/99</v>
      </c>
      <c r="E46" s="8" t="s">
        <v>245</v>
      </c>
      <c r="F46" s="8" t="s">
        <v>246</v>
      </c>
      <c r="H46" s="8" t="s">
        <v>248</v>
      </c>
      <c r="I46" s="8" t="s">
        <v>249</v>
      </c>
      <c r="J46" s="8" t="s">
        <v>250</v>
      </c>
      <c r="K46" s="8" t="s">
        <v>57</v>
      </c>
      <c r="L46" s="6"/>
      <c r="M46" s="7">
        <v>45831</v>
      </c>
      <c r="N46" s="6" t="s">
        <v>25</v>
      </c>
      <c r="O46" s="8" t="s">
        <v>251</v>
      </c>
      <c r="P46" s="6" t="str">
        <f>HYPERLINK("https://docs.wto.org/imrd/directdoc.asp?DDFDocuments/t/G/TBTN25/ALB99.DOCX", "https://docs.wto.org/imrd/directdoc.asp?DDFDocuments/t/G/TBTN25/ALB99.DOCX")</f>
        <v>https://docs.wto.org/imrd/directdoc.asp?DDFDocuments/t/G/TBTN25/ALB99.DOCX</v>
      </c>
      <c r="Q46" s="6" t="str">
        <f>HYPERLINK("https://docs.wto.org/imrd/directdoc.asp?DDFDocuments/u/G/TBTN25/ALB99.DOCX", "https://docs.wto.org/imrd/directdoc.asp?DDFDocuments/u/G/TBTN25/ALB99.DOCX")</f>
        <v>https://docs.wto.org/imrd/directdoc.asp?DDFDocuments/u/G/TBTN25/ALB99.DOCX</v>
      </c>
      <c r="R46" s="6" t="str">
        <f>HYPERLINK("https://docs.wto.org/imrd/directdoc.asp?DDFDocuments/v/G/TBTN25/ALB99.DOCX", "https://docs.wto.org/imrd/directdoc.asp?DDFDocuments/v/G/TBTN25/ALB99.DOCX")</f>
        <v>https://docs.wto.org/imrd/directdoc.asp?DDFDocuments/v/G/TBTN25/ALB99.DOCX</v>
      </c>
    </row>
    <row r="47" spans="1:18" ht="90" x14ac:dyDescent="0.25">
      <c r="A47" s="8" t="s">
        <v>254</v>
      </c>
      <c r="B47" s="6" t="s">
        <v>136</v>
      </c>
      <c r="C47" s="7">
        <v>45771</v>
      </c>
      <c r="D47" s="9" t="str">
        <f>HYPERLINK("https://eping.wto.org/en/Search?viewData= G/TBT/N/CHN/2056"," G/TBT/N/CHN/2056")</f>
        <v xml:space="preserve"> G/TBT/N/CHN/2056</v>
      </c>
      <c r="E47" s="8" t="s">
        <v>252</v>
      </c>
      <c r="F47" s="8" t="s">
        <v>253</v>
      </c>
      <c r="H47" s="8" t="s">
        <v>208</v>
      </c>
      <c r="I47" s="8" t="s">
        <v>209</v>
      </c>
      <c r="J47" s="8" t="s">
        <v>76</v>
      </c>
      <c r="K47" s="8" t="s">
        <v>24</v>
      </c>
      <c r="L47" s="6"/>
      <c r="M47" s="7">
        <v>45831</v>
      </c>
      <c r="N47" s="6" t="s">
        <v>25</v>
      </c>
      <c r="O47" s="8" t="s">
        <v>255</v>
      </c>
      <c r="P47" s="6" t="str">
        <f>HYPERLINK("https://docs.wto.org/imrd/directdoc.asp?DDFDocuments/t/G/TBTN25/CHN2056.DOCX", "https://docs.wto.org/imrd/directdoc.asp?DDFDocuments/t/G/TBTN25/CHN2056.DOCX")</f>
        <v>https://docs.wto.org/imrd/directdoc.asp?DDFDocuments/t/G/TBTN25/CHN2056.DOCX</v>
      </c>
      <c r="Q47" s="6" t="str">
        <f>HYPERLINK("https://docs.wto.org/imrd/directdoc.asp?DDFDocuments/u/G/TBTN25/CHN2056.DOCX", "https://docs.wto.org/imrd/directdoc.asp?DDFDocuments/u/G/TBTN25/CHN2056.DOCX")</f>
        <v>https://docs.wto.org/imrd/directdoc.asp?DDFDocuments/u/G/TBTN25/CHN2056.DOCX</v>
      </c>
      <c r="R47" s="6" t="str">
        <f>HYPERLINK("https://docs.wto.org/imrd/directdoc.asp?DDFDocuments/v/G/TBTN25/CHN2056.DOCX", "https://docs.wto.org/imrd/directdoc.asp?DDFDocuments/v/G/TBTN25/CHN2056.DOCX")</f>
        <v>https://docs.wto.org/imrd/directdoc.asp?DDFDocuments/v/G/TBTN25/CHN2056.DOCX</v>
      </c>
    </row>
    <row r="48" spans="1:18" ht="135" x14ac:dyDescent="0.25">
      <c r="A48" s="8" t="s">
        <v>259</v>
      </c>
      <c r="B48" s="6" t="s">
        <v>256</v>
      </c>
      <c r="C48" s="7">
        <v>45771</v>
      </c>
      <c r="D48" s="9" t="str">
        <f>HYPERLINK("https://eping.wto.org/en/Search?viewData= G/TBT/N/BRA/1590"," G/TBT/N/BRA/1590")</f>
        <v xml:space="preserve"> G/TBT/N/BRA/1590</v>
      </c>
      <c r="E48" s="8" t="s">
        <v>257</v>
      </c>
      <c r="F48" s="8" t="s">
        <v>258</v>
      </c>
      <c r="H48" s="8" t="s">
        <v>260</v>
      </c>
      <c r="I48" s="8" t="s">
        <v>107</v>
      </c>
      <c r="J48" s="8" t="s">
        <v>261</v>
      </c>
      <c r="K48" s="8" t="s">
        <v>24</v>
      </c>
      <c r="L48" s="6"/>
      <c r="M48" s="7">
        <v>45835</v>
      </c>
      <c r="N48" s="6" t="s">
        <v>25</v>
      </c>
      <c r="O48" s="6"/>
      <c r="P48" s="6" t="str">
        <f>HYPERLINK("https://docs.wto.org/imrd/directdoc.asp?DDFDocuments/t/G/TBTN25/BRA1590.DOCX", "https://docs.wto.org/imrd/directdoc.asp?DDFDocuments/t/G/TBTN25/BRA1590.DOCX")</f>
        <v>https://docs.wto.org/imrd/directdoc.asp?DDFDocuments/t/G/TBTN25/BRA1590.DOCX</v>
      </c>
      <c r="Q48" s="6" t="str">
        <f>HYPERLINK("https://docs.wto.org/imrd/directdoc.asp?DDFDocuments/u/G/TBTN25/BRA1590.DOCX", "https://docs.wto.org/imrd/directdoc.asp?DDFDocuments/u/G/TBTN25/BRA1590.DOCX")</f>
        <v>https://docs.wto.org/imrd/directdoc.asp?DDFDocuments/u/G/TBTN25/BRA1590.DOCX</v>
      </c>
      <c r="R48" s="6" t="str">
        <f>HYPERLINK("https://docs.wto.org/imrd/directdoc.asp?DDFDocuments/v/G/TBTN25/BRA1590.DOCX", "https://docs.wto.org/imrd/directdoc.asp?DDFDocuments/v/G/TBTN25/BRA1590.DOCX")</f>
        <v>https://docs.wto.org/imrd/directdoc.asp?DDFDocuments/v/G/TBTN25/BRA1590.DOCX</v>
      </c>
    </row>
    <row r="49" spans="1:18" ht="285" x14ac:dyDescent="0.25">
      <c r="A49" s="8" t="s">
        <v>188</v>
      </c>
      <c r="B49" s="6" t="s">
        <v>129</v>
      </c>
      <c r="C49" s="7">
        <v>45771</v>
      </c>
      <c r="D49" s="9" t="str">
        <f>HYPERLINK("https://eping.wto.org/en/Search?viewData= G/TBT/N/EU/1134"," G/TBT/N/EU/1134")</f>
        <v xml:space="preserve"> G/TBT/N/EU/1134</v>
      </c>
      <c r="E49" s="8" t="s">
        <v>262</v>
      </c>
      <c r="F49" s="8" t="s">
        <v>263</v>
      </c>
      <c r="H49" s="8" t="s">
        <v>189</v>
      </c>
      <c r="I49" s="8" t="s">
        <v>133</v>
      </c>
      <c r="J49" s="8" t="s">
        <v>264</v>
      </c>
      <c r="K49" s="8" t="s">
        <v>24</v>
      </c>
      <c r="L49" s="6"/>
      <c r="M49" s="7">
        <v>45801</v>
      </c>
      <c r="N49" s="6" t="s">
        <v>25</v>
      </c>
      <c r="O49" s="8" t="s">
        <v>265</v>
      </c>
      <c r="P49" s="6" t="str">
        <f>HYPERLINK("https://docs.wto.org/imrd/directdoc.asp?DDFDocuments/t/G/TBTN25/EU1134.DOCX", "https://docs.wto.org/imrd/directdoc.asp?DDFDocuments/t/G/TBTN25/EU1134.DOCX")</f>
        <v>https://docs.wto.org/imrd/directdoc.asp?DDFDocuments/t/G/TBTN25/EU1134.DOCX</v>
      </c>
      <c r="Q49" s="6" t="str">
        <f>HYPERLINK("https://docs.wto.org/imrd/directdoc.asp?DDFDocuments/u/G/TBTN25/EU1134.DOCX", "https://docs.wto.org/imrd/directdoc.asp?DDFDocuments/u/G/TBTN25/EU1134.DOCX")</f>
        <v>https://docs.wto.org/imrd/directdoc.asp?DDFDocuments/u/G/TBTN25/EU1134.DOCX</v>
      </c>
      <c r="R49" s="6" t="str">
        <f>HYPERLINK("https://docs.wto.org/imrd/directdoc.asp?DDFDocuments/v/G/TBTN25/EU1134.DOCX", "https://docs.wto.org/imrd/directdoc.asp?DDFDocuments/v/G/TBTN25/EU1134.DOCX")</f>
        <v>https://docs.wto.org/imrd/directdoc.asp?DDFDocuments/v/G/TBTN25/EU1134.DOCX</v>
      </c>
    </row>
    <row r="50" spans="1:18" ht="75" x14ac:dyDescent="0.25">
      <c r="A50" s="8" t="s">
        <v>269</v>
      </c>
      <c r="B50" s="6" t="s">
        <v>266</v>
      </c>
      <c r="C50" s="7">
        <v>45770</v>
      </c>
      <c r="D50" s="9" t="str">
        <f>HYPERLINK("https://eping.wto.org/en/Search?viewData= G/TBT/N/BGD/11"," G/TBT/N/BGD/11")</f>
        <v xml:space="preserve"> G/TBT/N/BGD/11</v>
      </c>
      <c r="E50" s="8" t="s">
        <v>267</v>
      </c>
      <c r="F50" s="8" t="s">
        <v>268</v>
      </c>
      <c r="H50" s="8" t="s">
        <v>270</v>
      </c>
      <c r="I50" s="8" t="s">
        <v>271</v>
      </c>
      <c r="J50" s="8" t="s">
        <v>272</v>
      </c>
      <c r="K50" s="8" t="s">
        <v>57</v>
      </c>
      <c r="L50" s="6"/>
      <c r="M50" s="7">
        <v>45830</v>
      </c>
      <c r="N50" s="6" t="s">
        <v>25</v>
      </c>
      <c r="O50" s="8" t="s">
        <v>273</v>
      </c>
      <c r="P50" s="6" t="str">
        <f>HYPERLINK("https://docs.wto.org/imrd/directdoc.asp?DDFDocuments/t/G/TBTN25/BGD11.DOCX", "https://docs.wto.org/imrd/directdoc.asp?DDFDocuments/t/G/TBTN25/BGD11.DOCX")</f>
        <v>https://docs.wto.org/imrd/directdoc.asp?DDFDocuments/t/G/TBTN25/BGD11.DOCX</v>
      </c>
      <c r="Q50" s="6" t="str">
        <f>HYPERLINK("https://docs.wto.org/imrd/directdoc.asp?DDFDocuments/u/G/TBTN25/BGD11.DOCX", "https://docs.wto.org/imrd/directdoc.asp?DDFDocuments/u/G/TBTN25/BGD11.DOCX")</f>
        <v>https://docs.wto.org/imrd/directdoc.asp?DDFDocuments/u/G/TBTN25/BGD11.DOCX</v>
      </c>
      <c r="R50" s="6" t="str">
        <f>HYPERLINK("https://docs.wto.org/imrd/directdoc.asp?DDFDocuments/v/G/TBTN25/BGD11.DOCX", "https://docs.wto.org/imrd/directdoc.asp?DDFDocuments/v/G/TBTN25/BGD11.DOCX")</f>
        <v>https://docs.wto.org/imrd/directdoc.asp?DDFDocuments/v/G/TBTN25/BGD11.DOCX</v>
      </c>
    </row>
    <row r="51" spans="1:18" ht="105" x14ac:dyDescent="0.25">
      <c r="A51" s="8" t="s">
        <v>277</v>
      </c>
      <c r="B51" s="6" t="s">
        <v>274</v>
      </c>
      <c r="C51" s="7">
        <v>45770</v>
      </c>
      <c r="D51" s="9" t="str">
        <f>HYPERLINK("https://eping.wto.org/en/Search?viewData= G/TBT/N/EGY/541"," G/TBT/N/EGY/541")</f>
        <v xml:space="preserve"> G/TBT/N/EGY/541</v>
      </c>
      <c r="E51" s="8" t="s">
        <v>275</v>
      </c>
      <c r="F51" s="8" t="s">
        <v>276</v>
      </c>
      <c r="H51" s="8" t="s">
        <v>24</v>
      </c>
      <c r="I51" s="8" t="s">
        <v>278</v>
      </c>
      <c r="J51" s="8" t="s">
        <v>279</v>
      </c>
      <c r="K51" s="8" t="s">
        <v>24</v>
      </c>
      <c r="L51" s="6"/>
      <c r="M51" s="7">
        <v>45830</v>
      </c>
      <c r="N51" s="6" t="s">
        <v>25</v>
      </c>
      <c r="O51" s="6"/>
      <c r="P51" s="6" t="str">
        <f>HYPERLINK("https://docs.wto.org/imrd/directdoc.asp?DDFDocuments/t/G/TBTN25/EGY541.DOCX", "https://docs.wto.org/imrd/directdoc.asp?DDFDocuments/t/G/TBTN25/EGY541.DOCX")</f>
        <v>https://docs.wto.org/imrd/directdoc.asp?DDFDocuments/t/G/TBTN25/EGY541.DOCX</v>
      </c>
      <c r="Q51" s="6" t="str">
        <f>HYPERLINK("https://docs.wto.org/imrd/directdoc.asp?DDFDocuments/u/G/TBTN25/EGY541.DOCX", "https://docs.wto.org/imrd/directdoc.asp?DDFDocuments/u/G/TBTN25/EGY541.DOCX")</f>
        <v>https://docs.wto.org/imrd/directdoc.asp?DDFDocuments/u/G/TBTN25/EGY541.DOCX</v>
      </c>
      <c r="R51" s="6" t="str">
        <f>HYPERLINK("https://docs.wto.org/imrd/directdoc.asp?DDFDocuments/v/G/TBTN25/EGY541.DOCX", "https://docs.wto.org/imrd/directdoc.asp?DDFDocuments/v/G/TBTN25/EGY541.DOCX")</f>
        <v>https://docs.wto.org/imrd/directdoc.asp?DDFDocuments/v/G/TBTN25/EGY541.DOCX</v>
      </c>
    </row>
    <row r="52" spans="1:18" ht="409.5" x14ac:dyDescent="0.25">
      <c r="A52" s="8" t="s">
        <v>282</v>
      </c>
      <c r="B52" s="6" t="s">
        <v>158</v>
      </c>
      <c r="C52" s="7">
        <v>45770</v>
      </c>
      <c r="D52" s="9" t="str">
        <f>HYPERLINK("https://eping.wto.org/en/Search?viewData= G/TBT/N/BWA/183"," G/TBT/N/BWA/183")</f>
        <v xml:space="preserve"> G/TBT/N/BWA/183</v>
      </c>
      <c r="E52" s="8" t="s">
        <v>280</v>
      </c>
      <c r="F52" s="8" t="s">
        <v>281</v>
      </c>
      <c r="H52" s="8" t="s">
        <v>24</v>
      </c>
      <c r="I52" s="8" t="s">
        <v>283</v>
      </c>
      <c r="J52" s="8" t="s">
        <v>162</v>
      </c>
      <c r="K52" s="8" t="s">
        <v>24</v>
      </c>
      <c r="L52" s="6"/>
      <c r="M52" s="7">
        <v>45830</v>
      </c>
      <c r="N52" s="6" t="s">
        <v>25</v>
      </c>
      <c r="O52" s="6"/>
      <c r="P52" s="6" t="str">
        <f>HYPERLINK("https://docs.wto.org/imrd/directdoc.asp?DDFDocuments/t/G/TBTN25/BWA183.DOCX", "https://docs.wto.org/imrd/directdoc.asp?DDFDocuments/t/G/TBTN25/BWA183.DOCX")</f>
        <v>https://docs.wto.org/imrd/directdoc.asp?DDFDocuments/t/G/TBTN25/BWA183.DOCX</v>
      </c>
      <c r="Q52" s="6" t="str">
        <f>HYPERLINK("https://docs.wto.org/imrd/directdoc.asp?DDFDocuments/u/G/TBTN25/BWA183.DOCX", "https://docs.wto.org/imrd/directdoc.asp?DDFDocuments/u/G/TBTN25/BWA183.DOCX")</f>
        <v>https://docs.wto.org/imrd/directdoc.asp?DDFDocuments/u/G/TBTN25/BWA183.DOCX</v>
      </c>
      <c r="R52" s="6" t="str">
        <f>HYPERLINK("https://docs.wto.org/imrd/directdoc.asp?DDFDocuments/v/G/TBTN25/BWA183.DOCX", "https://docs.wto.org/imrd/directdoc.asp?DDFDocuments/v/G/TBTN25/BWA183.DOCX")</f>
        <v>https://docs.wto.org/imrd/directdoc.asp?DDFDocuments/v/G/TBTN25/BWA183.DOCX</v>
      </c>
    </row>
    <row r="53" spans="1:18" ht="90" x14ac:dyDescent="0.25">
      <c r="A53" s="8" t="s">
        <v>277</v>
      </c>
      <c r="B53" s="6" t="s">
        <v>274</v>
      </c>
      <c r="C53" s="7">
        <v>45770</v>
      </c>
      <c r="D53" s="9" t="str">
        <f>HYPERLINK("https://eping.wto.org/en/Search?viewData= G/TBT/N/EGY/544"," G/TBT/N/EGY/544")</f>
        <v xml:space="preserve"> G/TBT/N/EGY/544</v>
      </c>
      <c r="E53" s="8" t="s">
        <v>284</v>
      </c>
      <c r="F53" s="8" t="s">
        <v>285</v>
      </c>
      <c r="H53" s="8" t="s">
        <v>24</v>
      </c>
      <c r="I53" s="8" t="s">
        <v>278</v>
      </c>
      <c r="J53" s="8" t="s">
        <v>279</v>
      </c>
      <c r="K53" s="8" t="s">
        <v>24</v>
      </c>
      <c r="L53" s="6"/>
      <c r="M53" s="7">
        <v>45830</v>
      </c>
      <c r="N53" s="6" t="s">
        <v>25</v>
      </c>
      <c r="O53" s="6"/>
      <c r="P53" s="6" t="str">
        <f>HYPERLINK("https://docs.wto.org/imrd/directdoc.asp?DDFDocuments/t/G/TBTN25/EGY544.DOCX", "https://docs.wto.org/imrd/directdoc.asp?DDFDocuments/t/G/TBTN25/EGY544.DOCX")</f>
        <v>https://docs.wto.org/imrd/directdoc.asp?DDFDocuments/t/G/TBTN25/EGY544.DOCX</v>
      </c>
      <c r="Q53" s="6" t="str">
        <f>HYPERLINK("https://docs.wto.org/imrd/directdoc.asp?DDFDocuments/u/G/TBTN25/EGY544.DOCX", "https://docs.wto.org/imrd/directdoc.asp?DDFDocuments/u/G/TBTN25/EGY544.DOCX")</f>
        <v>https://docs.wto.org/imrd/directdoc.asp?DDFDocuments/u/G/TBTN25/EGY544.DOCX</v>
      </c>
      <c r="R53" s="6" t="str">
        <f>HYPERLINK("https://docs.wto.org/imrd/directdoc.asp?DDFDocuments/v/G/TBTN25/EGY544.DOCX", "https://docs.wto.org/imrd/directdoc.asp?DDFDocuments/v/G/TBTN25/EGY544.DOCX")</f>
        <v>https://docs.wto.org/imrd/directdoc.asp?DDFDocuments/v/G/TBTN25/EGY544.DOCX</v>
      </c>
    </row>
    <row r="54" spans="1:18" ht="90" x14ac:dyDescent="0.25">
      <c r="A54" s="8" t="s">
        <v>288</v>
      </c>
      <c r="B54" s="6" t="s">
        <v>158</v>
      </c>
      <c r="C54" s="7">
        <v>45770</v>
      </c>
      <c r="D54" s="9" t="str">
        <f>HYPERLINK("https://eping.wto.org/en/Search?viewData= G/TBT/N/BWA/181"," G/TBT/N/BWA/181")</f>
        <v xml:space="preserve"> G/TBT/N/BWA/181</v>
      </c>
      <c r="E54" s="8" t="s">
        <v>286</v>
      </c>
      <c r="F54" s="8" t="s">
        <v>287</v>
      </c>
      <c r="H54" s="8" t="s">
        <v>289</v>
      </c>
      <c r="I54" s="8" t="s">
        <v>290</v>
      </c>
      <c r="J54" s="8" t="s">
        <v>291</v>
      </c>
      <c r="K54" s="8" t="s">
        <v>24</v>
      </c>
      <c r="L54" s="6"/>
      <c r="M54" s="7" t="s">
        <v>24</v>
      </c>
      <c r="N54" s="6" t="s">
        <v>25</v>
      </c>
      <c r="O54" s="8" t="s">
        <v>292</v>
      </c>
      <c r="P54" s="6" t="str">
        <f>HYPERLINK("https://docs.wto.org/imrd/directdoc.asp?DDFDocuments/t/G/TBTN25/BWA181.DOCX", "https://docs.wto.org/imrd/directdoc.asp?DDFDocuments/t/G/TBTN25/BWA181.DOCX")</f>
        <v>https://docs.wto.org/imrd/directdoc.asp?DDFDocuments/t/G/TBTN25/BWA181.DOCX</v>
      </c>
      <c r="Q54" s="6" t="str">
        <f>HYPERLINK("https://docs.wto.org/imrd/directdoc.asp?DDFDocuments/u/G/TBTN25/BWA181.DOCX", "https://docs.wto.org/imrd/directdoc.asp?DDFDocuments/u/G/TBTN25/BWA181.DOCX")</f>
        <v>https://docs.wto.org/imrd/directdoc.asp?DDFDocuments/u/G/TBTN25/BWA181.DOCX</v>
      </c>
      <c r="R54" s="6" t="str">
        <f>HYPERLINK("https://docs.wto.org/imrd/directdoc.asp?DDFDocuments/v/G/TBTN25/BWA181.DOCX", "https://docs.wto.org/imrd/directdoc.asp?DDFDocuments/v/G/TBTN25/BWA181.DOCX")</f>
        <v>https://docs.wto.org/imrd/directdoc.asp?DDFDocuments/v/G/TBTN25/BWA181.DOCX</v>
      </c>
    </row>
    <row r="55" spans="1:18" ht="90" x14ac:dyDescent="0.25">
      <c r="A55" s="8" t="s">
        <v>288</v>
      </c>
      <c r="B55" s="6" t="s">
        <v>158</v>
      </c>
      <c r="C55" s="7">
        <v>45770</v>
      </c>
      <c r="D55" s="9" t="str">
        <f>HYPERLINK("https://eping.wto.org/en/Search?viewData= G/TBT/N/BWA/180"," G/TBT/N/BWA/180")</f>
        <v xml:space="preserve"> G/TBT/N/BWA/180</v>
      </c>
      <c r="E55" s="8" t="s">
        <v>293</v>
      </c>
      <c r="F55" s="8" t="s">
        <v>294</v>
      </c>
      <c r="H55" s="8" t="s">
        <v>295</v>
      </c>
      <c r="I55" s="8" t="s">
        <v>290</v>
      </c>
      <c r="J55" s="8" t="s">
        <v>291</v>
      </c>
      <c r="K55" s="8" t="s">
        <v>24</v>
      </c>
      <c r="L55" s="6"/>
      <c r="M55" s="7" t="s">
        <v>24</v>
      </c>
      <c r="N55" s="6" t="s">
        <v>25</v>
      </c>
      <c r="O55" s="8" t="s">
        <v>296</v>
      </c>
      <c r="P55" s="6" t="str">
        <f>HYPERLINK("https://docs.wto.org/imrd/directdoc.asp?DDFDocuments/t/G/TBTN25/BWA180.DOCX", "https://docs.wto.org/imrd/directdoc.asp?DDFDocuments/t/G/TBTN25/BWA180.DOCX")</f>
        <v>https://docs.wto.org/imrd/directdoc.asp?DDFDocuments/t/G/TBTN25/BWA180.DOCX</v>
      </c>
      <c r="Q55" s="6" t="str">
        <f>HYPERLINK("https://docs.wto.org/imrd/directdoc.asp?DDFDocuments/u/G/TBTN25/BWA180.DOCX", "https://docs.wto.org/imrd/directdoc.asp?DDFDocuments/u/G/TBTN25/BWA180.DOCX")</f>
        <v>https://docs.wto.org/imrd/directdoc.asp?DDFDocuments/u/G/TBTN25/BWA180.DOCX</v>
      </c>
      <c r="R55" s="6" t="str">
        <f>HYPERLINK("https://docs.wto.org/imrd/directdoc.asp?DDFDocuments/v/G/TBTN25/BWA180.DOCX", "https://docs.wto.org/imrd/directdoc.asp?DDFDocuments/v/G/TBTN25/BWA180.DOCX")</f>
        <v>https://docs.wto.org/imrd/directdoc.asp?DDFDocuments/v/G/TBTN25/BWA180.DOCX</v>
      </c>
    </row>
    <row r="56" spans="1:18" ht="409.5" x14ac:dyDescent="0.25">
      <c r="A56" s="8" t="s">
        <v>282</v>
      </c>
      <c r="B56" s="6" t="s">
        <v>158</v>
      </c>
      <c r="C56" s="7">
        <v>45770</v>
      </c>
      <c r="D56" s="9" t="str">
        <f>HYPERLINK("https://eping.wto.org/en/Search?viewData= G/TBT/N/BWA/182"," G/TBT/N/BWA/182")</f>
        <v xml:space="preserve"> G/TBT/N/BWA/182</v>
      </c>
      <c r="E56" s="8" t="s">
        <v>297</v>
      </c>
      <c r="F56" s="8" t="s">
        <v>298</v>
      </c>
      <c r="H56" s="8" t="s">
        <v>24</v>
      </c>
      <c r="I56" s="8" t="s">
        <v>283</v>
      </c>
      <c r="J56" s="8" t="s">
        <v>162</v>
      </c>
      <c r="K56" s="8" t="s">
        <v>24</v>
      </c>
      <c r="L56" s="6"/>
      <c r="M56" s="7">
        <v>45830</v>
      </c>
      <c r="N56" s="6" t="s">
        <v>25</v>
      </c>
      <c r="O56" s="6"/>
      <c r="P56" s="6" t="str">
        <f>HYPERLINK("https://docs.wto.org/imrd/directdoc.asp?DDFDocuments/t/G/TBTN25/BWA182.DOCX", "https://docs.wto.org/imrd/directdoc.asp?DDFDocuments/t/G/TBTN25/BWA182.DOCX")</f>
        <v>https://docs.wto.org/imrd/directdoc.asp?DDFDocuments/t/G/TBTN25/BWA182.DOCX</v>
      </c>
      <c r="Q56" s="6" t="str">
        <f>HYPERLINK("https://docs.wto.org/imrd/directdoc.asp?DDFDocuments/u/G/TBTN25/BWA182.DOCX", "https://docs.wto.org/imrd/directdoc.asp?DDFDocuments/u/G/TBTN25/BWA182.DOCX")</f>
        <v>https://docs.wto.org/imrd/directdoc.asp?DDFDocuments/u/G/TBTN25/BWA182.DOCX</v>
      </c>
      <c r="R56" s="6" t="str">
        <f>HYPERLINK("https://docs.wto.org/imrd/directdoc.asp?DDFDocuments/v/G/TBTN25/BWA182.DOCX", "https://docs.wto.org/imrd/directdoc.asp?DDFDocuments/v/G/TBTN25/BWA182.DOCX")</f>
        <v>https://docs.wto.org/imrd/directdoc.asp?DDFDocuments/v/G/TBTN25/BWA182.DOCX</v>
      </c>
    </row>
    <row r="57" spans="1:18" ht="90" x14ac:dyDescent="0.25">
      <c r="A57" s="8" t="s">
        <v>277</v>
      </c>
      <c r="B57" s="6" t="s">
        <v>274</v>
      </c>
      <c r="C57" s="7">
        <v>45770</v>
      </c>
      <c r="D57" s="9" t="str">
        <f>HYPERLINK("https://eping.wto.org/en/Search?viewData= G/TBT/N/EGY/540"," G/TBT/N/EGY/540")</f>
        <v xml:space="preserve"> G/TBT/N/EGY/540</v>
      </c>
      <c r="E57" s="8" t="s">
        <v>299</v>
      </c>
      <c r="F57" s="8" t="s">
        <v>300</v>
      </c>
      <c r="H57" s="8" t="s">
        <v>24</v>
      </c>
      <c r="I57" s="8" t="s">
        <v>278</v>
      </c>
      <c r="J57" s="8" t="s">
        <v>279</v>
      </c>
      <c r="K57" s="8" t="s">
        <v>24</v>
      </c>
      <c r="L57" s="6"/>
      <c r="M57" s="7">
        <v>45830</v>
      </c>
      <c r="N57" s="6" t="s">
        <v>25</v>
      </c>
      <c r="O57" s="6"/>
      <c r="P57" s="6" t="str">
        <f>HYPERLINK("https://docs.wto.org/imrd/directdoc.asp?DDFDocuments/t/G/TBTN25/EGY540.DOCX", "https://docs.wto.org/imrd/directdoc.asp?DDFDocuments/t/G/TBTN25/EGY540.DOCX")</f>
        <v>https://docs.wto.org/imrd/directdoc.asp?DDFDocuments/t/G/TBTN25/EGY540.DOCX</v>
      </c>
      <c r="Q57" s="6" t="str">
        <f>HYPERLINK("https://docs.wto.org/imrd/directdoc.asp?DDFDocuments/u/G/TBTN25/EGY540.DOCX", "https://docs.wto.org/imrd/directdoc.asp?DDFDocuments/u/G/TBTN25/EGY540.DOCX")</f>
        <v>https://docs.wto.org/imrd/directdoc.asp?DDFDocuments/u/G/TBTN25/EGY540.DOCX</v>
      </c>
      <c r="R57" s="6" t="str">
        <f>HYPERLINK("https://docs.wto.org/imrd/directdoc.asp?DDFDocuments/v/G/TBTN25/EGY540.DOCX", "https://docs.wto.org/imrd/directdoc.asp?DDFDocuments/v/G/TBTN25/EGY540.DOCX")</f>
        <v>https://docs.wto.org/imrd/directdoc.asp?DDFDocuments/v/G/TBTN25/EGY540.DOCX</v>
      </c>
    </row>
    <row r="58" spans="1:18" ht="90" x14ac:dyDescent="0.25">
      <c r="A58" s="8" t="s">
        <v>277</v>
      </c>
      <c r="B58" s="6" t="s">
        <v>274</v>
      </c>
      <c r="C58" s="7">
        <v>45770</v>
      </c>
      <c r="D58" s="9" t="str">
        <f>HYPERLINK("https://eping.wto.org/en/Search?viewData= G/TBT/N/EGY/542"," G/TBT/N/EGY/542")</f>
        <v xml:space="preserve"> G/TBT/N/EGY/542</v>
      </c>
      <c r="E58" s="8" t="s">
        <v>301</v>
      </c>
      <c r="F58" s="8" t="s">
        <v>302</v>
      </c>
      <c r="H58" s="8" t="s">
        <v>24</v>
      </c>
      <c r="I58" s="8" t="s">
        <v>278</v>
      </c>
      <c r="J58" s="8" t="s">
        <v>236</v>
      </c>
      <c r="K58" s="8" t="s">
        <v>24</v>
      </c>
      <c r="L58" s="6"/>
      <c r="M58" s="7">
        <v>45830</v>
      </c>
      <c r="N58" s="6" t="s">
        <v>25</v>
      </c>
      <c r="O58" s="6"/>
      <c r="P58" s="6" t="str">
        <f>HYPERLINK("https://docs.wto.org/imrd/directdoc.asp?DDFDocuments/t/G/TBTN25/EGY542.DOCX", "https://docs.wto.org/imrd/directdoc.asp?DDFDocuments/t/G/TBTN25/EGY542.DOCX")</f>
        <v>https://docs.wto.org/imrd/directdoc.asp?DDFDocuments/t/G/TBTN25/EGY542.DOCX</v>
      </c>
      <c r="Q58" s="6" t="str">
        <f>HYPERLINK("https://docs.wto.org/imrd/directdoc.asp?DDFDocuments/u/G/TBTN25/EGY542.DOCX", "https://docs.wto.org/imrd/directdoc.asp?DDFDocuments/u/G/TBTN25/EGY542.DOCX")</f>
        <v>https://docs.wto.org/imrd/directdoc.asp?DDFDocuments/u/G/TBTN25/EGY542.DOCX</v>
      </c>
      <c r="R58" s="6" t="str">
        <f>HYPERLINK("https://docs.wto.org/imrd/directdoc.asp?DDFDocuments/v/G/TBTN25/EGY542.DOCX", "https://docs.wto.org/imrd/directdoc.asp?DDFDocuments/v/G/TBTN25/EGY542.DOCX")</f>
        <v>https://docs.wto.org/imrd/directdoc.asp?DDFDocuments/v/G/TBTN25/EGY542.DOCX</v>
      </c>
    </row>
    <row r="59" spans="1:18" ht="90" x14ac:dyDescent="0.25">
      <c r="A59" s="8" t="s">
        <v>305</v>
      </c>
      <c r="B59" s="6" t="s">
        <v>274</v>
      </c>
      <c r="C59" s="7">
        <v>45770</v>
      </c>
      <c r="D59" s="9" t="str">
        <f>HYPERLINK("https://eping.wto.org/en/Search?viewData= G/TBT/N/EGY/543"," G/TBT/N/EGY/543")</f>
        <v xml:space="preserve"> G/TBT/N/EGY/543</v>
      </c>
      <c r="E59" s="8" t="s">
        <v>303</v>
      </c>
      <c r="F59" s="8" t="s">
        <v>304</v>
      </c>
      <c r="H59" s="8" t="s">
        <v>24</v>
      </c>
      <c r="I59" s="8" t="s">
        <v>306</v>
      </c>
      <c r="J59" s="8" t="s">
        <v>261</v>
      </c>
      <c r="K59" s="8" t="s">
        <v>24</v>
      </c>
      <c r="L59" s="6"/>
      <c r="M59" s="7">
        <v>45830</v>
      </c>
      <c r="N59" s="6" t="s">
        <v>25</v>
      </c>
      <c r="O59" s="6"/>
      <c r="P59" s="6" t="str">
        <f>HYPERLINK("https://docs.wto.org/imrd/directdoc.asp?DDFDocuments/t/G/TBTN25/EGY543.DOCX", "https://docs.wto.org/imrd/directdoc.asp?DDFDocuments/t/G/TBTN25/EGY543.DOCX")</f>
        <v>https://docs.wto.org/imrd/directdoc.asp?DDFDocuments/t/G/TBTN25/EGY543.DOCX</v>
      </c>
      <c r="Q59" s="6" t="str">
        <f>HYPERLINK("https://docs.wto.org/imrd/directdoc.asp?DDFDocuments/u/G/TBTN25/EGY543.DOCX", "https://docs.wto.org/imrd/directdoc.asp?DDFDocuments/u/G/TBTN25/EGY543.DOCX")</f>
        <v>https://docs.wto.org/imrd/directdoc.asp?DDFDocuments/u/G/TBTN25/EGY543.DOCX</v>
      </c>
      <c r="R59" s="6" t="str">
        <f>HYPERLINK("https://docs.wto.org/imrd/directdoc.asp?DDFDocuments/v/G/TBTN25/EGY543.DOCX", "https://docs.wto.org/imrd/directdoc.asp?DDFDocuments/v/G/TBTN25/EGY543.DOCX")</f>
        <v>https://docs.wto.org/imrd/directdoc.asp?DDFDocuments/v/G/TBTN25/EGY543.DOCX</v>
      </c>
    </row>
    <row r="60" spans="1:18" ht="90" x14ac:dyDescent="0.25">
      <c r="A60" s="8" t="s">
        <v>309</v>
      </c>
      <c r="B60" s="6" t="s">
        <v>266</v>
      </c>
      <c r="C60" s="7">
        <v>45770</v>
      </c>
      <c r="D60" s="9" t="str">
        <f>HYPERLINK("https://eping.wto.org/en/Search?viewData= G/TBT/N/BGD/10"," G/TBT/N/BGD/10")</f>
        <v xml:space="preserve"> G/TBT/N/BGD/10</v>
      </c>
      <c r="E60" s="8" t="s">
        <v>307</v>
      </c>
      <c r="F60" s="8" t="s">
        <v>308</v>
      </c>
      <c r="H60" s="8" t="s">
        <v>310</v>
      </c>
      <c r="I60" s="8" t="s">
        <v>271</v>
      </c>
      <c r="J60" s="8" t="s">
        <v>272</v>
      </c>
      <c r="K60" s="8" t="s">
        <v>57</v>
      </c>
      <c r="L60" s="6"/>
      <c r="M60" s="7">
        <v>45830</v>
      </c>
      <c r="N60" s="6" t="s">
        <v>25</v>
      </c>
      <c r="O60" s="8" t="s">
        <v>311</v>
      </c>
      <c r="P60" s="6" t="str">
        <f>HYPERLINK("https://docs.wto.org/imrd/directdoc.asp?DDFDocuments/t/G/TBTN25/BGD10.DOCX", "https://docs.wto.org/imrd/directdoc.asp?DDFDocuments/t/G/TBTN25/BGD10.DOCX")</f>
        <v>https://docs.wto.org/imrd/directdoc.asp?DDFDocuments/t/G/TBTN25/BGD10.DOCX</v>
      </c>
      <c r="Q60" s="6" t="str">
        <f>HYPERLINK("https://docs.wto.org/imrd/directdoc.asp?DDFDocuments/u/G/TBTN25/BGD10.DOCX", "https://docs.wto.org/imrd/directdoc.asp?DDFDocuments/u/G/TBTN25/BGD10.DOCX")</f>
        <v>https://docs.wto.org/imrd/directdoc.asp?DDFDocuments/u/G/TBTN25/BGD10.DOCX</v>
      </c>
      <c r="R60" s="6" t="str">
        <f>HYPERLINK("https://docs.wto.org/imrd/directdoc.asp?DDFDocuments/v/G/TBTN25/BGD10.DOCX", "https://docs.wto.org/imrd/directdoc.asp?DDFDocuments/v/G/TBTN25/BGD10.DOCX")</f>
        <v>https://docs.wto.org/imrd/directdoc.asp?DDFDocuments/v/G/TBTN25/BGD10.DOCX</v>
      </c>
    </row>
    <row r="61" spans="1:18" ht="30" x14ac:dyDescent="0.25">
      <c r="A61" s="8" t="s">
        <v>315</v>
      </c>
      <c r="B61" s="6" t="s">
        <v>312</v>
      </c>
      <c r="C61" s="7">
        <v>45770</v>
      </c>
      <c r="D61" s="9" t="str">
        <f>HYPERLINK("https://eping.wto.org/en/Search?viewData= G/TBT/N/SAU/1393"," G/TBT/N/SAU/1393")</f>
        <v xml:space="preserve"> G/TBT/N/SAU/1393</v>
      </c>
      <c r="E61" s="8" t="s">
        <v>313</v>
      </c>
      <c r="F61" s="8" t="s">
        <v>314</v>
      </c>
      <c r="H61" s="8" t="s">
        <v>24</v>
      </c>
      <c r="I61" s="8" t="s">
        <v>316</v>
      </c>
      <c r="J61" s="8" t="s">
        <v>317</v>
      </c>
      <c r="K61" s="8" t="s">
        <v>24</v>
      </c>
      <c r="L61" s="6"/>
      <c r="M61" s="7">
        <v>45830</v>
      </c>
      <c r="N61" s="6" t="s">
        <v>25</v>
      </c>
      <c r="O61" s="8" t="s">
        <v>318</v>
      </c>
      <c r="P61" s="6" t="str">
        <f>HYPERLINK("https://docs.wto.org/imrd/directdoc.asp?DDFDocuments/t/G/TBTN25/SAU1393.DOCX", "https://docs.wto.org/imrd/directdoc.asp?DDFDocuments/t/G/TBTN25/SAU1393.DOCX")</f>
        <v>https://docs.wto.org/imrd/directdoc.asp?DDFDocuments/t/G/TBTN25/SAU1393.DOCX</v>
      </c>
      <c r="Q61" s="6" t="str">
        <f>HYPERLINK("https://docs.wto.org/imrd/directdoc.asp?DDFDocuments/u/G/TBTN25/SAU1393.DOCX", "https://docs.wto.org/imrd/directdoc.asp?DDFDocuments/u/G/TBTN25/SAU1393.DOCX")</f>
        <v>https://docs.wto.org/imrd/directdoc.asp?DDFDocuments/u/G/TBTN25/SAU1393.DOCX</v>
      </c>
      <c r="R61" s="6" t="str">
        <f>HYPERLINK("https://docs.wto.org/imrd/directdoc.asp?DDFDocuments/v/G/TBTN25/SAU1393.DOCX", "https://docs.wto.org/imrd/directdoc.asp?DDFDocuments/v/G/TBTN25/SAU1393.DOCX")</f>
        <v>https://docs.wto.org/imrd/directdoc.asp?DDFDocuments/v/G/TBTN25/SAU1393.DOCX</v>
      </c>
    </row>
    <row r="62" spans="1:18" ht="105" x14ac:dyDescent="0.25">
      <c r="A62" s="8" t="s">
        <v>201</v>
      </c>
      <c r="B62" s="6" t="s">
        <v>158</v>
      </c>
      <c r="C62" s="7">
        <v>45770</v>
      </c>
      <c r="D62" s="9" t="str">
        <f>HYPERLINK("https://eping.wto.org/en/Search?viewData= G/TBT/N/BWA/179"," G/TBT/N/BWA/179")</f>
        <v xml:space="preserve"> G/TBT/N/BWA/179</v>
      </c>
      <c r="E62" s="8" t="s">
        <v>319</v>
      </c>
      <c r="F62" s="8" t="s">
        <v>320</v>
      </c>
      <c r="H62" s="8" t="s">
        <v>24</v>
      </c>
      <c r="I62" s="8" t="s">
        <v>321</v>
      </c>
      <c r="J62" s="8" t="s">
        <v>322</v>
      </c>
      <c r="K62" s="8" t="s">
        <v>24</v>
      </c>
      <c r="L62" s="6"/>
      <c r="M62" s="7" t="s">
        <v>24</v>
      </c>
      <c r="N62" s="6" t="s">
        <v>25</v>
      </c>
      <c r="O62" s="8" t="s">
        <v>323</v>
      </c>
      <c r="P62" s="6" t="str">
        <f>HYPERLINK("https://docs.wto.org/imrd/directdoc.asp?DDFDocuments/t/G/TBTN25/BWA179.DOCX", "https://docs.wto.org/imrd/directdoc.asp?DDFDocuments/t/G/TBTN25/BWA179.DOCX")</f>
        <v>https://docs.wto.org/imrd/directdoc.asp?DDFDocuments/t/G/TBTN25/BWA179.DOCX</v>
      </c>
      <c r="Q62" s="6" t="str">
        <f>HYPERLINK("https://docs.wto.org/imrd/directdoc.asp?DDFDocuments/u/G/TBTN25/BWA179.DOCX", "https://docs.wto.org/imrd/directdoc.asp?DDFDocuments/u/G/TBTN25/BWA179.DOCX")</f>
        <v>https://docs.wto.org/imrd/directdoc.asp?DDFDocuments/u/G/TBTN25/BWA179.DOCX</v>
      </c>
      <c r="R62" s="6" t="str">
        <f>HYPERLINK("https://docs.wto.org/imrd/directdoc.asp?DDFDocuments/v/G/TBTN25/BWA179.DOCX", "https://docs.wto.org/imrd/directdoc.asp?DDFDocuments/v/G/TBTN25/BWA179.DOCX")</f>
        <v>https://docs.wto.org/imrd/directdoc.asp?DDFDocuments/v/G/TBTN25/BWA179.DOCX</v>
      </c>
    </row>
    <row r="63" spans="1:18" ht="90" x14ac:dyDescent="0.25">
      <c r="A63" s="8" t="s">
        <v>327</v>
      </c>
      <c r="B63" s="6" t="s">
        <v>324</v>
      </c>
      <c r="C63" s="7">
        <v>45769</v>
      </c>
      <c r="D63" s="9" t="str">
        <f>HYPERLINK("https://eping.wto.org/en/Search?viewData= G/TBT/N/CPV/2"," G/TBT/N/CPV/2")</f>
        <v xml:space="preserve"> G/TBT/N/CPV/2</v>
      </c>
      <c r="E63" s="8" t="s">
        <v>325</v>
      </c>
      <c r="F63" s="8" t="s">
        <v>326</v>
      </c>
      <c r="H63" s="8" t="s">
        <v>328</v>
      </c>
      <c r="I63" s="8" t="s">
        <v>329</v>
      </c>
      <c r="J63" s="8" t="s">
        <v>330</v>
      </c>
      <c r="K63" s="8" t="s">
        <v>24</v>
      </c>
      <c r="L63" s="6"/>
      <c r="M63" s="7">
        <v>44187</v>
      </c>
      <c r="N63" s="6" t="s">
        <v>25</v>
      </c>
      <c r="O63" s="8" t="s">
        <v>331</v>
      </c>
      <c r="P63" s="6" t="str">
        <f>HYPERLINK("https://docs.wto.org/imrd/directdoc.asp?DDFDocuments/t/G/TBTN25/CPV2.DOCX", "https://docs.wto.org/imrd/directdoc.asp?DDFDocuments/t/G/TBTN25/CPV2.DOCX")</f>
        <v>https://docs.wto.org/imrd/directdoc.asp?DDFDocuments/t/G/TBTN25/CPV2.DOCX</v>
      </c>
      <c r="Q63" s="6" t="str">
        <f>HYPERLINK("https://docs.wto.org/imrd/directdoc.asp?DDFDocuments/u/G/TBTN25/CPV2.DOCX", "https://docs.wto.org/imrd/directdoc.asp?DDFDocuments/u/G/TBTN25/CPV2.DOCX")</f>
        <v>https://docs.wto.org/imrd/directdoc.asp?DDFDocuments/u/G/TBTN25/CPV2.DOCX</v>
      </c>
      <c r="R63" s="6" t="str">
        <f>HYPERLINK("https://docs.wto.org/imrd/directdoc.asp?DDFDocuments/v/G/TBTN25/CPV2.DOCX", "https://docs.wto.org/imrd/directdoc.asp?DDFDocuments/v/G/TBTN25/CPV2.DOCX")</f>
        <v>https://docs.wto.org/imrd/directdoc.asp?DDFDocuments/v/G/TBTN25/CPV2.DOCX</v>
      </c>
    </row>
    <row r="64" spans="1:18" ht="150" x14ac:dyDescent="0.25">
      <c r="A64" s="8" t="s">
        <v>334</v>
      </c>
      <c r="B64" s="6" t="s">
        <v>324</v>
      </c>
      <c r="C64" s="7">
        <v>45769</v>
      </c>
      <c r="D64" s="9" t="str">
        <f>HYPERLINK("https://eping.wto.org/en/Search?viewData= G/TBT/N/CPV/3"," G/TBT/N/CPV/3")</f>
        <v xml:space="preserve"> G/TBT/N/CPV/3</v>
      </c>
      <c r="E64" s="8" t="s">
        <v>332</v>
      </c>
      <c r="F64" s="8" t="s">
        <v>333</v>
      </c>
      <c r="H64" s="8" t="s">
        <v>335</v>
      </c>
      <c r="I64" s="8" t="s">
        <v>336</v>
      </c>
      <c r="J64" s="8" t="s">
        <v>337</v>
      </c>
      <c r="K64" s="8" t="s">
        <v>24</v>
      </c>
      <c r="L64" s="6"/>
      <c r="M64" s="7">
        <v>45400</v>
      </c>
      <c r="N64" s="6" t="s">
        <v>25</v>
      </c>
      <c r="O64" s="8" t="s">
        <v>338</v>
      </c>
      <c r="P64" s="6" t="str">
        <f>HYPERLINK("https://docs.wto.org/imrd/directdoc.asp?DDFDocuments/t/G/TBTN25/CPV3.DOCX", "https://docs.wto.org/imrd/directdoc.asp?DDFDocuments/t/G/TBTN25/CPV3.DOCX")</f>
        <v>https://docs.wto.org/imrd/directdoc.asp?DDFDocuments/t/G/TBTN25/CPV3.DOCX</v>
      </c>
      <c r="Q64" s="6" t="str">
        <f>HYPERLINK("https://docs.wto.org/imrd/directdoc.asp?DDFDocuments/u/G/TBTN25/CPV3.DOCX", "https://docs.wto.org/imrd/directdoc.asp?DDFDocuments/u/G/TBTN25/CPV3.DOCX")</f>
        <v>https://docs.wto.org/imrd/directdoc.asp?DDFDocuments/u/G/TBTN25/CPV3.DOCX</v>
      </c>
      <c r="R64" s="6" t="str">
        <f>HYPERLINK("https://docs.wto.org/imrd/directdoc.asp?DDFDocuments/v/G/TBTN25/CPV3.DOCX", "https://docs.wto.org/imrd/directdoc.asp?DDFDocuments/v/G/TBTN25/CPV3.DOCX")</f>
        <v>https://docs.wto.org/imrd/directdoc.asp?DDFDocuments/v/G/TBTN25/CPV3.DOCX</v>
      </c>
    </row>
    <row r="65" spans="1:18" ht="225" x14ac:dyDescent="0.25">
      <c r="A65" s="8" t="s">
        <v>341</v>
      </c>
      <c r="B65" s="6" t="s">
        <v>192</v>
      </c>
      <c r="C65" s="7">
        <v>45769</v>
      </c>
      <c r="D65" s="9" t="str">
        <f>HYPERLINK("https://eping.wto.org/en/Search?viewData= G/TBT/N/UKR/338"," G/TBT/N/UKR/338")</f>
        <v xml:space="preserve"> G/TBT/N/UKR/338</v>
      </c>
      <c r="E65" s="8" t="s">
        <v>339</v>
      </c>
      <c r="F65" s="8" t="s">
        <v>340</v>
      </c>
      <c r="H65" s="8" t="s">
        <v>24</v>
      </c>
      <c r="I65" s="8" t="s">
        <v>342</v>
      </c>
      <c r="J65" s="8" t="s">
        <v>343</v>
      </c>
      <c r="K65" s="8" t="s">
        <v>24</v>
      </c>
      <c r="L65" s="6"/>
      <c r="M65" s="7">
        <v>45829</v>
      </c>
      <c r="N65" s="6" t="s">
        <v>25</v>
      </c>
      <c r="O65" s="8" t="s">
        <v>344</v>
      </c>
      <c r="P65" s="6" t="str">
        <f>HYPERLINK("https://docs.wto.org/imrd/directdoc.asp?DDFDocuments/t/G/TBTN25/UKR338.DOCX", "https://docs.wto.org/imrd/directdoc.asp?DDFDocuments/t/G/TBTN25/UKR338.DOCX")</f>
        <v>https://docs.wto.org/imrd/directdoc.asp?DDFDocuments/t/G/TBTN25/UKR338.DOCX</v>
      </c>
      <c r="Q65" s="6" t="str">
        <f>HYPERLINK("https://docs.wto.org/imrd/directdoc.asp?DDFDocuments/u/G/TBTN25/UKR338.DOCX", "https://docs.wto.org/imrd/directdoc.asp?DDFDocuments/u/G/TBTN25/UKR338.DOCX")</f>
        <v>https://docs.wto.org/imrd/directdoc.asp?DDFDocuments/u/G/TBTN25/UKR338.DOCX</v>
      </c>
      <c r="R65" s="6" t="str">
        <f>HYPERLINK("https://docs.wto.org/imrd/directdoc.asp?DDFDocuments/v/G/TBTN25/UKR338.DOCX", "https://docs.wto.org/imrd/directdoc.asp?DDFDocuments/v/G/TBTN25/UKR338.DOCX")</f>
        <v>https://docs.wto.org/imrd/directdoc.asp?DDFDocuments/v/G/TBTN25/UKR338.DOCX</v>
      </c>
    </row>
    <row r="66" spans="1:18" ht="255" x14ac:dyDescent="0.25">
      <c r="A66" s="8" t="s">
        <v>347</v>
      </c>
      <c r="B66" s="6" t="s">
        <v>192</v>
      </c>
      <c r="C66" s="7">
        <v>45769</v>
      </c>
      <c r="D66" s="9" t="str">
        <f>HYPERLINK("https://eping.wto.org/en/Search?viewData= G/TBT/N/UKR/336"," G/TBT/N/UKR/336")</f>
        <v xml:space="preserve"> G/TBT/N/UKR/336</v>
      </c>
      <c r="E66" s="8" t="s">
        <v>345</v>
      </c>
      <c r="F66" s="8" t="s">
        <v>346</v>
      </c>
      <c r="H66" s="8" t="s">
        <v>24</v>
      </c>
      <c r="I66" s="8" t="s">
        <v>82</v>
      </c>
      <c r="J66" s="8" t="s">
        <v>348</v>
      </c>
      <c r="K66" s="8" t="s">
        <v>57</v>
      </c>
      <c r="L66" s="6"/>
      <c r="M66" s="7">
        <v>45829</v>
      </c>
      <c r="N66" s="6" t="s">
        <v>25</v>
      </c>
      <c r="O66" s="8" t="s">
        <v>349</v>
      </c>
      <c r="P66" s="6" t="str">
        <f>HYPERLINK("https://docs.wto.org/imrd/directdoc.asp?DDFDocuments/t/G/TBTN25/UKR336.DOCX", "https://docs.wto.org/imrd/directdoc.asp?DDFDocuments/t/G/TBTN25/UKR336.DOCX")</f>
        <v>https://docs.wto.org/imrd/directdoc.asp?DDFDocuments/t/G/TBTN25/UKR336.DOCX</v>
      </c>
      <c r="Q66" s="6" t="str">
        <f>HYPERLINK("https://docs.wto.org/imrd/directdoc.asp?DDFDocuments/u/G/TBTN25/UKR336.DOCX", "https://docs.wto.org/imrd/directdoc.asp?DDFDocuments/u/G/TBTN25/UKR336.DOCX")</f>
        <v>https://docs.wto.org/imrd/directdoc.asp?DDFDocuments/u/G/TBTN25/UKR336.DOCX</v>
      </c>
      <c r="R66" s="6" t="str">
        <f>HYPERLINK("https://docs.wto.org/imrd/directdoc.asp?DDFDocuments/v/G/TBTN25/UKR336.DOCX", "https://docs.wto.org/imrd/directdoc.asp?DDFDocuments/v/G/TBTN25/UKR336.DOCX")</f>
        <v>https://docs.wto.org/imrd/directdoc.asp?DDFDocuments/v/G/TBTN25/UKR336.DOCX</v>
      </c>
    </row>
    <row r="67" spans="1:18" ht="240" x14ac:dyDescent="0.25">
      <c r="A67" s="8" t="s">
        <v>352</v>
      </c>
      <c r="B67" s="6" t="s">
        <v>192</v>
      </c>
      <c r="C67" s="7">
        <v>45769</v>
      </c>
      <c r="D67" s="9" t="str">
        <f>HYPERLINK("https://eping.wto.org/en/Search?viewData= G/TBT/N/UKR/337"," G/TBT/N/UKR/337")</f>
        <v xml:space="preserve"> G/TBT/N/UKR/337</v>
      </c>
      <c r="E67" s="8" t="s">
        <v>350</v>
      </c>
      <c r="F67" s="8" t="s">
        <v>351</v>
      </c>
      <c r="H67" s="8" t="s">
        <v>24</v>
      </c>
      <c r="I67" s="8" t="s">
        <v>167</v>
      </c>
      <c r="J67" s="8" t="s">
        <v>353</v>
      </c>
      <c r="K67" s="8" t="s">
        <v>168</v>
      </c>
      <c r="L67" s="6"/>
      <c r="M67" s="7">
        <v>45829</v>
      </c>
      <c r="N67" s="6" t="s">
        <v>25</v>
      </c>
      <c r="O67" s="8" t="s">
        <v>354</v>
      </c>
      <c r="P67" s="6" t="str">
        <f>HYPERLINK("https://docs.wto.org/imrd/directdoc.asp?DDFDocuments/t/G/TBTN25/UKR337.DOCX", "https://docs.wto.org/imrd/directdoc.asp?DDFDocuments/t/G/TBTN25/UKR337.DOCX")</f>
        <v>https://docs.wto.org/imrd/directdoc.asp?DDFDocuments/t/G/TBTN25/UKR337.DOCX</v>
      </c>
      <c r="Q67" s="6" t="str">
        <f>HYPERLINK("https://docs.wto.org/imrd/directdoc.asp?DDFDocuments/u/G/TBTN25/UKR337.DOCX", "https://docs.wto.org/imrd/directdoc.asp?DDFDocuments/u/G/TBTN25/UKR337.DOCX")</f>
        <v>https://docs.wto.org/imrd/directdoc.asp?DDFDocuments/u/G/TBTN25/UKR337.DOCX</v>
      </c>
      <c r="R67" s="6" t="str">
        <f>HYPERLINK("https://docs.wto.org/imrd/directdoc.asp?DDFDocuments/v/G/TBTN25/UKR337.DOCX", "https://docs.wto.org/imrd/directdoc.asp?DDFDocuments/v/G/TBTN25/UKR337.DOCX")</f>
        <v>https://docs.wto.org/imrd/directdoc.asp?DDFDocuments/v/G/TBTN25/UKR337.DOCX</v>
      </c>
    </row>
    <row r="68" spans="1:18" ht="60" x14ac:dyDescent="0.25">
      <c r="A68" s="8" t="s">
        <v>357</v>
      </c>
      <c r="B68" s="6" t="s">
        <v>225</v>
      </c>
      <c r="C68" s="7">
        <v>45763</v>
      </c>
      <c r="D68" s="9" t="str">
        <f>HYPERLINK("https://eping.wto.org/en/Search?viewData= G/TBT/N/CHL/726"," G/TBT/N/CHL/726")</f>
        <v xml:space="preserve"> G/TBT/N/CHL/726</v>
      </c>
      <c r="E68" s="8" t="s">
        <v>355</v>
      </c>
      <c r="F68" s="8" t="s">
        <v>356</v>
      </c>
      <c r="H68" s="8" t="s">
        <v>24</v>
      </c>
      <c r="I68" s="8" t="s">
        <v>358</v>
      </c>
      <c r="J68" s="8" t="s">
        <v>359</v>
      </c>
      <c r="K68" s="8" t="s">
        <v>24</v>
      </c>
      <c r="L68" s="6"/>
      <c r="M68" s="7">
        <v>45823</v>
      </c>
      <c r="N68" s="6" t="s">
        <v>25</v>
      </c>
      <c r="O68" s="8" t="s">
        <v>360</v>
      </c>
      <c r="P68" s="6" t="str">
        <f>HYPERLINK("https://docs.wto.org/imrd/directdoc.asp?DDFDocuments/t/G/TBTN25/CHL726.DOCX", "https://docs.wto.org/imrd/directdoc.asp?DDFDocuments/t/G/TBTN25/CHL726.DOCX")</f>
        <v>https://docs.wto.org/imrd/directdoc.asp?DDFDocuments/t/G/TBTN25/CHL726.DOCX</v>
      </c>
      <c r="Q68" s="6" t="str">
        <f>HYPERLINK("https://docs.wto.org/imrd/directdoc.asp?DDFDocuments/u/G/TBTN25/CHL726.DOCX", "https://docs.wto.org/imrd/directdoc.asp?DDFDocuments/u/G/TBTN25/CHL726.DOCX")</f>
        <v>https://docs.wto.org/imrd/directdoc.asp?DDFDocuments/u/G/TBTN25/CHL726.DOCX</v>
      </c>
      <c r="R68" s="6" t="str">
        <f>HYPERLINK("https://docs.wto.org/imrd/directdoc.asp?DDFDocuments/v/G/TBTN25/CHL726.DOCX", "https://docs.wto.org/imrd/directdoc.asp?DDFDocuments/v/G/TBTN25/CHL726.DOCX")</f>
        <v>https://docs.wto.org/imrd/directdoc.asp?DDFDocuments/v/G/TBTN25/CHL726.DOCX</v>
      </c>
    </row>
    <row r="69" spans="1:18" x14ac:dyDescent="0.25">
      <c r="A69" s="8" t="s">
        <v>364</v>
      </c>
      <c r="B69" s="6" t="s">
        <v>361</v>
      </c>
      <c r="C69" s="7">
        <v>45763</v>
      </c>
      <c r="D69" s="9" t="str">
        <f>HYPERLINK("https://eping.wto.org/en/Search?viewData= G/TBT/N/JOR/62"," G/TBT/N/JOR/62")</f>
        <v xml:space="preserve"> G/TBT/N/JOR/62</v>
      </c>
      <c r="E69" s="8" t="s">
        <v>362</v>
      </c>
      <c r="F69" s="8" t="s">
        <v>363</v>
      </c>
      <c r="H69" s="8" t="s">
        <v>24</v>
      </c>
      <c r="I69" s="8" t="s">
        <v>365</v>
      </c>
      <c r="J69" s="8" t="s">
        <v>366</v>
      </c>
      <c r="K69" s="8" t="s">
        <v>57</v>
      </c>
      <c r="L69" s="6"/>
      <c r="M69" s="7">
        <v>45823</v>
      </c>
      <c r="N69" s="6" t="s">
        <v>25</v>
      </c>
      <c r="O69" s="8" t="s">
        <v>367</v>
      </c>
      <c r="P69" s="6" t="str">
        <f>HYPERLINK("https://docs.wto.org/imrd/directdoc.asp?DDFDocuments/t/G/TBTN25/JOR62.DOCX", "https://docs.wto.org/imrd/directdoc.asp?DDFDocuments/t/G/TBTN25/JOR62.DOCX")</f>
        <v>https://docs.wto.org/imrd/directdoc.asp?DDFDocuments/t/G/TBTN25/JOR62.DOCX</v>
      </c>
      <c r="Q69" s="6" t="str">
        <f>HYPERLINK("https://docs.wto.org/imrd/directdoc.asp?DDFDocuments/u/G/TBTN25/JOR62.DOCX", "https://docs.wto.org/imrd/directdoc.asp?DDFDocuments/u/G/TBTN25/JOR62.DOCX")</f>
        <v>https://docs.wto.org/imrd/directdoc.asp?DDFDocuments/u/G/TBTN25/JOR62.DOCX</v>
      </c>
      <c r="R69" s="6" t="str">
        <f>HYPERLINK("https://docs.wto.org/imrd/directdoc.asp?DDFDocuments/v/G/TBTN25/JOR62.DOCX", "https://docs.wto.org/imrd/directdoc.asp?DDFDocuments/v/G/TBTN25/JOR62.DOCX")</f>
        <v>https://docs.wto.org/imrd/directdoc.asp?DDFDocuments/v/G/TBTN25/JOR62.DOCX</v>
      </c>
    </row>
    <row r="70" spans="1:18" ht="45" x14ac:dyDescent="0.25">
      <c r="A70" s="8" t="s">
        <v>213</v>
      </c>
      <c r="B70" s="6" t="s">
        <v>158</v>
      </c>
      <c r="C70" s="7">
        <v>45762</v>
      </c>
      <c r="D70" s="9" t="str">
        <f>HYPERLINK("https://eping.wto.org/en/Search?viewData= G/TBT/N/BWA/178"," G/TBT/N/BWA/178")</f>
        <v xml:space="preserve"> G/TBT/N/BWA/178</v>
      </c>
      <c r="E70" s="8" t="s">
        <v>211</v>
      </c>
      <c r="F70" s="8" t="s">
        <v>212</v>
      </c>
      <c r="H70" s="8" t="s">
        <v>24</v>
      </c>
      <c r="I70" s="8" t="s">
        <v>209</v>
      </c>
      <c r="J70" s="8" t="s">
        <v>214</v>
      </c>
      <c r="K70" s="8" t="s">
        <v>24</v>
      </c>
      <c r="L70" s="6"/>
      <c r="M70" s="7">
        <v>45822</v>
      </c>
      <c r="N70" s="6" t="s">
        <v>25</v>
      </c>
      <c r="O70" s="6"/>
      <c r="P70" s="6" t="str">
        <f>HYPERLINK("https://docs.wto.org/imrd/directdoc.asp?DDFDocuments/t/G/TBTN25/BWA178.DOCX", "https://docs.wto.org/imrd/directdoc.asp?DDFDocuments/t/G/TBTN25/BWA178.DOCX")</f>
        <v>https://docs.wto.org/imrd/directdoc.asp?DDFDocuments/t/G/TBTN25/BWA178.DOCX</v>
      </c>
      <c r="Q70" s="6" t="str">
        <f>HYPERLINK("https://docs.wto.org/imrd/directdoc.asp?DDFDocuments/u/G/TBTN25/BWA178.DOCX", "https://docs.wto.org/imrd/directdoc.asp?DDFDocuments/u/G/TBTN25/BWA178.DOCX")</f>
        <v>https://docs.wto.org/imrd/directdoc.asp?DDFDocuments/u/G/TBTN25/BWA178.DOCX</v>
      </c>
      <c r="R70" s="6" t="str">
        <f>HYPERLINK("https://docs.wto.org/imrd/directdoc.asp?DDFDocuments/v/G/TBTN25/BWA178.DOCX", "https://docs.wto.org/imrd/directdoc.asp?DDFDocuments/v/G/TBTN25/BWA178.DOCX")</f>
        <v>https://docs.wto.org/imrd/directdoc.asp?DDFDocuments/v/G/TBTN25/BWA178.DOCX</v>
      </c>
    </row>
    <row r="71" spans="1:18" ht="60" x14ac:dyDescent="0.25">
      <c r="A71" s="8" t="s">
        <v>370</v>
      </c>
      <c r="B71" s="6" t="s">
        <v>158</v>
      </c>
      <c r="C71" s="7">
        <v>45762</v>
      </c>
      <c r="D71" s="9" t="str">
        <f>HYPERLINK("https://eping.wto.org/en/Search?viewData= G/TBT/N/BWA/177"," G/TBT/N/BWA/177")</f>
        <v xml:space="preserve"> G/TBT/N/BWA/177</v>
      </c>
      <c r="E71" s="8" t="s">
        <v>368</v>
      </c>
      <c r="F71" s="8" t="s">
        <v>369</v>
      </c>
      <c r="H71" s="8" t="s">
        <v>24</v>
      </c>
      <c r="I71" s="8" t="s">
        <v>209</v>
      </c>
      <c r="J71" s="8" t="s">
        <v>291</v>
      </c>
      <c r="K71" s="8" t="s">
        <v>24</v>
      </c>
      <c r="L71" s="6"/>
      <c r="M71" s="7" t="s">
        <v>24</v>
      </c>
      <c r="N71" s="6" t="s">
        <v>25</v>
      </c>
      <c r="O71" s="8" t="s">
        <v>371</v>
      </c>
      <c r="P71" s="6" t="str">
        <f>HYPERLINK("https://docs.wto.org/imrd/directdoc.asp?DDFDocuments/t/G/TBTN25/BWA177.DOCX", "https://docs.wto.org/imrd/directdoc.asp?DDFDocuments/t/G/TBTN25/BWA177.DOCX")</f>
        <v>https://docs.wto.org/imrd/directdoc.asp?DDFDocuments/t/G/TBTN25/BWA177.DOCX</v>
      </c>
      <c r="Q71" s="6" t="str">
        <f>HYPERLINK("https://docs.wto.org/imrd/directdoc.asp?DDFDocuments/u/G/TBTN25/BWA177.DOCX", "https://docs.wto.org/imrd/directdoc.asp?DDFDocuments/u/G/TBTN25/BWA177.DOCX")</f>
        <v>https://docs.wto.org/imrd/directdoc.asp?DDFDocuments/u/G/TBTN25/BWA177.DOCX</v>
      </c>
      <c r="R71" s="6" t="str">
        <f>HYPERLINK("https://docs.wto.org/imrd/directdoc.asp?DDFDocuments/v/G/TBTN25/BWA177.DOCX", "https://docs.wto.org/imrd/directdoc.asp?DDFDocuments/v/G/TBTN25/BWA177.DOCX")</f>
        <v>https://docs.wto.org/imrd/directdoc.asp?DDFDocuments/v/G/TBTN25/BWA177.DOCX</v>
      </c>
    </row>
    <row r="72" spans="1:18" ht="75" x14ac:dyDescent="0.25">
      <c r="A72" s="8" t="s">
        <v>374</v>
      </c>
      <c r="B72" s="6" t="s">
        <v>324</v>
      </c>
      <c r="C72" s="7">
        <v>45762</v>
      </c>
      <c r="D72" s="9" t="str">
        <f>HYPERLINK("https://eping.wto.org/en/Search?viewData= G/TBT/N/CPV/1"," G/TBT/N/CPV/1")</f>
        <v xml:space="preserve"> G/TBT/N/CPV/1</v>
      </c>
      <c r="E72" s="8" t="s">
        <v>372</v>
      </c>
      <c r="F72" s="8" t="s">
        <v>373</v>
      </c>
      <c r="H72" s="8" t="s">
        <v>375</v>
      </c>
      <c r="I72" s="8" t="s">
        <v>376</v>
      </c>
      <c r="J72" s="8" t="s">
        <v>377</v>
      </c>
      <c r="K72" s="8" t="s">
        <v>24</v>
      </c>
      <c r="L72" s="6"/>
      <c r="M72" s="7">
        <v>44187</v>
      </c>
      <c r="N72" s="6" t="s">
        <v>25</v>
      </c>
      <c r="O72" s="8" t="s">
        <v>378</v>
      </c>
      <c r="P72" s="6" t="str">
        <f>HYPERLINK("https://docs.wto.org/imrd/directdoc.asp?DDFDocuments/t/G/TBTN25/CPV1.DOCX", "https://docs.wto.org/imrd/directdoc.asp?DDFDocuments/t/G/TBTN25/CPV1.DOCX")</f>
        <v>https://docs.wto.org/imrd/directdoc.asp?DDFDocuments/t/G/TBTN25/CPV1.DOCX</v>
      </c>
      <c r="Q72" s="6" t="str">
        <f>HYPERLINK("https://docs.wto.org/imrd/directdoc.asp?DDFDocuments/u/G/TBTN25/CPV1.DOCX", "https://docs.wto.org/imrd/directdoc.asp?DDFDocuments/u/G/TBTN25/CPV1.DOCX")</f>
        <v>https://docs.wto.org/imrd/directdoc.asp?DDFDocuments/u/G/TBTN25/CPV1.DOCX</v>
      </c>
      <c r="R72" s="6" t="str">
        <f>HYPERLINK("https://docs.wto.org/imrd/directdoc.asp?DDFDocuments/v/G/TBTN25/CPV1.DOCX", "https://docs.wto.org/imrd/directdoc.asp?DDFDocuments/v/G/TBTN25/CPV1.DOCX")</f>
        <v>https://docs.wto.org/imrd/directdoc.asp?DDFDocuments/v/G/TBTN25/CPV1.DOCX</v>
      </c>
    </row>
    <row r="73" spans="1:18" ht="240" x14ac:dyDescent="0.25">
      <c r="A73" s="8" t="s">
        <v>381</v>
      </c>
      <c r="B73" s="6" t="s">
        <v>129</v>
      </c>
      <c r="C73" s="7">
        <v>45762</v>
      </c>
      <c r="D73" s="9" t="str">
        <f>HYPERLINK("https://eping.wto.org/en/Search?viewData= G/TBT/N/EU/1132"," G/TBT/N/EU/1132")</f>
        <v xml:space="preserve"> G/TBT/N/EU/1132</v>
      </c>
      <c r="E73" s="8" t="s">
        <v>379</v>
      </c>
      <c r="F73" s="8" t="s">
        <v>380</v>
      </c>
      <c r="H73" s="8" t="s">
        <v>382</v>
      </c>
      <c r="I73" s="8" t="s">
        <v>358</v>
      </c>
      <c r="J73" s="8" t="s">
        <v>236</v>
      </c>
      <c r="K73" s="8" t="s">
        <v>24</v>
      </c>
      <c r="L73" s="6"/>
      <c r="M73" s="7">
        <v>45822</v>
      </c>
      <c r="N73" s="6" t="s">
        <v>25</v>
      </c>
      <c r="O73" s="8" t="s">
        <v>383</v>
      </c>
      <c r="P73" s="6" t="str">
        <f>HYPERLINK("https://docs.wto.org/imrd/directdoc.asp?DDFDocuments/t/G/TBTN25/EU1132.DOCX", "https://docs.wto.org/imrd/directdoc.asp?DDFDocuments/t/G/TBTN25/EU1132.DOCX")</f>
        <v>https://docs.wto.org/imrd/directdoc.asp?DDFDocuments/t/G/TBTN25/EU1132.DOCX</v>
      </c>
      <c r="Q73" s="6" t="str">
        <f>HYPERLINK("https://docs.wto.org/imrd/directdoc.asp?DDFDocuments/u/G/TBTN25/EU1132.DOCX", "https://docs.wto.org/imrd/directdoc.asp?DDFDocuments/u/G/TBTN25/EU1132.DOCX")</f>
        <v>https://docs.wto.org/imrd/directdoc.asp?DDFDocuments/u/G/TBTN25/EU1132.DOCX</v>
      </c>
      <c r="R73" s="6" t="str">
        <f>HYPERLINK("https://docs.wto.org/imrd/directdoc.asp?DDFDocuments/v/G/TBTN25/EU1132.DOCX", "https://docs.wto.org/imrd/directdoc.asp?DDFDocuments/v/G/TBTN25/EU1132.DOCX")</f>
        <v>https://docs.wto.org/imrd/directdoc.asp?DDFDocuments/v/G/TBTN25/EU1132.DOCX</v>
      </c>
    </row>
    <row r="74" spans="1:18" ht="60" x14ac:dyDescent="0.25">
      <c r="A74" s="8" t="s">
        <v>387</v>
      </c>
      <c r="B74" s="6" t="s">
        <v>384</v>
      </c>
      <c r="C74" s="7">
        <v>45761</v>
      </c>
      <c r="D74" s="9" t="str">
        <f>HYPERLINK("https://eping.wto.org/en/Search?viewData= G/TBT/N/ECU/550"," G/TBT/N/ECU/550")</f>
        <v xml:space="preserve"> G/TBT/N/ECU/550</v>
      </c>
      <c r="E74" s="8" t="s">
        <v>385</v>
      </c>
      <c r="F74" s="8" t="s">
        <v>386</v>
      </c>
      <c r="H74" s="8" t="s">
        <v>388</v>
      </c>
      <c r="I74" s="8" t="s">
        <v>389</v>
      </c>
      <c r="J74" s="8" t="s">
        <v>390</v>
      </c>
      <c r="K74" s="8" t="s">
        <v>24</v>
      </c>
      <c r="L74" s="6"/>
      <c r="M74" s="7">
        <v>45821</v>
      </c>
      <c r="N74" s="6" t="s">
        <v>25</v>
      </c>
      <c r="O74" s="8" t="s">
        <v>391</v>
      </c>
      <c r="P74" s="6" t="str">
        <f>HYPERLINK("https://docs.wto.org/imrd/directdoc.asp?DDFDocuments/t/G/TBTN25/ECU550.DOCX", "https://docs.wto.org/imrd/directdoc.asp?DDFDocuments/t/G/TBTN25/ECU550.DOCX")</f>
        <v>https://docs.wto.org/imrd/directdoc.asp?DDFDocuments/t/G/TBTN25/ECU550.DOCX</v>
      </c>
      <c r="Q74" s="6" t="str">
        <f>HYPERLINK("https://docs.wto.org/imrd/directdoc.asp?DDFDocuments/u/G/TBTN25/ECU550.DOCX", "https://docs.wto.org/imrd/directdoc.asp?DDFDocuments/u/G/TBTN25/ECU550.DOCX")</f>
        <v>https://docs.wto.org/imrd/directdoc.asp?DDFDocuments/u/G/TBTN25/ECU550.DOCX</v>
      </c>
      <c r="R74" s="6" t="str">
        <f>HYPERLINK("https://docs.wto.org/imrd/directdoc.asp?DDFDocuments/v/G/TBTN25/ECU550.DOCX", "https://docs.wto.org/imrd/directdoc.asp?DDFDocuments/v/G/TBTN25/ECU550.DOCX")</f>
        <v>https://docs.wto.org/imrd/directdoc.asp?DDFDocuments/v/G/TBTN25/ECU550.DOCX</v>
      </c>
    </row>
    <row r="75" spans="1:18" ht="45" x14ac:dyDescent="0.25">
      <c r="A75" s="8" t="s">
        <v>395</v>
      </c>
      <c r="B75" s="6" t="s">
        <v>392</v>
      </c>
      <c r="C75" s="7">
        <v>45761</v>
      </c>
      <c r="D75" s="9" t="str">
        <f>HYPERLINK("https://eping.wto.org/en/Search?viewData= G/TBT/N/MWI/166"," G/TBT/N/MWI/166")</f>
        <v xml:space="preserve"> G/TBT/N/MWI/166</v>
      </c>
      <c r="E75" s="8" t="s">
        <v>393</v>
      </c>
      <c r="F75" s="8" t="s">
        <v>394</v>
      </c>
      <c r="H75" s="8" t="s">
        <v>396</v>
      </c>
      <c r="I75" s="8" t="s">
        <v>397</v>
      </c>
      <c r="J75" s="8" t="s">
        <v>398</v>
      </c>
      <c r="K75" s="8" t="s">
        <v>24</v>
      </c>
      <c r="L75" s="6"/>
      <c r="M75" s="7">
        <v>45821</v>
      </c>
      <c r="N75" s="6" t="s">
        <v>25</v>
      </c>
      <c r="O75" s="8" t="s">
        <v>399</v>
      </c>
      <c r="P75" s="6" t="str">
        <f>HYPERLINK("https://docs.wto.org/imrd/directdoc.asp?DDFDocuments/t/G/TBTN25/MWI166.DOCX", "https://docs.wto.org/imrd/directdoc.asp?DDFDocuments/t/G/TBTN25/MWI166.DOCX")</f>
        <v>https://docs.wto.org/imrd/directdoc.asp?DDFDocuments/t/G/TBTN25/MWI166.DOCX</v>
      </c>
      <c r="Q75" s="6" t="str">
        <f>HYPERLINK("https://docs.wto.org/imrd/directdoc.asp?DDFDocuments/u/G/TBTN25/MWI166.DOCX", "https://docs.wto.org/imrd/directdoc.asp?DDFDocuments/u/G/TBTN25/MWI166.DOCX")</f>
        <v>https://docs.wto.org/imrd/directdoc.asp?DDFDocuments/u/G/TBTN25/MWI166.DOCX</v>
      </c>
      <c r="R75" s="6" t="str">
        <f>HYPERLINK("https://docs.wto.org/imrd/directdoc.asp?DDFDocuments/v/G/TBTN25/MWI166.DOCX", "https://docs.wto.org/imrd/directdoc.asp?DDFDocuments/v/G/TBTN25/MWI166.DOCX")</f>
        <v>https://docs.wto.org/imrd/directdoc.asp?DDFDocuments/v/G/TBTN25/MWI166.DOCX</v>
      </c>
    </row>
    <row r="76" spans="1:18" ht="30" x14ac:dyDescent="0.25">
      <c r="A76" s="8" t="s">
        <v>402</v>
      </c>
      <c r="B76" s="6" t="s">
        <v>392</v>
      </c>
      <c r="C76" s="7">
        <v>45761</v>
      </c>
      <c r="D76" s="9" t="str">
        <f>HYPERLINK("https://eping.wto.org/en/Search?viewData= G/TBT/N/MWI/168"," G/TBT/N/MWI/168")</f>
        <v xml:space="preserve"> G/TBT/N/MWI/168</v>
      </c>
      <c r="E76" s="8" t="s">
        <v>400</v>
      </c>
      <c r="F76" s="8" t="s">
        <v>401</v>
      </c>
      <c r="H76" s="8" t="s">
        <v>403</v>
      </c>
      <c r="I76" s="8" t="s">
        <v>404</v>
      </c>
      <c r="J76" s="8" t="s">
        <v>398</v>
      </c>
      <c r="K76" s="8" t="s">
        <v>24</v>
      </c>
      <c r="L76" s="6"/>
      <c r="M76" s="7">
        <v>45821</v>
      </c>
      <c r="N76" s="6" t="s">
        <v>25</v>
      </c>
      <c r="O76" s="8" t="s">
        <v>405</v>
      </c>
      <c r="P76" s="6" t="str">
        <f>HYPERLINK("https://docs.wto.org/imrd/directdoc.asp?DDFDocuments/t/G/TBTN25/MWI168.DOCX", "https://docs.wto.org/imrd/directdoc.asp?DDFDocuments/t/G/TBTN25/MWI168.DOCX")</f>
        <v>https://docs.wto.org/imrd/directdoc.asp?DDFDocuments/t/G/TBTN25/MWI168.DOCX</v>
      </c>
      <c r="Q76" s="6" t="str">
        <f>HYPERLINK("https://docs.wto.org/imrd/directdoc.asp?DDFDocuments/u/G/TBTN25/MWI168.DOCX", "https://docs.wto.org/imrd/directdoc.asp?DDFDocuments/u/G/TBTN25/MWI168.DOCX")</f>
        <v>https://docs.wto.org/imrd/directdoc.asp?DDFDocuments/u/G/TBTN25/MWI168.DOCX</v>
      </c>
      <c r="R76" s="6" t="str">
        <f>HYPERLINK("https://docs.wto.org/imrd/directdoc.asp?DDFDocuments/v/G/TBTN25/MWI168.DOCX", "https://docs.wto.org/imrd/directdoc.asp?DDFDocuments/v/G/TBTN25/MWI168.DOCX")</f>
        <v>https://docs.wto.org/imrd/directdoc.asp?DDFDocuments/v/G/TBTN25/MWI168.DOCX</v>
      </c>
    </row>
    <row r="77" spans="1:18" ht="90" x14ac:dyDescent="0.25">
      <c r="A77" s="8" t="s">
        <v>408</v>
      </c>
      <c r="B77" s="6" t="s">
        <v>45</v>
      </c>
      <c r="C77" s="7">
        <v>45761</v>
      </c>
      <c r="D77" s="9" t="str">
        <f>HYPERLINK("https://eping.wto.org/en/Search?viewData= G/TBT/N/KEN/1792"," G/TBT/N/KEN/1792")</f>
        <v xml:space="preserve"> G/TBT/N/KEN/1792</v>
      </c>
      <c r="E77" s="8" t="s">
        <v>406</v>
      </c>
      <c r="F77" s="8" t="s">
        <v>407</v>
      </c>
      <c r="H77" s="8" t="s">
        <v>409</v>
      </c>
      <c r="I77" s="8" t="s">
        <v>410</v>
      </c>
      <c r="J77" s="8" t="s">
        <v>411</v>
      </c>
      <c r="K77" s="8" t="s">
        <v>24</v>
      </c>
      <c r="L77" s="6"/>
      <c r="M77" s="7">
        <v>45814</v>
      </c>
      <c r="N77" s="6" t="s">
        <v>25</v>
      </c>
      <c r="O77" s="8" t="s">
        <v>412</v>
      </c>
      <c r="P77" s="6" t="str">
        <f>HYPERLINK("https://docs.wto.org/imrd/directdoc.asp?DDFDocuments/t/G/TBTN25/KEN1792.DOCX", "https://docs.wto.org/imrd/directdoc.asp?DDFDocuments/t/G/TBTN25/KEN1792.DOCX")</f>
        <v>https://docs.wto.org/imrd/directdoc.asp?DDFDocuments/t/G/TBTN25/KEN1792.DOCX</v>
      </c>
      <c r="Q77" s="6" t="str">
        <f>HYPERLINK("https://docs.wto.org/imrd/directdoc.asp?DDFDocuments/u/G/TBTN25/KEN1792.DOCX", "https://docs.wto.org/imrd/directdoc.asp?DDFDocuments/u/G/TBTN25/KEN1792.DOCX")</f>
        <v>https://docs.wto.org/imrd/directdoc.asp?DDFDocuments/u/G/TBTN25/KEN1792.DOCX</v>
      </c>
      <c r="R77" s="6" t="str">
        <f>HYPERLINK("https://docs.wto.org/imrd/directdoc.asp?DDFDocuments/v/G/TBTN25/KEN1792.DOCX", "https://docs.wto.org/imrd/directdoc.asp?DDFDocuments/v/G/TBTN25/KEN1792.DOCX")</f>
        <v>https://docs.wto.org/imrd/directdoc.asp?DDFDocuments/v/G/TBTN25/KEN1792.DOCX</v>
      </c>
    </row>
    <row r="78" spans="1:18" ht="30" x14ac:dyDescent="0.25">
      <c r="A78" s="8" t="s">
        <v>415</v>
      </c>
      <c r="B78" s="6" t="s">
        <v>392</v>
      </c>
      <c r="C78" s="7">
        <v>45761</v>
      </c>
      <c r="D78" s="9" t="str">
        <f>HYPERLINK("https://eping.wto.org/en/Search?viewData= G/TBT/N/MWI/163"," G/TBT/N/MWI/163")</f>
        <v xml:space="preserve"> G/TBT/N/MWI/163</v>
      </c>
      <c r="E78" s="8" t="s">
        <v>413</v>
      </c>
      <c r="F78" s="8" t="s">
        <v>414</v>
      </c>
      <c r="H78" s="8" t="s">
        <v>416</v>
      </c>
      <c r="I78" s="8" t="s">
        <v>417</v>
      </c>
      <c r="J78" s="8" t="s">
        <v>398</v>
      </c>
      <c r="K78" s="8" t="s">
        <v>24</v>
      </c>
      <c r="L78" s="6"/>
      <c r="M78" s="7">
        <v>45821</v>
      </c>
      <c r="N78" s="6" t="s">
        <v>25</v>
      </c>
      <c r="O78" s="8" t="s">
        <v>418</v>
      </c>
      <c r="P78" s="6" t="str">
        <f>HYPERLINK("https://docs.wto.org/imrd/directdoc.asp?DDFDocuments/t/G/TBTN25/MWI163.DOCX", "https://docs.wto.org/imrd/directdoc.asp?DDFDocuments/t/G/TBTN25/MWI163.DOCX")</f>
        <v>https://docs.wto.org/imrd/directdoc.asp?DDFDocuments/t/G/TBTN25/MWI163.DOCX</v>
      </c>
      <c r="Q78" s="6" t="str">
        <f>HYPERLINK("https://docs.wto.org/imrd/directdoc.asp?DDFDocuments/u/G/TBTN25/MWI163.DOCX", "https://docs.wto.org/imrd/directdoc.asp?DDFDocuments/u/G/TBTN25/MWI163.DOCX")</f>
        <v>https://docs.wto.org/imrd/directdoc.asp?DDFDocuments/u/G/TBTN25/MWI163.DOCX</v>
      </c>
      <c r="R78" s="6" t="str">
        <f>HYPERLINK("https://docs.wto.org/imrd/directdoc.asp?DDFDocuments/v/G/TBTN25/MWI163.DOCX", "https://docs.wto.org/imrd/directdoc.asp?DDFDocuments/v/G/TBTN25/MWI163.DOCX")</f>
        <v>https://docs.wto.org/imrd/directdoc.asp?DDFDocuments/v/G/TBTN25/MWI163.DOCX</v>
      </c>
    </row>
    <row r="79" spans="1:18" ht="60" x14ac:dyDescent="0.25">
      <c r="A79" s="8" t="s">
        <v>421</v>
      </c>
      <c r="B79" s="6" t="s">
        <v>17</v>
      </c>
      <c r="C79" s="7">
        <v>45761</v>
      </c>
      <c r="D79" s="9" t="str">
        <f>HYPERLINK("https://eping.wto.org/en/Search?viewData= G/TBT/N/TZA/1317"," G/TBT/N/TZA/1317")</f>
        <v xml:space="preserve"> G/TBT/N/TZA/1317</v>
      </c>
      <c r="E79" s="8" t="s">
        <v>419</v>
      </c>
      <c r="F79" s="8" t="s">
        <v>420</v>
      </c>
      <c r="H79" s="8" t="s">
        <v>422</v>
      </c>
      <c r="I79" s="8" t="s">
        <v>423</v>
      </c>
      <c r="J79" s="8" t="s">
        <v>424</v>
      </c>
      <c r="K79" s="8" t="s">
        <v>57</v>
      </c>
      <c r="L79" s="6"/>
      <c r="M79" s="7">
        <v>45821</v>
      </c>
      <c r="N79" s="6" t="s">
        <v>25</v>
      </c>
      <c r="O79" s="8" t="s">
        <v>425</v>
      </c>
      <c r="P79" s="6" t="str">
        <f>HYPERLINK("https://docs.wto.org/imrd/directdoc.asp?DDFDocuments/t/G/TBTN25/TZA1317.DOCX", "https://docs.wto.org/imrd/directdoc.asp?DDFDocuments/t/G/TBTN25/TZA1317.DOCX")</f>
        <v>https://docs.wto.org/imrd/directdoc.asp?DDFDocuments/t/G/TBTN25/TZA1317.DOCX</v>
      </c>
      <c r="Q79" s="6" t="str">
        <f>HYPERLINK("https://docs.wto.org/imrd/directdoc.asp?DDFDocuments/u/G/TBTN25/TZA1317.DOCX", "https://docs.wto.org/imrd/directdoc.asp?DDFDocuments/u/G/TBTN25/TZA1317.DOCX")</f>
        <v>https://docs.wto.org/imrd/directdoc.asp?DDFDocuments/u/G/TBTN25/TZA1317.DOCX</v>
      </c>
      <c r="R79" s="6" t="str">
        <f>HYPERLINK("https://docs.wto.org/imrd/directdoc.asp?DDFDocuments/v/G/TBTN25/TZA1317.DOCX", "https://docs.wto.org/imrd/directdoc.asp?DDFDocuments/v/G/TBTN25/TZA1317.DOCX")</f>
        <v>https://docs.wto.org/imrd/directdoc.asp?DDFDocuments/v/G/TBTN25/TZA1317.DOCX</v>
      </c>
    </row>
    <row r="80" spans="1:18" ht="120" x14ac:dyDescent="0.25">
      <c r="A80" s="8" t="s">
        <v>428</v>
      </c>
      <c r="B80" s="6" t="s">
        <v>17</v>
      </c>
      <c r="C80" s="7">
        <v>45761</v>
      </c>
      <c r="D80" s="9" t="str">
        <f>HYPERLINK("https://eping.wto.org/en/Search?viewData= G/TBT/N/TZA/1320"," G/TBT/N/TZA/1320")</f>
        <v xml:space="preserve"> G/TBT/N/TZA/1320</v>
      </c>
      <c r="E80" s="8" t="s">
        <v>426</v>
      </c>
      <c r="F80" s="8" t="s">
        <v>427</v>
      </c>
      <c r="H80" s="8" t="s">
        <v>429</v>
      </c>
      <c r="I80" s="8" t="s">
        <v>107</v>
      </c>
      <c r="J80" s="8" t="s">
        <v>424</v>
      </c>
      <c r="K80" s="8" t="s">
        <v>109</v>
      </c>
      <c r="L80" s="6"/>
      <c r="M80" s="7">
        <v>45821</v>
      </c>
      <c r="N80" s="6" t="s">
        <v>25</v>
      </c>
      <c r="O80" s="8" t="s">
        <v>430</v>
      </c>
      <c r="P80" s="6" t="str">
        <f>HYPERLINK("https://docs.wto.org/imrd/directdoc.asp?DDFDocuments/t/G/TBTN25/TZA1320.DOCX", "https://docs.wto.org/imrd/directdoc.asp?DDFDocuments/t/G/TBTN25/TZA1320.DOCX")</f>
        <v>https://docs.wto.org/imrd/directdoc.asp?DDFDocuments/t/G/TBTN25/TZA1320.DOCX</v>
      </c>
      <c r="Q80" s="6" t="str">
        <f>HYPERLINK("https://docs.wto.org/imrd/directdoc.asp?DDFDocuments/u/G/TBTN25/TZA1320.DOCX", "https://docs.wto.org/imrd/directdoc.asp?DDFDocuments/u/G/TBTN25/TZA1320.DOCX")</f>
        <v>https://docs.wto.org/imrd/directdoc.asp?DDFDocuments/u/G/TBTN25/TZA1320.DOCX</v>
      </c>
      <c r="R80" s="6" t="str">
        <f>HYPERLINK("https://docs.wto.org/imrd/directdoc.asp?DDFDocuments/v/G/TBTN25/TZA1320.DOCX", "https://docs.wto.org/imrd/directdoc.asp?DDFDocuments/v/G/TBTN25/TZA1320.DOCX")</f>
        <v>https://docs.wto.org/imrd/directdoc.asp?DDFDocuments/v/G/TBTN25/TZA1320.DOCX</v>
      </c>
    </row>
    <row r="81" spans="1:18" ht="60" x14ac:dyDescent="0.25">
      <c r="A81" s="8" t="s">
        <v>433</v>
      </c>
      <c r="B81" s="6" t="s">
        <v>17</v>
      </c>
      <c r="C81" s="7">
        <v>45761</v>
      </c>
      <c r="D81" s="9" t="str">
        <f>HYPERLINK("https://eping.wto.org/en/Search?viewData= G/TBT/N/TZA/1315"," G/TBT/N/TZA/1315")</f>
        <v xml:space="preserve"> G/TBT/N/TZA/1315</v>
      </c>
      <c r="E81" s="8" t="s">
        <v>431</v>
      </c>
      <c r="F81" s="8" t="s">
        <v>432</v>
      </c>
      <c r="H81" s="8" t="s">
        <v>434</v>
      </c>
      <c r="I81" s="8" t="s">
        <v>435</v>
      </c>
      <c r="J81" s="8" t="s">
        <v>424</v>
      </c>
      <c r="K81" s="8" t="s">
        <v>57</v>
      </c>
      <c r="L81" s="6"/>
      <c r="M81" s="7">
        <v>45821</v>
      </c>
      <c r="N81" s="6" t="s">
        <v>25</v>
      </c>
      <c r="O81" s="8" t="s">
        <v>436</v>
      </c>
      <c r="P81" s="6" t="str">
        <f>HYPERLINK("https://docs.wto.org/imrd/directdoc.asp?DDFDocuments/t/G/TBTN25/TZA1315.DOCX", "https://docs.wto.org/imrd/directdoc.asp?DDFDocuments/t/G/TBTN25/TZA1315.DOCX")</f>
        <v>https://docs.wto.org/imrd/directdoc.asp?DDFDocuments/t/G/TBTN25/TZA1315.DOCX</v>
      </c>
      <c r="Q81" s="6" t="str">
        <f>HYPERLINK("https://docs.wto.org/imrd/directdoc.asp?DDFDocuments/u/G/TBTN25/TZA1315.DOCX", "https://docs.wto.org/imrd/directdoc.asp?DDFDocuments/u/G/TBTN25/TZA1315.DOCX")</f>
        <v>https://docs.wto.org/imrd/directdoc.asp?DDFDocuments/u/G/TBTN25/TZA1315.DOCX</v>
      </c>
      <c r="R81" s="6" t="str">
        <f>HYPERLINK("https://docs.wto.org/imrd/directdoc.asp?DDFDocuments/v/G/TBTN25/TZA1315.DOCX", "https://docs.wto.org/imrd/directdoc.asp?DDFDocuments/v/G/TBTN25/TZA1315.DOCX")</f>
        <v>https://docs.wto.org/imrd/directdoc.asp?DDFDocuments/v/G/TBTN25/TZA1315.DOCX</v>
      </c>
    </row>
    <row r="82" spans="1:18" ht="30" x14ac:dyDescent="0.25">
      <c r="A82" s="8" t="s">
        <v>439</v>
      </c>
      <c r="B82" s="6" t="s">
        <v>37</v>
      </c>
      <c r="C82" s="7">
        <v>45761</v>
      </c>
      <c r="D82" s="9" t="str">
        <f>HYPERLINK("https://eping.wto.org/en/Search?viewData= G/TBT/N/BDI/592, G/TBT/N/KEN/1791, G/TBT/N/RWA/1189, G/TBT/N/TZA/1311, G/TBT/N/UGA/2145"," G/TBT/N/BDI/592, G/TBT/N/KEN/1791, G/TBT/N/RWA/1189, G/TBT/N/TZA/1311, G/TBT/N/UGA/2145")</f>
        <v xml:space="preserve"> G/TBT/N/BDI/592, G/TBT/N/KEN/1791, G/TBT/N/RWA/1189, G/TBT/N/TZA/1311, G/TBT/N/UGA/2145</v>
      </c>
      <c r="E82" s="8" t="s">
        <v>437</v>
      </c>
      <c r="F82" s="8" t="s">
        <v>438</v>
      </c>
      <c r="H82" s="8" t="s">
        <v>24</v>
      </c>
      <c r="I82" s="8" t="s">
        <v>440</v>
      </c>
      <c r="J82" s="8" t="s">
        <v>441</v>
      </c>
      <c r="K82" s="8" t="s">
        <v>24</v>
      </c>
      <c r="L82" s="6"/>
      <c r="M82" s="7">
        <v>45821</v>
      </c>
      <c r="N82" s="6" t="s">
        <v>25</v>
      </c>
      <c r="O82" s="8" t="s">
        <v>442</v>
      </c>
      <c r="P82" s="6" t="str">
        <f>HYPERLINK("https://docs.wto.org/imrd/directdoc.asp?DDFDocuments/t/G/TBTN25/BDI592.DOCX", "https://docs.wto.org/imrd/directdoc.asp?DDFDocuments/t/G/TBTN25/BDI592.DOCX")</f>
        <v>https://docs.wto.org/imrd/directdoc.asp?DDFDocuments/t/G/TBTN25/BDI592.DOCX</v>
      </c>
      <c r="Q82" s="6" t="str">
        <f>HYPERLINK("https://docs.wto.org/imrd/directdoc.asp?DDFDocuments/u/G/TBTN25/BDI592.DOCX", "https://docs.wto.org/imrd/directdoc.asp?DDFDocuments/u/G/TBTN25/BDI592.DOCX")</f>
        <v>https://docs.wto.org/imrd/directdoc.asp?DDFDocuments/u/G/TBTN25/BDI592.DOCX</v>
      </c>
      <c r="R82" s="6" t="str">
        <f>HYPERLINK("https://docs.wto.org/imrd/directdoc.asp?DDFDocuments/v/G/TBTN25/BDI592.DOCX", "https://docs.wto.org/imrd/directdoc.asp?DDFDocuments/v/G/TBTN25/BDI592.DOCX")</f>
        <v>https://docs.wto.org/imrd/directdoc.asp?DDFDocuments/v/G/TBTN25/BDI592.DOCX</v>
      </c>
    </row>
    <row r="83" spans="1:18" ht="30" x14ac:dyDescent="0.25">
      <c r="A83" s="8" t="s">
        <v>445</v>
      </c>
      <c r="B83" s="6" t="s">
        <v>392</v>
      </c>
      <c r="C83" s="7">
        <v>45761</v>
      </c>
      <c r="D83" s="9" t="str">
        <f>HYPERLINK("https://eping.wto.org/en/Search?viewData= G/TBT/N/MWI/164"," G/TBT/N/MWI/164")</f>
        <v xml:space="preserve"> G/TBT/N/MWI/164</v>
      </c>
      <c r="E83" s="8" t="s">
        <v>443</v>
      </c>
      <c r="F83" s="8" t="s">
        <v>444</v>
      </c>
      <c r="H83" s="8" t="s">
        <v>446</v>
      </c>
      <c r="I83" s="8" t="s">
        <v>447</v>
      </c>
      <c r="J83" s="8" t="s">
        <v>398</v>
      </c>
      <c r="K83" s="8" t="s">
        <v>24</v>
      </c>
      <c r="L83" s="6"/>
      <c r="M83" s="7">
        <v>45821</v>
      </c>
      <c r="N83" s="6" t="s">
        <v>25</v>
      </c>
      <c r="O83" s="8" t="s">
        <v>448</v>
      </c>
      <c r="P83" s="6" t="str">
        <f>HYPERLINK("https://docs.wto.org/imrd/directdoc.asp?DDFDocuments/t/G/TBTN25/MWI164.DOCX", "https://docs.wto.org/imrd/directdoc.asp?DDFDocuments/t/G/TBTN25/MWI164.DOCX")</f>
        <v>https://docs.wto.org/imrd/directdoc.asp?DDFDocuments/t/G/TBTN25/MWI164.DOCX</v>
      </c>
      <c r="Q83" s="6" t="str">
        <f>HYPERLINK("https://docs.wto.org/imrd/directdoc.asp?DDFDocuments/u/G/TBTN25/MWI164.DOCX", "https://docs.wto.org/imrd/directdoc.asp?DDFDocuments/u/G/TBTN25/MWI164.DOCX")</f>
        <v>https://docs.wto.org/imrd/directdoc.asp?DDFDocuments/u/G/TBTN25/MWI164.DOCX</v>
      </c>
      <c r="R83" s="6" t="str">
        <f>HYPERLINK("https://docs.wto.org/imrd/directdoc.asp?DDFDocuments/v/G/TBTN25/MWI164.DOCX", "https://docs.wto.org/imrd/directdoc.asp?DDFDocuments/v/G/TBTN25/MWI164.DOCX")</f>
        <v>https://docs.wto.org/imrd/directdoc.asp?DDFDocuments/v/G/TBTN25/MWI164.DOCX</v>
      </c>
    </row>
    <row r="84" spans="1:18" ht="60" x14ac:dyDescent="0.25">
      <c r="A84" s="8" t="s">
        <v>451</v>
      </c>
      <c r="B84" s="6" t="s">
        <v>17</v>
      </c>
      <c r="C84" s="7">
        <v>45761</v>
      </c>
      <c r="D84" s="9" t="str">
        <f>HYPERLINK("https://eping.wto.org/en/Search?viewData= G/TBT/N/TZA/1316"," G/TBT/N/TZA/1316")</f>
        <v xml:space="preserve"> G/TBT/N/TZA/1316</v>
      </c>
      <c r="E84" s="8" t="s">
        <v>449</v>
      </c>
      <c r="F84" s="8" t="s">
        <v>450</v>
      </c>
      <c r="H84" s="8" t="s">
        <v>452</v>
      </c>
      <c r="I84" s="8" t="s">
        <v>435</v>
      </c>
      <c r="J84" s="8" t="s">
        <v>424</v>
      </c>
      <c r="K84" s="8" t="s">
        <v>57</v>
      </c>
      <c r="L84" s="6"/>
      <c r="M84" s="7">
        <v>45821</v>
      </c>
      <c r="N84" s="6" t="s">
        <v>25</v>
      </c>
      <c r="O84" s="8" t="s">
        <v>453</v>
      </c>
      <c r="P84" s="6" t="str">
        <f>HYPERLINK("https://docs.wto.org/imrd/directdoc.asp?DDFDocuments/t/G/TBTN25/TZA1316.DOCX", "https://docs.wto.org/imrd/directdoc.asp?DDFDocuments/t/G/TBTN25/TZA1316.DOCX")</f>
        <v>https://docs.wto.org/imrd/directdoc.asp?DDFDocuments/t/G/TBTN25/TZA1316.DOCX</v>
      </c>
      <c r="Q84" s="6" t="str">
        <f>HYPERLINK("https://docs.wto.org/imrd/directdoc.asp?DDFDocuments/u/G/TBTN25/TZA1316.DOCX", "https://docs.wto.org/imrd/directdoc.asp?DDFDocuments/u/G/TBTN25/TZA1316.DOCX")</f>
        <v>https://docs.wto.org/imrd/directdoc.asp?DDFDocuments/u/G/TBTN25/TZA1316.DOCX</v>
      </c>
      <c r="R84" s="6" t="str">
        <f>HYPERLINK("https://docs.wto.org/imrd/directdoc.asp?DDFDocuments/v/G/TBTN25/TZA1316.DOCX", "https://docs.wto.org/imrd/directdoc.asp?DDFDocuments/v/G/TBTN25/TZA1316.DOCX")</f>
        <v>https://docs.wto.org/imrd/directdoc.asp?DDFDocuments/v/G/TBTN25/TZA1316.DOCX</v>
      </c>
    </row>
    <row r="85" spans="1:18" ht="120" x14ac:dyDescent="0.25">
      <c r="A85" s="8" t="s">
        <v>428</v>
      </c>
      <c r="B85" s="6" t="s">
        <v>17</v>
      </c>
      <c r="C85" s="7">
        <v>45761</v>
      </c>
      <c r="D85" s="9" t="str">
        <f>HYPERLINK("https://eping.wto.org/en/Search?viewData= G/TBT/N/TZA/1318"," G/TBT/N/TZA/1318")</f>
        <v xml:space="preserve"> G/TBT/N/TZA/1318</v>
      </c>
      <c r="E85" s="8" t="s">
        <v>454</v>
      </c>
      <c r="F85" s="8" t="s">
        <v>455</v>
      </c>
      <c r="H85" s="8" t="s">
        <v>429</v>
      </c>
      <c r="I85" s="8" t="s">
        <v>107</v>
      </c>
      <c r="J85" s="8" t="s">
        <v>424</v>
      </c>
      <c r="K85" s="8" t="s">
        <v>109</v>
      </c>
      <c r="L85" s="6"/>
      <c r="M85" s="7">
        <v>45821</v>
      </c>
      <c r="N85" s="6" t="s">
        <v>25</v>
      </c>
      <c r="O85" s="8" t="s">
        <v>456</v>
      </c>
      <c r="P85" s="6" t="str">
        <f>HYPERLINK("https://docs.wto.org/imrd/directdoc.asp?DDFDocuments/t/G/TBTN25/TZA1318.DOCX", "https://docs.wto.org/imrd/directdoc.asp?DDFDocuments/t/G/TBTN25/TZA1318.DOCX")</f>
        <v>https://docs.wto.org/imrd/directdoc.asp?DDFDocuments/t/G/TBTN25/TZA1318.DOCX</v>
      </c>
      <c r="Q85" s="6" t="str">
        <f>HYPERLINK("https://docs.wto.org/imrd/directdoc.asp?DDFDocuments/u/G/TBTN25/TZA1318.DOCX", "https://docs.wto.org/imrd/directdoc.asp?DDFDocuments/u/G/TBTN25/TZA1318.DOCX")</f>
        <v>https://docs.wto.org/imrd/directdoc.asp?DDFDocuments/u/G/TBTN25/TZA1318.DOCX</v>
      </c>
      <c r="R85" s="6" t="str">
        <f>HYPERLINK("https://docs.wto.org/imrd/directdoc.asp?DDFDocuments/v/G/TBTN25/TZA1318.DOCX", "https://docs.wto.org/imrd/directdoc.asp?DDFDocuments/v/G/TBTN25/TZA1318.DOCX")</f>
        <v>https://docs.wto.org/imrd/directdoc.asp?DDFDocuments/v/G/TBTN25/TZA1318.DOCX</v>
      </c>
    </row>
    <row r="86" spans="1:18" ht="60" x14ac:dyDescent="0.25">
      <c r="A86" s="8" t="s">
        <v>459</v>
      </c>
      <c r="B86" s="6" t="s">
        <v>17</v>
      </c>
      <c r="C86" s="7">
        <v>45761</v>
      </c>
      <c r="D86" s="9" t="str">
        <f>HYPERLINK("https://eping.wto.org/en/Search?viewData= G/TBT/N/TZA/1313"," G/TBT/N/TZA/1313")</f>
        <v xml:space="preserve"> G/TBT/N/TZA/1313</v>
      </c>
      <c r="E86" s="8" t="s">
        <v>457</v>
      </c>
      <c r="F86" s="8" t="s">
        <v>458</v>
      </c>
      <c r="H86" s="8" t="s">
        <v>460</v>
      </c>
      <c r="I86" s="8" t="s">
        <v>461</v>
      </c>
      <c r="J86" s="8" t="s">
        <v>424</v>
      </c>
      <c r="K86" s="8" t="s">
        <v>57</v>
      </c>
      <c r="L86" s="6"/>
      <c r="M86" s="7">
        <v>45821</v>
      </c>
      <c r="N86" s="6" t="s">
        <v>25</v>
      </c>
      <c r="O86" s="8" t="s">
        <v>462</v>
      </c>
      <c r="P86" s="6" t="str">
        <f>HYPERLINK("https://docs.wto.org/imrd/directdoc.asp?DDFDocuments/t/G/TBTN25/TZA1313.DOCX", "https://docs.wto.org/imrd/directdoc.asp?DDFDocuments/t/G/TBTN25/TZA1313.DOCX")</f>
        <v>https://docs.wto.org/imrd/directdoc.asp?DDFDocuments/t/G/TBTN25/TZA1313.DOCX</v>
      </c>
      <c r="Q86" s="6" t="str">
        <f>HYPERLINK("https://docs.wto.org/imrd/directdoc.asp?DDFDocuments/u/G/TBTN25/TZA1313.DOCX", "https://docs.wto.org/imrd/directdoc.asp?DDFDocuments/u/G/TBTN25/TZA1313.DOCX")</f>
        <v>https://docs.wto.org/imrd/directdoc.asp?DDFDocuments/u/G/TBTN25/TZA1313.DOCX</v>
      </c>
      <c r="R86" s="6" t="str">
        <f>HYPERLINK("https://docs.wto.org/imrd/directdoc.asp?DDFDocuments/v/G/TBTN25/TZA1313.DOCX", "https://docs.wto.org/imrd/directdoc.asp?DDFDocuments/v/G/TBTN25/TZA1313.DOCX")</f>
        <v>https://docs.wto.org/imrd/directdoc.asp?DDFDocuments/v/G/TBTN25/TZA1313.DOCX</v>
      </c>
    </row>
    <row r="87" spans="1:18" ht="30" x14ac:dyDescent="0.25">
      <c r="A87" s="8" t="s">
        <v>439</v>
      </c>
      <c r="B87" s="6" t="s">
        <v>17</v>
      </c>
      <c r="C87" s="7">
        <v>45761</v>
      </c>
      <c r="D87" s="9" t="str">
        <f>HYPERLINK("https://eping.wto.org/en/Search?viewData= G/TBT/N/BDI/592, G/TBT/N/KEN/1791, G/TBT/N/RWA/1189, G/TBT/N/TZA/1311, G/TBT/N/UGA/2145"," G/TBT/N/BDI/592, G/TBT/N/KEN/1791, G/TBT/N/RWA/1189, G/TBT/N/TZA/1311, G/TBT/N/UGA/2145")</f>
        <v xml:space="preserve"> G/TBT/N/BDI/592, G/TBT/N/KEN/1791, G/TBT/N/RWA/1189, G/TBT/N/TZA/1311, G/TBT/N/UGA/2145</v>
      </c>
      <c r="E87" s="8" t="s">
        <v>437</v>
      </c>
      <c r="F87" s="8" t="s">
        <v>438</v>
      </c>
      <c r="H87" s="8" t="s">
        <v>24</v>
      </c>
      <c r="I87" s="8" t="s">
        <v>440</v>
      </c>
      <c r="J87" s="8" t="s">
        <v>441</v>
      </c>
      <c r="K87" s="8" t="s">
        <v>24</v>
      </c>
      <c r="L87" s="6"/>
      <c r="M87" s="7">
        <v>45821</v>
      </c>
      <c r="N87" s="6" t="s">
        <v>25</v>
      </c>
      <c r="O87" s="8" t="s">
        <v>442</v>
      </c>
      <c r="P87" s="6" t="str">
        <f>HYPERLINK("https://docs.wto.org/imrd/directdoc.asp?DDFDocuments/t/G/TBTN25/BDI592.DOCX", "https://docs.wto.org/imrd/directdoc.asp?DDFDocuments/t/G/TBTN25/BDI592.DOCX")</f>
        <v>https://docs.wto.org/imrd/directdoc.asp?DDFDocuments/t/G/TBTN25/BDI592.DOCX</v>
      </c>
      <c r="Q87" s="6" t="str">
        <f>HYPERLINK("https://docs.wto.org/imrd/directdoc.asp?DDFDocuments/u/G/TBTN25/BDI592.DOCX", "https://docs.wto.org/imrd/directdoc.asp?DDFDocuments/u/G/TBTN25/BDI592.DOCX")</f>
        <v>https://docs.wto.org/imrd/directdoc.asp?DDFDocuments/u/G/TBTN25/BDI592.DOCX</v>
      </c>
      <c r="R87" s="6" t="str">
        <f>HYPERLINK("https://docs.wto.org/imrd/directdoc.asp?DDFDocuments/v/G/TBTN25/BDI592.DOCX", "https://docs.wto.org/imrd/directdoc.asp?DDFDocuments/v/G/TBTN25/BDI592.DOCX")</f>
        <v>https://docs.wto.org/imrd/directdoc.asp?DDFDocuments/v/G/TBTN25/BDI592.DOCX</v>
      </c>
    </row>
    <row r="88" spans="1:18" ht="45" x14ac:dyDescent="0.25">
      <c r="A88" s="8" t="s">
        <v>465</v>
      </c>
      <c r="B88" s="6" t="s">
        <v>392</v>
      </c>
      <c r="C88" s="7">
        <v>45761</v>
      </c>
      <c r="D88" s="9" t="str">
        <f>HYPERLINK("https://eping.wto.org/en/Search?viewData= G/TBT/N/MWI/162"," G/TBT/N/MWI/162")</f>
        <v xml:space="preserve"> G/TBT/N/MWI/162</v>
      </c>
      <c r="E88" s="8" t="s">
        <v>463</v>
      </c>
      <c r="F88" s="8" t="s">
        <v>464</v>
      </c>
      <c r="H88" s="8" t="s">
        <v>466</v>
      </c>
      <c r="I88" s="8" t="s">
        <v>467</v>
      </c>
      <c r="J88" s="8" t="s">
        <v>398</v>
      </c>
      <c r="K88" s="8" t="s">
        <v>24</v>
      </c>
      <c r="L88" s="6"/>
      <c r="M88" s="7">
        <v>45821</v>
      </c>
      <c r="N88" s="6" t="s">
        <v>25</v>
      </c>
      <c r="O88" s="8" t="s">
        <v>468</v>
      </c>
      <c r="P88" s="6" t="str">
        <f>HYPERLINK("https://docs.wto.org/imrd/directdoc.asp?DDFDocuments/t/G/TBTN25/MWI162.DOCX", "https://docs.wto.org/imrd/directdoc.asp?DDFDocuments/t/G/TBTN25/MWI162.DOCX")</f>
        <v>https://docs.wto.org/imrd/directdoc.asp?DDFDocuments/t/G/TBTN25/MWI162.DOCX</v>
      </c>
      <c r="Q88" s="6" t="str">
        <f>HYPERLINK("https://docs.wto.org/imrd/directdoc.asp?DDFDocuments/u/G/TBTN25/MWI162.DOCX", "https://docs.wto.org/imrd/directdoc.asp?DDFDocuments/u/G/TBTN25/MWI162.DOCX")</f>
        <v>https://docs.wto.org/imrd/directdoc.asp?DDFDocuments/u/G/TBTN25/MWI162.DOCX</v>
      </c>
      <c r="R88" s="6" t="str">
        <f>HYPERLINK("https://docs.wto.org/imrd/directdoc.asp?DDFDocuments/v/G/TBTN25/MWI162.DOCX", "https://docs.wto.org/imrd/directdoc.asp?DDFDocuments/v/G/TBTN25/MWI162.DOCX")</f>
        <v>https://docs.wto.org/imrd/directdoc.asp?DDFDocuments/v/G/TBTN25/MWI162.DOCX</v>
      </c>
    </row>
    <row r="89" spans="1:18" ht="30" x14ac:dyDescent="0.25">
      <c r="A89" s="8" t="s">
        <v>471</v>
      </c>
      <c r="B89" s="6" t="s">
        <v>392</v>
      </c>
      <c r="C89" s="7">
        <v>45761</v>
      </c>
      <c r="D89" s="9" t="str">
        <f>HYPERLINK("https://eping.wto.org/en/Search?viewData= G/TBT/N/MWI/165"," G/TBT/N/MWI/165")</f>
        <v xml:space="preserve"> G/TBT/N/MWI/165</v>
      </c>
      <c r="E89" s="8" t="s">
        <v>469</v>
      </c>
      <c r="F89" s="8" t="s">
        <v>470</v>
      </c>
      <c r="H89" s="8" t="s">
        <v>472</v>
      </c>
      <c r="I89" s="8" t="s">
        <v>473</v>
      </c>
      <c r="J89" s="8" t="s">
        <v>398</v>
      </c>
      <c r="K89" s="8" t="s">
        <v>24</v>
      </c>
      <c r="L89" s="6"/>
      <c r="M89" s="7">
        <v>45821</v>
      </c>
      <c r="N89" s="6" t="s">
        <v>25</v>
      </c>
      <c r="O89" s="8" t="s">
        <v>474</v>
      </c>
      <c r="P89" s="6" t="str">
        <f>HYPERLINK("https://docs.wto.org/imrd/directdoc.asp?DDFDocuments/t/G/TBTN25/MWI165.DOCX", "https://docs.wto.org/imrd/directdoc.asp?DDFDocuments/t/G/TBTN25/MWI165.DOCX")</f>
        <v>https://docs.wto.org/imrd/directdoc.asp?DDFDocuments/t/G/TBTN25/MWI165.DOCX</v>
      </c>
      <c r="Q89" s="6" t="str">
        <f>HYPERLINK("https://docs.wto.org/imrd/directdoc.asp?DDFDocuments/u/G/TBTN25/MWI165.DOCX", "https://docs.wto.org/imrd/directdoc.asp?DDFDocuments/u/G/TBTN25/MWI165.DOCX")</f>
        <v>https://docs.wto.org/imrd/directdoc.asp?DDFDocuments/u/G/TBTN25/MWI165.DOCX</v>
      </c>
      <c r="R89" s="6" t="str">
        <f>HYPERLINK("https://docs.wto.org/imrd/directdoc.asp?DDFDocuments/v/G/TBTN25/MWI165.DOCX", "https://docs.wto.org/imrd/directdoc.asp?DDFDocuments/v/G/TBTN25/MWI165.DOCX")</f>
        <v>https://docs.wto.org/imrd/directdoc.asp?DDFDocuments/v/G/TBTN25/MWI165.DOCX</v>
      </c>
    </row>
    <row r="90" spans="1:18" ht="30" x14ac:dyDescent="0.25">
      <c r="A90" s="8" t="s">
        <v>439</v>
      </c>
      <c r="B90" s="6" t="s">
        <v>51</v>
      </c>
      <c r="C90" s="7">
        <v>45761</v>
      </c>
      <c r="D90" s="9" t="str">
        <f>HYPERLINK("https://eping.wto.org/en/Search?viewData= G/TBT/N/BDI/592, G/TBT/N/KEN/1791, G/TBT/N/RWA/1189, G/TBT/N/TZA/1311, G/TBT/N/UGA/2145"," G/TBT/N/BDI/592, G/TBT/N/KEN/1791, G/TBT/N/RWA/1189, G/TBT/N/TZA/1311, G/TBT/N/UGA/2145")</f>
        <v xml:space="preserve"> G/TBT/N/BDI/592, G/TBT/N/KEN/1791, G/TBT/N/RWA/1189, G/TBT/N/TZA/1311, G/TBT/N/UGA/2145</v>
      </c>
      <c r="E90" s="8" t="s">
        <v>437</v>
      </c>
      <c r="F90" s="8" t="s">
        <v>438</v>
      </c>
      <c r="H90" s="8" t="s">
        <v>24</v>
      </c>
      <c r="I90" s="8" t="s">
        <v>440</v>
      </c>
      <c r="J90" s="8" t="s">
        <v>441</v>
      </c>
      <c r="K90" s="8" t="s">
        <v>24</v>
      </c>
      <c r="L90" s="6"/>
      <c r="M90" s="7">
        <v>45821</v>
      </c>
      <c r="N90" s="6" t="s">
        <v>25</v>
      </c>
      <c r="O90" s="8" t="s">
        <v>442</v>
      </c>
      <c r="P90" s="6" t="str">
        <f>HYPERLINK("https://docs.wto.org/imrd/directdoc.asp?DDFDocuments/t/G/TBTN25/BDI592.DOCX", "https://docs.wto.org/imrd/directdoc.asp?DDFDocuments/t/G/TBTN25/BDI592.DOCX")</f>
        <v>https://docs.wto.org/imrd/directdoc.asp?DDFDocuments/t/G/TBTN25/BDI592.DOCX</v>
      </c>
      <c r="Q90" s="6" t="str">
        <f>HYPERLINK("https://docs.wto.org/imrd/directdoc.asp?DDFDocuments/u/G/TBTN25/BDI592.DOCX", "https://docs.wto.org/imrd/directdoc.asp?DDFDocuments/u/G/TBTN25/BDI592.DOCX")</f>
        <v>https://docs.wto.org/imrd/directdoc.asp?DDFDocuments/u/G/TBTN25/BDI592.DOCX</v>
      </c>
      <c r="R90" s="6" t="str">
        <f>HYPERLINK("https://docs.wto.org/imrd/directdoc.asp?DDFDocuments/v/G/TBTN25/BDI592.DOCX", "https://docs.wto.org/imrd/directdoc.asp?DDFDocuments/v/G/TBTN25/BDI592.DOCX")</f>
        <v>https://docs.wto.org/imrd/directdoc.asp?DDFDocuments/v/G/TBTN25/BDI592.DOCX</v>
      </c>
    </row>
    <row r="91" spans="1:18" ht="60" x14ac:dyDescent="0.25">
      <c r="A91" s="8" t="s">
        <v>477</v>
      </c>
      <c r="B91" s="6" t="s">
        <v>136</v>
      </c>
      <c r="C91" s="7">
        <v>45761</v>
      </c>
      <c r="D91" s="9" t="str">
        <f>HYPERLINK("https://eping.wto.org/en/Search?viewData= G/TBT/N/CHN/2050"," G/TBT/N/CHN/2050")</f>
        <v xml:space="preserve"> G/TBT/N/CHN/2050</v>
      </c>
      <c r="E91" s="8" t="s">
        <v>475</v>
      </c>
      <c r="F91" s="8" t="s">
        <v>476</v>
      </c>
      <c r="H91" s="8" t="s">
        <v>478</v>
      </c>
      <c r="I91" s="8" t="s">
        <v>479</v>
      </c>
      <c r="J91" s="8" t="s">
        <v>76</v>
      </c>
      <c r="K91" s="8" t="s">
        <v>24</v>
      </c>
      <c r="L91" s="6"/>
      <c r="M91" s="7">
        <v>45821</v>
      </c>
      <c r="N91" s="6" t="s">
        <v>25</v>
      </c>
      <c r="O91" s="8" t="s">
        <v>480</v>
      </c>
      <c r="P91" s="6" t="str">
        <f>HYPERLINK("https://docs.wto.org/imrd/directdoc.asp?DDFDocuments/t/G/TBTN25/CHN2050.DOCX", "https://docs.wto.org/imrd/directdoc.asp?DDFDocuments/t/G/TBTN25/CHN2050.DOCX")</f>
        <v>https://docs.wto.org/imrd/directdoc.asp?DDFDocuments/t/G/TBTN25/CHN2050.DOCX</v>
      </c>
      <c r="Q91" s="6" t="str">
        <f>HYPERLINK("https://docs.wto.org/imrd/directdoc.asp?DDFDocuments/u/G/TBTN25/CHN2050.DOCX", "https://docs.wto.org/imrd/directdoc.asp?DDFDocuments/u/G/TBTN25/CHN2050.DOCX")</f>
        <v>https://docs.wto.org/imrd/directdoc.asp?DDFDocuments/u/G/TBTN25/CHN2050.DOCX</v>
      </c>
      <c r="R91" s="6" t="str">
        <f>HYPERLINK("https://docs.wto.org/imrd/directdoc.asp?DDFDocuments/v/G/TBTN25/CHN2050.DOCX", "https://docs.wto.org/imrd/directdoc.asp?DDFDocuments/v/G/TBTN25/CHN2050.DOCX")</f>
        <v>https://docs.wto.org/imrd/directdoc.asp?DDFDocuments/v/G/TBTN25/CHN2050.DOCX</v>
      </c>
    </row>
    <row r="92" spans="1:18" ht="30" x14ac:dyDescent="0.25">
      <c r="A92" s="8" t="s">
        <v>439</v>
      </c>
      <c r="B92" s="6" t="s">
        <v>35</v>
      </c>
      <c r="C92" s="7">
        <v>45761</v>
      </c>
      <c r="D92" s="9" t="str">
        <f>HYPERLINK("https://eping.wto.org/en/Search?viewData= G/TBT/N/BDI/592, G/TBT/N/KEN/1791, G/TBT/N/RWA/1189, G/TBT/N/TZA/1311, G/TBT/N/UGA/2145"," G/TBT/N/BDI/592, G/TBT/N/KEN/1791, G/TBT/N/RWA/1189, G/TBT/N/TZA/1311, G/TBT/N/UGA/2145")</f>
        <v xml:space="preserve"> G/TBT/N/BDI/592, G/TBT/N/KEN/1791, G/TBT/N/RWA/1189, G/TBT/N/TZA/1311, G/TBT/N/UGA/2145</v>
      </c>
      <c r="E92" s="8" t="s">
        <v>437</v>
      </c>
      <c r="F92" s="8" t="s">
        <v>438</v>
      </c>
      <c r="H92" s="8" t="s">
        <v>24</v>
      </c>
      <c r="I92" s="8" t="s">
        <v>440</v>
      </c>
      <c r="J92" s="8" t="s">
        <v>441</v>
      </c>
      <c r="K92" s="8" t="s">
        <v>24</v>
      </c>
      <c r="L92" s="6"/>
      <c r="M92" s="7">
        <v>45821</v>
      </c>
      <c r="N92" s="6" t="s">
        <v>25</v>
      </c>
      <c r="O92" s="8" t="s">
        <v>442</v>
      </c>
      <c r="P92" s="6" t="str">
        <f>HYPERLINK("https://docs.wto.org/imrd/directdoc.asp?DDFDocuments/t/G/TBTN25/BDI592.DOCX", "https://docs.wto.org/imrd/directdoc.asp?DDFDocuments/t/G/TBTN25/BDI592.DOCX")</f>
        <v>https://docs.wto.org/imrd/directdoc.asp?DDFDocuments/t/G/TBTN25/BDI592.DOCX</v>
      </c>
      <c r="Q92" s="6" t="str">
        <f>HYPERLINK("https://docs.wto.org/imrd/directdoc.asp?DDFDocuments/u/G/TBTN25/BDI592.DOCX", "https://docs.wto.org/imrd/directdoc.asp?DDFDocuments/u/G/TBTN25/BDI592.DOCX")</f>
        <v>https://docs.wto.org/imrd/directdoc.asp?DDFDocuments/u/G/TBTN25/BDI592.DOCX</v>
      </c>
      <c r="R92" s="6" t="str">
        <f>HYPERLINK("https://docs.wto.org/imrd/directdoc.asp?DDFDocuments/v/G/TBTN25/BDI592.DOCX", "https://docs.wto.org/imrd/directdoc.asp?DDFDocuments/v/G/TBTN25/BDI592.DOCX")</f>
        <v>https://docs.wto.org/imrd/directdoc.asp?DDFDocuments/v/G/TBTN25/BDI592.DOCX</v>
      </c>
    </row>
    <row r="93" spans="1:18" ht="105" x14ac:dyDescent="0.25">
      <c r="A93" s="8" t="s">
        <v>483</v>
      </c>
      <c r="B93" s="6" t="s">
        <v>392</v>
      </c>
      <c r="C93" s="7">
        <v>45761</v>
      </c>
      <c r="D93" s="9" t="str">
        <f>HYPERLINK("https://eping.wto.org/en/Search?viewData= G/TBT/N/MWI/167"," G/TBT/N/MWI/167")</f>
        <v xml:space="preserve"> G/TBT/N/MWI/167</v>
      </c>
      <c r="E93" s="8" t="s">
        <v>481</v>
      </c>
      <c r="F93" s="8" t="s">
        <v>482</v>
      </c>
      <c r="H93" s="8" t="s">
        <v>484</v>
      </c>
      <c r="I93" s="8" t="s">
        <v>485</v>
      </c>
      <c r="J93" s="8" t="s">
        <v>398</v>
      </c>
      <c r="K93" s="8" t="s">
        <v>127</v>
      </c>
      <c r="L93" s="6"/>
      <c r="M93" s="7">
        <v>45821</v>
      </c>
      <c r="N93" s="6" t="s">
        <v>25</v>
      </c>
      <c r="O93" s="8" t="s">
        <v>486</v>
      </c>
      <c r="P93" s="6" t="str">
        <f>HYPERLINK("https://docs.wto.org/imrd/directdoc.asp?DDFDocuments/t/G/TBTN25/MWI167.DOCX", "https://docs.wto.org/imrd/directdoc.asp?DDFDocuments/t/G/TBTN25/MWI167.DOCX")</f>
        <v>https://docs.wto.org/imrd/directdoc.asp?DDFDocuments/t/G/TBTN25/MWI167.DOCX</v>
      </c>
      <c r="Q93" s="6" t="str">
        <f>HYPERLINK("https://docs.wto.org/imrd/directdoc.asp?DDFDocuments/u/G/TBTN25/MWI167.DOCX", "https://docs.wto.org/imrd/directdoc.asp?DDFDocuments/u/G/TBTN25/MWI167.DOCX")</f>
        <v>https://docs.wto.org/imrd/directdoc.asp?DDFDocuments/u/G/TBTN25/MWI167.DOCX</v>
      </c>
      <c r="R93" s="6" t="str">
        <f>HYPERLINK("https://docs.wto.org/imrd/directdoc.asp?DDFDocuments/v/G/TBTN25/MWI167.DOCX", "https://docs.wto.org/imrd/directdoc.asp?DDFDocuments/v/G/TBTN25/MWI167.DOCX")</f>
        <v>https://docs.wto.org/imrd/directdoc.asp?DDFDocuments/v/G/TBTN25/MWI167.DOCX</v>
      </c>
    </row>
    <row r="94" spans="1:18" ht="165" x14ac:dyDescent="0.25">
      <c r="A94" s="8" t="s">
        <v>490</v>
      </c>
      <c r="B94" s="6" t="s">
        <v>487</v>
      </c>
      <c r="C94" s="7">
        <v>45761</v>
      </c>
      <c r="D94" s="9" t="str">
        <f>HYPERLINK("https://eping.wto.org/en/Search?viewData= G/TBT/N/CHE/293"," G/TBT/N/CHE/293")</f>
        <v xml:space="preserve"> G/TBT/N/CHE/293</v>
      </c>
      <c r="E94" s="8" t="s">
        <v>488</v>
      </c>
      <c r="F94" s="8" t="s">
        <v>489</v>
      </c>
      <c r="H94" s="8" t="s">
        <v>491</v>
      </c>
      <c r="I94" s="8" t="s">
        <v>492</v>
      </c>
      <c r="J94" s="8" t="s">
        <v>493</v>
      </c>
      <c r="K94" s="8" t="s">
        <v>168</v>
      </c>
      <c r="L94" s="6"/>
      <c r="M94" s="7">
        <v>45821</v>
      </c>
      <c r="N94" s="6" t="s">
        <v>25</v>
      </c>
      <c r="O94" s="8" t="s">
        <v>494</v>
      </c>
      <c r="P94" s="6" t="str">
        <f>HYPERLINK("https://docs.wto.org/imrd/directdoc.asp?DDFDocuments/t/G/TBTN25/CHE293.DOCX", "https://docs.wto.org/imrd/directdoc.asp?DDFDocuments/t/G/TBTN25/CHE293.DOCX")</f>
        <v>https://docs.wto.org/imrd/directdoc.asp?DDFDocuments/t/G/TBTN25/CHE293.DOCX</v>
      </c>
      <c r="Q94" s="6" t="str">
        <f>HYPERLINK("https://docs.wto.org/imrd/directdoc.asp?DDFDocuments/u/G/TBTN25/CHE293.DOCX", "https://docs.wto.org/imrd/directdoc.asp?DDFDocuments/u/G/TBTN25/CHE293.DOCX")</f>
        <v>https://docs.wto.org/imrd/directdoc.asp?DDFDocuments/u/G/TBTN25/CHE293.DOCX</v>
      </c>
      <c r="R94" s="6" t="str">
        <f>HYPERLINK("https://docs.wto.org/imrd/directdoc.asp?DDFDocuments/v/G/TBTN25/CHE293.DOCX", "https://docs.wto.org/imrd/directdoc.asp?DDFDocuments/v/G/TBTN25/CHE293.DOCX")</f>
        <v>https://docs.wto.org/imrd/directdoc.asp?DDFDocuments/v/G/TBTN25/CHE293.DOCX</v>
      </c>
    </row>
    <row r="95" spans="1:18" ht="105" x14ac:dyDescent="0.25">
      <c r="A95" s="8" t="s">
        <v>497</v>
      </c>
      <c r="B95" s="6" t="s">
        <v>192</v>
      </c>
      <c r="C95" s="7">
        <v>45761</v>
      </c>
      <c r="D95" s="9" t="str">
        <f>HYPERLINK("https://eping.wto.org/en/Search?viewData= G/TBT/N/UKR/335"," G/TBT/N/UKR/335")</f>
        <v xml:space="preserve"> G/TBT/N/UKR/335</v>
      </c>
      <c r="E95" s="8" t="s">
        <v>495</v>
      </c>
      <c r="F95" s="8" t="s">
        <v>496</v>
      </c>
      <c r="H95" s="8" t="s">
        <v>24</v>
      </c>
      <c r="I95" s="8" t="s">
        <v>167</v>
      </c>
      <c r="J95" s="8" t="s">
        <v>76</v>
      </c>
      <c r="K95" s="8" t="s">
        <v>168</v>
      </c>
      <c r="L95" s="6"/>
      <c r="M95" s="7">
        <v>45821</v>
      </c>
      <c r="N95" s="6" t="s">
        <v>25</v>
      </c>
      <c r="O95" s="8" t="s">
        <v>498</v>
      </c>
      <c r="P95" s="6" t="str">
        <f>HYPERLINK("https://docs.wto.org/imrd/directdoc.asp?DDFDocuments/t/G/TBTN25/UKR335.DOCX", "https://docs.wto.org/imrd/directdoc.asp?DDFDocuments/t/G/TBTN25/UKR335.DOCX")</f>
        <v>https://docs.wto.org/imrd/directdoc.asp?DDFDocuments/t/G/TBTN25/UKR335.DOCX</v>
      </c>
      <c r="Q95" s="6" t="str">
        <f>HYPERLINK("https://docs.wto.org/imrd/directdoc.asp?DDFDocuments/u/G/TBTN25/UKR335.DOCX", "https://docs.wto.org/imrd/directdoc.asp?DDFDocuments/u/G/TBTN25/UKR335.DOCX")</f>
        <v>https://docs.wto.org/imrd/directdoc.asp?DDFDocuments/u/G/TBTN25/UKR335.DOCX</v>
      </c>
      <c r="R95" s="6" t="str">
        <f>HYPERLINK("https://docs.wto.org/imrd/directdoc.asp?DDFDocuments/v/G/TBTN25/UKR335.DOCX", "https://docs.wto.org/imrd/directdoc.asp?DDFDocuments/v/G/TBTN25/UKR335.DOCX")</f>
        <v>https://docs.wto.org/imrd/directdoc.asp?DDFDocuments/v/G/TBTN25/UKR335.DOCX</v>
      </c>
    </row>
    <row r="96" spans="1:18" ht="30" x14ac:dyDescent="0.25">
      <c r="A96" s="8" t="s">
        <v>439</v>
      </c>
      <c r="B96" s="6" t="s">
        <v>45</v>
      </c>
      <c r="C96" s="7">
        <v>45761</v>
      </c>
      <c r="D96" s="9" t="str">
        <f>HYPERLINK("https://eping.wto.org/en/Search?viewData= G/TBT/N/BDI/592, G/TBT/N/KEN/1791, G/TBT/N/RWA/1189, G/TBT/N/TZA/1311, G/TBT/N/UGA/2145"," G/TBT/N/BDI/592, G/TBT/N/KEN/1791, G/TBT/N/RWA/1189, G/TBT/N/TZA/1311, G/TBT/N/UGA/2145")</f>
        <v xml:space="preserve"> G/TBT/N/BDI/592, G/TBT/N/KEN/1791, G/TBT/N/RWA/1189, G/TBT/N/TZA/1311, G/TBT/N/UGA/2145</v>
      </c>
      <c r="E96" s="8" t="s">
        <v>437</v>
      </c>
      <c r="F96" s="8" t="s">
        <v>438</v>
      </c>
      <c r="H96" s="8" t="s">
        <v>24</v>
      </c>
      <c r="I96" s="8" t="s">
        <v>440</v>
      </c>
      <c r="J96" s="8" t="s">
        <v>441</v>
      </c>
      <c r="K96" s="8" t="s">
        <v>24</v>
      </c>
      <c r="L96" s="6"/>
      <c r="M96" s="7">
        <v>45821</v>
      </c>
      <c r="N96" s="6" t="s">
        <v>25</v>
      </c>
      <c r="O96" s="8" t="s">
        <v>442</v>
      </c>
      <c r="P96" s="6" t="str">
        <f>HYPERLINK("https://docs.wto.org/imrd/directdoc.asp?DDFDocuments/t/G/TBTN25/BDI592.DOCX", "https://docs.wto.org/imrd/directdoc.asp?DDFDocuments/t/G/TBTN25/BDI592.DOCX")</f>
        <v>https://docs.wto.org/imrd/directdoc.asp?DDFDocuments/t/G/TBTN25/BDI592.DOCX</v>
      </c>
      <c r="Q96" s="6" t="str">
        <f>HYPERLINK("https://docs.wto.org/imrd/directdoc.asp?DDFDocuments/u/G/TBTN25/BDI592.DOCX", "https://docs.wto.org/imrd/directdoc.asp?DDFDocuments/u/G/TBTN25/BDI592.DOCX")</f>
        <v>https://docs.wto.org/imrd/directdoc.asp?DDFDocuments/u/G/TBTN25/BDI592.DOCX</v>
      </c>
      <c r="R96" s="6" t="str">
        <f>HYPERLINK("https://docs.wto.org/imrd/directdoc.asp?DDFDocuments/v/G/TBTN25/BDI592.DOCX", "https://docs.wto.org/imrd/directdoc.asp?DDFDocuments/v/G/TBTN25/BDI592.DOCX")</f>
        <v>https://docs.wto.org/imrd/directdoc.asp?DDFDocuments/v/G/TBTN25/BDI592.DOCX</v>
      </c>
    </row>
    <row r="97" spans="1:18" ht="60" x14ac:dyDescent="0.25">
      <c r="A97" s="8" t="s">
        <v>501</v>
      </c>
      <c r="B97" s="6" t="s">
        <v>17</v>
      </c>
      <c r="C97" s="7">
        <v>45761</v>
      </c>
      <c r="D97" s="9" t="str">
        <f>HYPERLINK("https://eping.wto.org/en/Search?viewData= G/TBT/N/TZA/1314"," G/TBT/N/TZA/1314")</f>
        <v xml:space="preserve"> G/TBT/N/TZA/1314</v>
      </c>
      <c r="E97" s="8" t="s">
        <v>499</v>
      </c>
      <c r="F97" s="8" t="s">
        <v>500</v>
      </c>
      <c r="H97" s="8" t="s">
        <v>502</v>
      </c>
      <c r="I97" s="8" t="s">
        <v>82</v>
      </c>
      <c r="J97" s="8" t="s">
        <v>424</v>
      </c>
      <c r="K97" s="8" t="s">
        <v>57</v>
      </c>
      <c r="L97" s="6"/>
      <c r="M97" s="7">
        <v>45821</v>
      </c>
      <c r="N97" s="6" t="s">
        <v>25</v>
      </c>
      <c r="O97" s="8" t="s">
        <v>503</v>
      </c>
      <c r="P97" s="6" t="str">
        <f>HYPERLINK("https://docs.wto.org/imrd/directdoc.asp?DDFDocuments/t/G/TBTN25/TZA1314.DOCX", "https://docs.wto.org/imrd/directdoc.asp?DDFDocuments/t/G/TBTN25/TZA1314.DOCX")</f>
        <v>https://docs.wto.org/imrd/directdoc.asp?DDFDocuments/t/G/TBTN25/TZA1314.DOCX</v>
      </c>
      <c r="Q97" s="6" t="str">
        <f>HYPERLINK("https://docs.wto.org/imrd/directdoc.asp?DDFDocuments/u/G/TBTN25/TZA1314.DOCX", "https://docs.wto.org/imrd/directdoc.asp?DDFDocuments/u/G/TBTN25/TZA1314.DOCX")</f>
        <v>https://docs.wto.org/imrd/directdoc.asp?DDFDocuments/u/G/TBTN25/TZA1314.DOCX</v>
      </c>
      <c r="R97" s="6" t="str">
        <f>HYPERLINK("https://docs.wto.org/imrd/directdoc.asp?DDFDocuments/v/G/TBTN25/TZA1314.DOCX", "https://docs.wto.org/imrd/directdoc.asp?DDFDocuments/v/G/TBTN25/TZA1314.DOCX")</f>
        <v>https://docs.wto.org/imrd/directdoc.asp?DDFDocuments/v/G/TBTN25/TZA1314.DOCX</v>
      </c>
    </row>
    <row r="98" spans="1:18" ht="90" x14ac:dyDescent="0.25">
      <c r="A98" s="8" t="s">
        <v>506</v>
      </c>
      <c r="B98" s="6" t="s">
        <v>487</v>
      </c>
      <c r="C98" s="7">
        <v>45761</v>
      </c>
      <c r="D98" s="9" t="str">
        <f>HYPERLINK("https://eping.wto.org/en/Search?viewData= G/TBT/N/CHE/292"," G/TBT/N/CHE/292")</f>
        <v xml:space="preserve"> G/TBT/N/CHE/292</v>
      </c>
      <c r="E98" s="8" t="s">
        <v>504</v>
      </c>
      <c r="F98" s="8" t="s">
        <v>505</v>
      </c>
      <c r="H98" s="8" t="s">
        <v>491</v>
      </c>
      <c r="I98" s="8" t="s">
        <v>507</v>
      </c>
      <c r="J98" s="8" t="s">
        <v>508</v>
      </c>
      <c r="K98" s="8" t="s">
        <v>168</v>
      </c>
      <c r="L98" s="6"/>
      <c r="M98" s="7">
        <v>45821</v>
      </c>
      <c r="N98" s="6" t="s">
        <v>25</v>
      </c>
      <c r="O98" s="8" t="s">
        <v>509</v>
      </c>
      <c r="P98" s="6" t="str">
        <f>HYPERLINK("https://docs.wto.org/imrd/directdoc.asp?DDFDocuments/t/G/TBTN25/CHE292.DOCX", "https://docs.wto.org/imrd/directdoc.asp?DDFDocuments/t/G/TBTN25/CHE292.DOCX")</f>
        <v>https://docs.wto.org/imrd/directdoc.asp?DDFDocuments/t/G/TBTN25/CHE292.DOCX</v>
      </c>
      <c r="Q98" s="6" t="str">
        <f>HYPERLINK("https://docs.wto.org/imrd/directdoc.asp?DDFDocuments/u/G/TBTN25/CHE292.DOCX", "https://docs.wto.org/imrd/directdoc.asp?DDFDocuments/u/G/TBTN25/CHE292.DOCX")</f>
        <v>https://docs.wto.org/imrd/directdoc.asp?DDFDocuments/u/G/TBTN25/CHE292.DOCX</v>
      </c>
      <c r="R98" s="6" t="str">
        <f>HYPERLINK("https://docs.wto.org/imrd/directdoc.asp?DDFDocuments/v/G/TBTN25/CHE292.DOCX", "https://docs.wto.org/imrd/directdoc.asp?DDFDocuments/v/G/TBTN25/CHE292.DOCX")</f>
        <v>https://docs.wto.org/imrd/directdoc.asp?DDFDocuments/v/G/TBTN25/CHE292.DOCX</v>
      </c>
    </row>
    <row r="99" spans="1:18" ht="60" x14ac:dyDescent="0.25">
      <c r="A99" s="8" t="s">
        <v>459</v>
      </c>
      <c r="B99" s="6" t="s">
        <v>17</v>
      </c>
      <c r="C99" s="7">
        <v>45761</v>
      </c>
      <c r="D99" s="9" t="str">
        <f>HYPERLINK("https://eping.wto.org/en/Search?viewData= G/TBT/N/TZA/1312"," G/TBT/N/TZA/1312")</f>
        <v xml:space="preserve"> G/TBT/N/TZA/1312</v>
      </c>
      <c r="E99" s="8" t="s">
        <v>510</v>
      </c>
      <c r="F99" s="8" t="s">
        <v>511</v>
      </c>
      <c r="H99" s="8" t="s">
        <v>460</v>
      </c>
      <c r="I99" s="8" t="s">
        <v>461</v>
      </c>
      <c r="J99" s="8" t="s">
        <v>424</v>
      </c>
      <c r="K99" s="8" t="s">
        <v>57</v>
      </c>
      <c r="L99" s="6"/>
      <c r="M99" s="7">
        <v>45821</v>
      </c>
      <c r="N99" s="6" t="s">
        <v>25</v>
      </c>
      <c r="O99" s="8" t="s">
        <v>512</v>
      </c>
      <c r="P99" s="6" t="str">
        <f>HYPERLINK("https://docs.wto.org/imrd/directdoc.asp?DDFDocuments/t/G/TBTN25/TZA1312.DOCX", "https://docs.wto.org/imrd/directdoc.asp?DDFDocuments/t/G/TBTN25/TZA1312.DOCX")</f>
        <v>https://docs.wto.org/imrd/directdoc.asp?DDFDocuments/t/G/TBTN25/TZA1312.DOCX</v>
      </c>
      <c r="Q99" s="6" t="str">
        <f>HYPERLINK("https://docs.wto.org/imrd/directdoc.asp?DDFDocuments/u/G/TBTN25/TZA1312.DOCX", "https://docs.wto.org/imrd/directdoc.asp?DDFDocuments/u/G/TBTN25/TZA1312.DOCX")</f>
        <v>https://docs.wto.org/imrd/directdoc.asp?DDFDocuments/u/G/TBTN25/TZA1312.DOCX</v>
      </c>
      <c r="R99" s="6" t="str">
        <f>HYPERLINK("https://docs.wto.org/imrd/directdoc.asp?DDFDocuments/v/G/TBTN25/TZA1312.DOCX", "https://docs.wto.org/imrd/directdoc.asp?DDFDocuments/v/G/TBTN25/TZA1312.DOCX")</f>
        <v>https://docs.wto.org/imrd/directdoc.asp?DDFDocuments/v/G/TBTN25/TZA1312.DOCX</v>
      </c>
    </row>
    <row r="100" spans="1:18" ht="60" x14ac:dyDescent="0.25">
      <c r="A100" s="8" t="s">
        <v>515</v>
      </c>
      <c r="B100" s="6" t="s">
        <v>392</v>
      </c>
      <c r="C100" s="7">
        <v>45761</v>
      </c>
      <c r="D100" s="9" t="str">
        <f>HYPERLINK("https://eping.wto.org/en/Search?viewData= G/TBT/N/MWI/161"," G/TBT/N/MWI/161")</f>
        <v xml:space="preserve"> G/TBT/N/MWI/161</v>
      </c>
      <c r="E100" s="8" t="s">
        <v>513</v>
      </c>
      <c r="F100" s="8" t="s">
        <v>514</v>
      </c>
      <c r="H100" s="8" t="s">
        <v>516</v>
      </c>
      <c r="I100" s="8" t="s">
        <v>517</v>
      </c>
      <c r="J100" s="8" t="s">
        <v>398</v>
      </c>
      <c r="K100" s="8" t="s">
        <v>24</v>
      </c>
      <c r="L100" s="6"/>
      <c r="M100" s="7">
        <v>45821</v>
      </c>
      <c r="N100" s="6" t="s">
        <v>25</v>
      </c>
      <c r="O100" s="8" t="s">
        <v>518</v>
      </c>
      <c r="P100" s="6" t="str">
        <f>HYPERLINK("https://docs.wto.org/imrd/directdoc.asp?DDFDocuments/t/G/TBTN25/MWI161.DOCX", "https://docs.wto.org/imrd/directdoc.asp?DDFDocuments/t/G/TBTN25/MWI161.DOCX")</f>
        <v>https://docs.wto.org/imrd/directdoc.asp?DDFDocuments/t/G/TBTN25/MWI161.DOCX</v>
      </c>
      <c r="Q100" s="6" t="str">
        <f>HYPERLINK("https://docs.wto.org/imrd/directdoc.asp?DDFDocuments/u/G/TBTN25/MWI161.DOCX", "https://docs.wto.org/imrd/directdoc.asp?DDFDocuments/u/G/TBTN25/MWI161.DOCX")</f>
        <v>https://docs.wto.org/imrd/directdoc.asp?DDFDocuments/u/G/TBTN25/MWI161.DOCX</v>
      </c>
      <c r="R100" s="6" t="str">
        <f>HYPERLINK("https://docs.wto.org/imrd/directdoc.asp?DDFDocuments/v/G/TBTN25/MWI161.DOCX", "https://docs.wto.org/imrd/directdoc.asp?DDFDocuments/v/G/TBTN25/MWI161.DOCX")</f>
        <v>https://docs.wto.org/imrd/directdoc.asp?DDFDocuments/v/G/TBTN25/MWI161.DOCX</v>
      </c>
    </row>
    <row r="101" spans="1:18" ht="60" x14ac:dyDescent="0.25">
      <c r="A101" s="8" t="s">
        <v>428</v>
      </c>
      <c r="B101" s="6" t="s">
        <v>17</v>
      </c>
      <c r="C101" s="7">
        <v>45761</v>
      </c>
      <c r="D101" s="9" t="str">
        <f>HYPERLINK("https://eping.wto.org/en/Search?viewData= G/TBT/N/TZA/1319"," G/TBT/N/TZA/1319")</f>
        <v xml:space="preserve"> G/TBT/N/TZA/1319</v>
      </c>
      <c r="E101" s="8" t="s">
        <v>519</v>
      </c>
      <c r="F101" s="8" t="s">
        <v>520</v>
      </c>
      <c r="H101" s="8" t="s">
        <v>429</v>
      </c>
      <c r="I101" s="8" t="s">
        <v>107</v>
      </c>
      <c r="J101" s="8" t="s">
        <v>424</v>
      </c>
      <c r="K101" s="8" t="s">
        <v>109</v>
      </c>
      <c r="L101" s="6"/>
      <c r="M101" s="7">
        <v>45821</v>
      </c>
      <c r="N101" s="6" t="s">
        <v>25</v>
      </c>
      <c r="O101" s="8" t="s">
        <v>521</v>
      </c>
      <c r="P101" s="6" t="str">
        <f>HYPERLINK("https://docs.wto.org/imrd/directdoc.asp?DDFDocuments/t/G/TBTN25/TZA1319.DOCX", "https://docs.wto.org/imrd/directdoc.asp?DDFDocuments/t/G/TBTN25/TZA1319.DOCX")</f>
        <v>https://docs.wto.org/imrd/directdoc.asp?DDFDocuments/t/G/TBTN25/TZA1319.DOCX</v>
      </c>
      <c r="Q101" s="6" t="str">
        <f>HYPERLINK("https://docs.wto.org/imrd/directdoc.asp?DDFDocuments/u/G/TBTN25/TZA1319.DOCX", "https://docs.wto.org/imrd/directdoc.asp?DDFDocuments/u/G/TBTN25/TZA1319.DOCX")</f>
        <v>https://docs.wto.org/imrd/directdoc.asp?DDFDocuments/u/G/TBTN25/TZA1319.DOCX</v>
      </c>
      <c r="R101" s="6" t="str">
        <f>HYPERLINK("https://docs.wto.org/imrd/directdoc.asp?DDFDocuments/v/G/TBTN25/TZA1319.DOCX", "https://docs.wto.org/imrd/directdoc.asp?DDFDocuments/v/G/TBTN25/TZA1319.DOCX")</f>
        <v>https://docs.wto.org/imrd/directdoc.asp?DDFDocuments/v/G/TBTN25/TZA1319.DOCX</v>
      </c>
    </row>
    <row r="102" spans="1:18" ht="105" x14ac:dyDescent="0.25">
      <c r="A102" s="8" t="s">
        <v>524</v>
      </c>
      <c r="B102" s="6" t="s">
        <v>129</v>
      </c>
      <c r="C102" s="7">
        <v>45758</v>
      </c>
      <c r="D102" s="9" t="str">
        <f>HYPERLINK("https://eping.wto.org/en/Search?viewData= G/TBT/N/EU/1131"," G/TBT/N/EU/1131")</f>
        <v xml:space="preserve"> G/TBT/N/EU/1131</v>
      </c>
      <c r="E102" s="8" t="s">
        <v>522</v>
      </c>
      <c r="F102" s="8" t="s">
        <v>523</v>
      </c>
      <c r="H102" s="8" t="s">
        <v>24</v>
      </c>
      <c r="I102" s="8" t="s">
        <v>525</v>
      </c>
      <c r="J102" s="8" t="s">
        <v>337</v>
      </c>
      <c r="K102" s="8" t="s">
        <v>24</v>
      </c>
      <c r="L102" s="6"/>
      <c r="M102" s="7">
        <v>45818</v>
      </c>
      <c r="N102" s="6" t="s">
        <v>25</v>
      </c>
      <c r="O102" s="8" t="s">
        <v>526</v>
      </c>
      <c r="P102" s="6" t="str">
        <f>HYPERLINK("https://docs.wto.org/imrd/directdoc.asp?DDFDocuments/t/G/TBTN25/EU1131.DOCX", "https://docs.wto.org/imrd/directdoc.asp?DDFDocuments/t/G/TBTN25/EU1131.DOCX")</f>
        <v>https://docs.wto.org/imrd/directdoc.asp?DDFDocuments/t/G/TBTN25/EU1131.DOCX</v>
      </c>
      <c r="Q102" s="6" t="str">
        <f>HYPERLINK("https://docs.wto.org/imrd/directdoc.asp?DDFDocuments/u/G/TBTN25/EU1131.DOCX", "https://docs.wto.org/imrd/directdoc.asp?DDFDocuments/u/G/TBTN25/EU1131.DOCX")</f>
        <v>https://docs.wto.org/imrd/directdoc.asp?DDFDocuments/u/G/TBTN25/EU1131.DOCX</v>
      </c>
      <c r="R102" s="6" t="str">
        <f>HYPERLINK("https://docs.wto.org/imrd/directdoc.asp?DDFDocuments/v/G/TBTN25/EU1131.DOCX", "https://docs.wto.org/imrd/directdoc.asp?DDFDocuments/v/G/TBTN25/EU1131.DOCX")</f>
        <v>https://docs.wto.org/imrd/directdoc.asp?DDFDocuments/v/G/TBTN25/EU1131.DOCX</v>
      </c>
    </row>
    <row r="103" spans="1:18" ht="120" x14ac:dyDescent="0.25">
      <c r="A103" s="8" t="s">
        <v>529</v>
      </c>
      <c r="B103" s="6" t="s">
        <v>231</v>
      </c>
      <c r="C103" s="7">
        <v>45757</v>
      </c>
      <c r="D103" s="9" t="str">
        <f>HYPERLINK("https://eping.wto.org/en/Search?viewData= G/TBT/N/JPN/862"," G/TBT/N/JPN/862")</f>
        <v xml:space="preserve"> G/TBT/N/JPN/862</v>
      </c>
      <c r="E103" s="8" t="s">
        <v>527</v>
      </c>
      <c r="F103" s="8" t="s">
        <v>528</v>
      </c>
      <c r="H103" s="8" t="s">
        <v>530</v>
      </c>
      <c r="I103" s="8" t="s">
        <v>167</v>
      </c>
      <c r="J103" s="8" t="s">
        <v>175</v>
      </c>
      <c r="K103" s="8" t="s">
        <v>24</v>
      </c>
      <c r="L103" s="6"/>
      <c r="M103" s="7">
        <v>45787</v>
      </c>
      <c r="N103" s="6" t="s">
        <v>25</v>
      </c>
      <c r="O103" s="8" t="s">
        <v>531</v>
      </c>
      <c r="P103" s="6" t="str">
        <f>HYPERLINK("https://docs.wto.org/imrd/directdoc.asp?DDFDocuments/t/G/TBTN25/JPN862.DOCX", "https://docs.wto.org/imrd/directdoc.asp?DDFDocuments/t/G/TBTN25/JPN862.DOCX")</f>
        <v>https://docs.wto.org/imrd/directdoc.asp?DDFDocuments/t/G/TBTN25/JPN862.DOCX</v>
      </c>
      <c r="Q103" s="6" t="str">
        <f>HYPERLINK("https://docs.wto.org/imrd/directdoc.asp?DDFDocuments/u/G/TBTN25/JPN862.DOCX", "https://docs.wto.org/imrd/directdoc.asp?DDFDocuments/u/G/TBTN25/JPN862.DOCX")</f>
        <v>https://docs.wto.org/imrd/directdoc.asp?DDFDocuments/u/G/TBTN25/JPN862.DOCX</v>
      </c>
      <c r="R103" s="6" t="str">
        <f>HYPERLINK("https://docs.wto.org/imrd/directdoc.asp?DDFDocuments/v/G/TBTN25/JPN862.DOCX", "https://docs.wto.org/imrd/directdoc.asp?DDFDocuments/v/G/TBTN25/JPN862.DOCX")</f>
        <v>https://docs.wto.org/imrd/directdoc.asp?DDFDocuments/v/G/TBTN25/JPN862.DOCX</v>
      </c>
    </row>
    <row r="104" spans="1:18" ht="120" x14ac:dyDescent="0.25">
      <c r="A104" s="8" t="s">
        <v>534</v>
      </c>
      <c r="B104" s="6" t="s">
        <v>136</v>
      </c>
      <c r="C104" s="7">
        <v>45757</v>
      </c>
      <c r="D104" s="9" t="str">
        <f>HYPERLINK("https://eping.wto.org/en/Search?viewData= G/TBT/N/CHN/2047"," G/TBT/N/CHN/2047")</f>
        <v xml:space="preserve"> G/TBT/N/CHN/2047</v>
      </c>
      <c r="E104" s="8" t="s">
        <v>532</v>
      </c>
      <c r="F104" s="8" t="s">
        <v>533</v>
      </c>
      <c r="H104" s="8" t="s">
        <v>535</v>
      </c>
      <c r="I104" s="8" t="s">
        <v>479</v>
      </c>
      <c r="J104" s="8" t="s">
        <v>76</v>
      </c>
      <c r="K104" s="8" t="s">
        <v>24</v>
      </c>
      <c r="L104" s="6"/>
      <c r="M104" s="7">
        <v>45817</v>
      </c>
      <c r="N104" s="6" t="s">
        <v>25</v>
      </c>
      <c r="O104" s="8" t="s">
        <v>536</v>
      </c>
      <c r="P104" s="6" t="str">
        <f>HYPERLINK("https://docs.wto.org/imrd/directdoc.asp?DDFDocuments/t/G/TBTN25/CHN2047.DOCX", "https://docs.wto.org/imrd/directdoc.asp?DDFDocuments/t/G/TBTN25/CHN2047.DOCX")</f>
        <v>https://docs.wto.org/imrd/directdoc.asp?DDFDocuments/t/G/TBTN25/CHN2047.DOCX</v>
      </c>
      <c r="Q104" s="6" t="str">
        <f>HYPERLINK("https://docs.wto.org/imrd/directdoc.asp?DDFDocuments/u/G/TBTN25/CHN2047.DOCX", "https://docs.wto.org/imrd/directdoc.asp?DDFDocuments/u/G/TBTN25/CHN2047.DOCX")</f>
        <v>https://docs.wto.org/imrd/directdoc.asp?DDFDocuments/u/G/TBTN25/CHN2047.DOCX</v>
      </c>
      <c r="R104" s="6" t="str">
        <f>HYPERLINK("https://docs.wto.org/imrd/directdoc.asp?DDFDocuments/v/G/TBTN25/CHN2047.DOCX", "https://docs.wto.org/imrd/directdoc.asp?DDFDocuments/v/G/TBTN25/CHN2047.DOCX")</f>
        <v>https://docs.wto.org/imrd/directdoc.asp?DDFDocuments/v/G/TBTN25/CHN2047.DOCX</v>
      </c>
    </row>
    <row r="105" spans="1:18" ht="45" x14ac:dyDescent="0.25">
      <c r="A105" s="8" t="s">
        <v>539</v>
      </c>
      <c r="B105" s="6" t="s">
        <v>37</v>
      </c>
      <c r="C105" s="7">
        <v>45757</v>
      </c>
      <c r="D105" s="9" t="str">
        <f>HYPERLINK("https://eping.wto.org/en/Search?viewData= G/TBT/N/BDI/591, G/TBT/N/KEN/1790, G/TBT/N/RWA/1188, G/TBT/N/TZA/1310, G/TBT/N/UGA/2144"," G/TBT/N/BDI/591, G/TBT/N/KEN/1790, G/TBT/N/RWA/1188, G/TBT/N/TZA/1310, G/TBT/N/UGA/2144")</f>
        <v xml:space="preserve"> G/TBT/N/BDI/591, G/TBT/N/KEN/1790, G/TBT/N/RWA/1188, G/TBT/N/TZA/1310, G/TBT/N/UGA/2144</v>
      </c>
      <c r="E105" s="8" t="s">
        <v>537</v>
      </c>
      <c r="F105" s="8" t="s">
        <v>538</v>
      </c>
      <c r="H105" s="8" t="s">
        <v>540</v>
      </c>
      <c r="I105" s="8" t="s">
        <v>541</v>
      </c>
      <c r="J105" s="8" t="s">
        <v>542</v>
      </c>
      <c r="K105" s="8" t="s">
        <v>168</v>
      </c>
      <c r="L105" s="6"/>
      <c r="M105" s="7">
        <v>45817</v>
      </c>
      <c r="N105" s="6" t="s">
        <v>25</v>
      </c>
      <c r="O105" s="8" t="s">
        <v>543</v>
      </c>
      <c r="P105" s="6" t="str">
        <f>HYPERLINK("https://docs.wto.org/imrd/directdoc.asp?DDFDocuments/t/G/TBTN25/BDI591.DOCX", "https://docs.wto.org/imrd/directdoc.asp?DDFDocuments/t/G/TBTN25/BDI591.DOCX")</f>
        <v>https://docs.wto.org/imrd/directdoc.asp?DDFDocuments/t/G/TBTN25/BDI591.DOCX</v>
      </c>
      <c r="Q105" s="6" t="str">
        <f>HYPERLINK("https://docs.wto.org/imrd/directdoc.asp?DDFDocuments/u/G/TBTN25/BDI591.DOCX", "https://docs.wto.org/imrd/directdoc.asp?DDFDocuments/u/G/TBTN25/BDI591.DOCX")</f>
        <v>https://docs.wto.org/imrd/directdoc.asp?DDFDocuments/u/G/TBTN25/BDI591.DOCX</v>
      </c>
      <c r="R105" s="6" t="str">
        <f>HYPERLINK("https://docs.wto.org/imrd/directdoc.asp?DDFDocuments/v/G/TBTN25/BDI591.DOCX", "https://docs.wto.org/imrd/directdoc.asp?DDFDocuments/v/G/TBTN25/BDI591.DOCX")</f>
        <v>https://docs.wto.org/imrd/directdoc.asp?DDFDocuments/v/G/TBTN25/BDI591.DOCX</v>
      </c>
    </row>
    <row r="106" spans="1:18" ht="270" x14ac:dyDescent="0.25">
      <c r="A106" s="8" t="s">
        <v>546</v>
      </c>
      <c r="B106" s="6" t="s">
        <v>136</v>
      </c>
      <c r="C106" s="7">
        <v>45757</v>
      </c>
      <c r="D106" s="9" t="str">
        <f>HYPERLINK("https://eping.wto.org/en/Search?viewData= G/TBT/N/CHN/2040"," G/TBT/N/CHN/2040")</f>
        <v xml:space="preserve"> G/TBT/N/CHN/2040</v>
      </c>
      <c r="E106" s="8" t="s">
        <v>544</v>
      </c>
      <c r="F106" s="8" t="s">
        <v>545</v>
      </c>
      <c r="H106" s="8" t="s">
        <v>547</v>
      </c>
      <c r="I106" s="8" t="s">
        <v>49</v>
      </c>
      <c r="J106" s="8" t="s">
        <v>76</v>
      </c>
      <c r="K106" s="8" t="s">
        <v>24</v>
      </c>
      <c r="L106" s="6"/>
      <c r="M106" s="7">
        <v>45817</v>
      </c>
      <c r="N106" s="6" t="s">
        <v>25</v>
      </c>
      <c r="O106" s="8" t="s">
        <v>548</v>
      </c>
      <c r="P106" s="6" t="str">
        <f>HYPERLINK("https://docs.wto.org/imrd/directdoc.asp?DDFDocuments/t/G/TBTN25/CHN2040.DOCX", "https://docs.wto.org/imrd/directdoc.asp?DDFDocuments/t/G/TBTN25/CHN2040.DOCX")</f>
        <v>https://docs.wto.org/imrd/directdoc.asp?DDFDocuments/t/G/TBTN25/CHN2040.DOCX</v>
      </c>
      <c r="Q106" s="6" t="str">
        <f>HYPERLINK("https://docs.wto.org/imrd/directdoc.asp?DDFDocuments/u/G/TBTN25/CHN2040.DOCX", "https://docs.wto.org/imrd/directdoc.asp?DDFDocuments/u/G/TBTN25/CHN2040.DOCX")</f>
        <v>https://docs.wto.org/imrd/directdoc.asp?DDFDocuments/u/G/TBTN25/CHN2040.DOCX</v>
      </c>
      <c r="R106" s="6" t="str">
        <f>HYPERLINK("https://docs.wto.org/imrd/directdoc.asp?DDFDocuments/v/G/TBTN25/CHN2040.DOCX", "https://docs.wto.org/imrd/directdoc.asp?DDFDocuments/v/G/TBTN25/CHN2040.DOCX")</f>
        <v>https://docs.wto.org/imrd/directdoc.asp?DDFDocuments/v/G/TBTN25/CHN2040.DOCX</v>
      </c>
    </row>
    <row r="107" spans="1:18" ht="90" x14ac:dyDescent="0.25">
      <c r="A107" s="8" t="s">
        <v>551</v>
      </c>
      <c r="B107" s="6" t="s">
        <v>136</v>
      </c>
      <c r="C107" s="7">
        <v>45757</v>
      </c>
      <c r="D107" s="9" t="str">
        <f>HYPERLINK("https://eping.wto.org/en/Search?viewData= G/TBT/N/CHN/2048"," G/TBT/N/CHN/2048")</f>
        <v xml:space="preserve"> G/TBT/N/CHN/2048</v>
      </c>
      <c r="E107" s="8" t="s">
        <v>549</v>
      </c>
      <c r="F107" s="8" t="s">
        <v>550</v>
      </c>
      <c r="H107" s="8" t="s">
        <v>552</v>
      </c>
      <c r="I107" s="8" t="s">
        <v>479</v>
      </c>
      <c r="J107" s="8" t="s">
        <v>76</v>
      </c>
      <c r="K107" s="8" t="s">
        <v>24</v>
      </c>
      <c r="L107" s="6"/>
      <c r="M107" s="7">
        <v>45817</v>
      </c>
      <c r="N107" s="6" t="s">
        <v>25</v>
      </c>
      <c r="O107" s="8" t="s">
        <v>553</v>
      </c>
      <c r="P107" s="6" t="str">
        <f>HYPERLINK("https://docs.wto.org/imrd/directdoc.asp?DDFDocuments/t/G/TBTN25/CHN2048.DOCX", "https://docs.wto.org/imrd/directdoc.asp?DDFDocuments/t/G/TBTN25/CHN2048.DOCX")</f>
        <v>https://docs.wto.org/imrd/directdoc.asp?DDFDocuments/t/G/TBTN25/CHN2048.DOCX</v>
      </c>
      <c r="Q107" s="6" t="str">
        <f>HYPERLINK("https://docs.wto.org/imrd/directdoc.asp?DDFDocuments/u/G/TBTN25/CHN2048.DOCX", "https://docs.wto.org/imrd/directdoc.asp?DDFDocuments/u/G/TBTN25/CHN2048.DOCX")</f>
        <v>https://docs.wto.org/imrd/directdoc.asp?DDFDocuments/u/G/TBTN25/CHN2048.DOCX</v>
      </c>
      <c r="R107" s="6" t="str">
        <f>HYPERLINK("https://docs.wto.org/imrd/directdoc.asp?DDFDocuments/v/G/TBTN25/CHN2048.DOCX", "https://docs.wto.org/imrd/directdoc.asp?DDFDocuments/v/G/TBTN25/CHN2048.DOCX")</f>
        <v>https://docs.wto.org/imrd/directdoc.asp?DDFDocuments/v/G/TBTN25/CHN2048.DOCX</v>
      </c>
    </row>
    <row r="108" spans="1:18" ht="45" x14ac:dyDescent="0.25">
      <c r="A108" s="8" t="s">
        <v>539</v>
      </c>
      <c r="B108" s="6" t="s">
        <v>17</v>
      </c>
      <c r="C108" s="7">
        <v>45757</v>
      </c>
      <c r="D108" s="9" t="str">
        <f>HYPERLINK("https://eping.wto.org/en/Search?viewData= G/TBT/N/BDI/591, G/TBT/N/KEN/1790, G/TBT/N/RWA/1188, G/TBT/N/TZA/1310, G/TBT/N/UGA/2144"," G/TBT/N/BDI/591, G/TBT/N/KEN/1790, G/TBT/N/RWA/1188, G/TBT/N/TZA/1310, G/TBT/N/UGA/2144")</f>
        <v xml:space="preserve"> G/TBT/N/BDI/591, G/TBT/N/KEN/1790, G/TBT/N/RWA/1188, G/TBT/N/TZA/1310, G/TBT/N/UGA/2144</v>
      </c>
      <c r="E108" s="8" t="s">
        <v>537</v>
      </c>
      <c r="F108" s="8" t="s">
        <v>538</v>
      </c>
      <c r="H108" s="8" t="s">
        <v>540</v>
      </c>
      <c r="I108" s="8" t="s">
        <v>541</v>
      </c>
      <c r="J108" s="8" t="s">
        <v>542</v>
      </c>
      <c r="K108" s="8" t="s">
        <v>168</v>
      </c>
      <c r="L108" s="6"/>
      <c r="M108" s="7">
        <v>45817</v>
      </c>
      <c r="N108" s="6" t="s">
        <v>25</v>
      </c>
      <c r="O108" s="8" t="s">
        <v>543</v>
      </c>
      <c r="P108" s="6" t="str">
        <f>HYPERLINK("https://docs.wto.org/imrd/directdoc.asp?DDFDocuments/t/G/TBTN25/BDI591.DOCX", "https://docs.wto.org/imrd/directdoc.asp?DDFDocuments/t/G/TBTN25/BDI591.DOCX")</f>
        <v>https://docs.wto.org/imrd/directdoc.asp?DDFDocuments/t/G/TBTN25/BDI591.DOCX</v>
      </c>
      <c r="Q108" s="6" t="str">
        <f>HYPERLINK("https://docs.wto.org/imrd/directdoc.asp?DDFDocuments/u/G/TBTN25/BDI591.DOCX", "https://docs.wto.org/imrd/directdoc.asp?DDFDocuments/u/G/TBTN25/BDI591.DOCX")</f>
        <v>https://docs.wto.org/imrd/directdoc.asp?DDFDocuments/u/G/TBTN25/BDI591.DOCX</v>
      </c>
      <c r="R108" s="6" t="str">
        <f>HYPERLINK("https://docs.wto.org/imrd/directdoc.asp?DDFDocuments/v/G/TBTN25/BDI591.DOCX", "https://docs.wto.org/imrd/directdoc.asp?DDFDocuments/v/G/TBTN25/BDI591.DOCX")</f>
        <v>https://docs.wto.org/imrd/directdoc.asp?DDFDocuments/v/G/TBTN25/BDI591.DOCX</v>
      </c>
    </row>
    <row r="109" spans="1:18" ht="45" x14ac:dyDescent="0.25">
      <c r="A109" s="8" t="s">
        <v>556</v>
      </c>
      <c r="B109" s="6" t="s">
        <v>136</v>
      </c>
      <c r="C109" s="7">
        <v>45757</v>
      </c>
      <c r="D109" s="9" t="str">
        <f>HYPERLINK("https://eping.wto.org/en/Search?viewData= G/TBT/N/CHN/2043"," G/TBT/N/CHN/2043")</f>
        <v xml:space="preserve"> G/TBT/N/CHN/2043</v>
      </c>
      <c r="E109" s="8" t="s">
        <v>554</v>
      </c>
      <c r="F109" s="8" t="s">
        <v>555</v>
      </c>
      <c r="H109" s="8" t="s">
        <v>557</v>
      </c>
      <c r="I109" s="8" t="s">
        <v>558</v>
      </c>
      <c r="J109" s="8" t="s">
        <v>76</v>
      </c>
      <c r="K109" s="8" t="s">
        <v>24</v>
      </c>
      <c r="L109" s="6"/>
      <c r="M109" s="7">
        <v>45817</v>
      </c>
      <c r="N109" s="6" t="s">
        <v>25</v>
      </c>
      <c r="O109" s="8" t="s">
        <v>559</v>
      </c>
      <c r="P109" s="6" t="str">
        <f>HYPERLINK("https://docs.wto.org/imrd/directdoc.asp?DDFDocuments/t/G/TBTN25/CHN2043.DOCX", "https://docs.wto.org/imrd/directdoc.asp?DDFDocuments/t/G/TBTN25/CHN2043.DOCX")</f>
        <v>https://docs.wto.org/imrd/directdoc.asp?DDFDocuments/t/G/TBTN25/CHN2043.DOCX</v>
      </c>
      <c r="Q109" s="6" t="str">
        <f>HYPERLINK("https://docs.wto.org/imrd/directdoc.asp?DDFDocuments/u/G/TBTN25/CHN2043.DOCX", "https://docs.wto.org/imrd/directdoc.asp?DDFDocuments/u/G/TBTN25/CHN2043.DOCX")</f>
        <v>https://docs.wto.org/imrd/directdoc.asp?DDFDocuments/u/G/TBTN25/CHN2043.DOCX</v>
      </c>
      <c r="R109" s="6" t="str">
        <f>HYPERLINK("https://docs.wto.org/imrd/directdoc.asp?DDFDocuments/v/G/TBTN25/CHN2043.DOCX", "https://docs.wto.org/imrd/directdoc.asp?DDFDocuments/v/G/TBTN25/CHN2043.DOCX")</f>
        <v>https://docs.wto.org/imrd/directdoc.asp?DDFDocuments/v/G/TBTN25/CHN2043.DOCX</v>
      </c>
    </row>
    <row r="110" spans="1:18" ht="120" x14ac:dyDescent="0.25">
      <c r="A110" s="8" t="s">
        <v>562</v>
      </c>
      <c r="B110" s="6" t="s">
        <v>136</v>
      </c>
      <c r="C110" s="7">
        <v>45757</v>
      </c>
      <c r="D110" s="9" t="str">
        <f>HYPERLINK("https://eping.wto.org/en/Search?viewData= G/TBT/N/CHN/2045"," G/TBT/N/CHN/2045")</f>
        <v xml:space="preserve"> G/TBT/N/CHN/2045</v>
      </c>
      <c r="E110" s="8" t="s">
        <v>560</v>
      </c>
      <c r="F110" s="8" t="s">
        <v>561</v>
      </c>
      <c r="H110" s="8" t="s">
        <v>563</v>
      </c>
      <c r="I110" s="8" t="s">
        <v>479</v>
      </c>
      <c r="J110" s="8" t="s">
        <v>76</v>
      </c>
      <c r="K110" s="8" t="s">
        <v>24</v>
      </c>
      <c r="L110" s="6"/>
      <c r="M110" s="7">
        <v>45817</v>
      </c>
      <c r="N110" s="6" t="s">
        <v>25</v>
      </c>
      <c r="O110" s="8" t="s">
        <v>564</v>
      </c>
      <c r="P110" s="6" t="str">
        <f>HYPERLINK("https://docs.wto.org/imrd/directdoc.asp?DDFDocuments/t/G/TBTN25/CHN2045.DOCX", "https://docs.wto.org/imrd/directdoc.asp?DDFDocuments/t/G/TBTN25/CHN2045.DOCX")</f>
        <v>https://docs.wto.org/imrd/directdoc.asp?DDFDocuments/t/G/TBTN25/CHN2045.DOCX</v>
      </c>
      <c r="Q110" s="6" t="str">
        <f>HYPERLINK("https://docs.wto.org/imrd/directdoc.asp?DDFDocuments/u/G/TBTN25/CHN2045.DOCX", "https://docs.wto.org/imrd/directdoc.asp?DDFDocuments/u/G/TBTN25/CHN2045.DOCX")</f>
        <v>https://docs.wto.org/imrd/directdoc.asp?DDFDocuments/u/G/TBTN25/CHN2045.DOCX</v>
      </c>
      <c r="R110" s="6" t="str">
        <f>HYPERLINK("https://docs.wto.org/imrd/directdoc.asp?DDFDocuments/v/G/TBTN25/CHN2045.DOCX", "https://docs.wto.org/imrd/directdoc.asp?DDFDocuments/v/G/TBTN25/CHN2045.DOCX")</f>
        <v>https://docs.wto.org/imrd/directdoc.asp?DDFDocuments/v/G/TBTN25/CHN2045.DOCX</v>
      </c>
    </row>
    <row r="111" spans="1:18" ht="45" x14ac:dyDescent="0.25">
      <c r="A111" s="8" t="s">
        <v>539</v>
      </c>
      <c r="B111" s="6" t="s">
        <v>35</v>
      </c>
      <c r="C111" s="7">
        <v>45757</v>
      </c>
      <c r="D111" s="9" t="str">
        <f>HYPERLINK("https://eping.wto.org/en/Search?viewData= G/TBT/N/BDI/591, G/TBT/N/KEN/1790, G/TBT/N/RWA/1188, G/TBT/N/TZA/1310, G/TBT/N/UGA/2144"," G/TBT/N/BDI/591, G/TBT/N/KEN/1790, G/TBT/N/RWA/1188, G/TBT/N/TZA/1310, G/TBT/N/UGA/2144")</f>
        <v xml:space="preserve"> G/TBT/N/BDI/591, G/TBT/N/KEN/1790, G/TBT/N/RWA/1188, G/TBT/N/TZA/1310, G/TBT/N/UGA/2144</v>
      </c>
      <c r="E111" s="8" t="s">
        <v>537</v>
      </c>
      <c r="F111" s="8" t="s">
        <v>538</v>
      </c>
      <c r="H111" s="8" t="s">
        <v>540</v>
      </c>
      <c r="I111" s="8" t="s">
        <v>541</v>
      </c>
      <c r="J111" s="8" t="s">
        <v>542</v>
      </c>
      <c r="K111" s="8" t="s">
        <v>168</v>
      </c>
      <c r="L111" s="6"/>
      <c r="M111" s="7">
        <v>45817</v>
      </c>
      <c r="N111" s="6" t="s">
        <v>25</v>
      </c>
      <c r="O111" s="8" t="s">
        <v>543</v>
      </c>
      <c r="P111" s="6" t="str">
        <f>HYPERLINK("https://docs.wto.org/imrd/directdoc.asp?DDFDocuments/t/G/TBTN25/BDI591.DOCX", "https://docs.wto.org/imrd/directdoc.asp?DDFDocuments/t/G/TBTN25/BDI591.DOCX")</f>
        <v>https://docs.wto.org/imrd/directdoc.asp?DDFDocuments/t/G/TBTN25/BDI591.DOCX</v>
      </c>
      <c r="Q111" s="6" t="str">
        <f>HYPERLINK("https://docs.wto.org/imrd/directdoc.asp?DDFDocuments/u/G/TBTN25/BDI591.DOCX", "https://docs.wto.org/imrd/directdoc.asp?DDFDocuments/u/G/TBTN25/BDI591.DOCX")</f>
        <v>https://docs.wto.org/imrd/directdoc.asp?DDFDocuments/u/G/TBTN25/BDI591.DOCX</v>
      </c>
      <c r="R111" s="6" t="str">
        <f>HYPERLINK("https://docs.wto.org/imrd/directdoc.asp?DDFDocuments/v/G/TBTN25/BDI591.DOCX", "https://docs.wto.org/imrd/directdoc.asp?DDFDocuments/v/G/TBTN25/BDI591.DOCX")</f>
        <v>https://docs.wto.org/imrd/directdoc.asp?DDFDocuments/v/G/TBTN25/BDI591.DOCX</v>
      </c>
    </row>
    <row r="112" spans="1:18" ht="165" x14ac:dyDescent="0.25">
      <c r="A112" s="8" t="s">
        <v>567</v>
      </c>
      <c r="B112" s="6" t="s">
        <v>136</v>
      </c>
      <c r="C112" s="7">
        <v>45757</v>
      </c>
      <c r="D112" s="9" t="str">
        <f>HYPERLINK("https://eping.wto.org/en/Search?viewData= G/TBT/N/CHN/2046"," G/TBT/N/CHN/2046")</f>
        <v xml:space="preserve"> G/TBT/N/CHN/2046</v>
      </c>
      <c r="E112" s="8" t="s">
        <v>565</v>
      </c>
      <c r="F112" s="8" t="s">
        <v>566</v>
      </c>
      <c r="H112" s="8" t="s">
        <v>478</v>
      </c>
      <c r="I112" s="8" t="s">
        <v>479</v>
      </c>
      <c r="J112" s="8" t="s">
        <v>76</v>
      </c>
      <c r="K112" s="8" t="s">
        <v>24</v>
      </c>
      <c r="L112" s="6"/>
      <c r="M112" s="7">
        <v>45817</v>
      </c>
      <c r="N112" s="6" t="s">
        <v>25</v>
      </c>
      <c r="O112" s="8" t="s">
        <v>568</v>
      </c>
      <c r="P112" s="6" t="str">
        <f>HYPERLINK("https://docs.wto.org/imrd/directdoc.asp?DDFDocuments/t/G/TBTN25/CHN2046.DOCX", "https://docs.wto.org/imrd/directdoc.asp?DDFDocuments/t/G/TBTN25/CHN2046.DOCX")</f>
        <v>https://docs.wto.org/imrd/directdoc.asp?DDFDocuments/t/G/TBTN25/CHN2046.DOCX</v>
      </c>
      <c r="Q112" s="6" t="str">
        <f>HYPERLINK("https://docs.wto.org/imrd/directdoc.asp?DDFDocuments/u/G/TBTN25/CHN2046.DOCX", "https://docs.wto.org/imrd/directdoc.asp?DDFDocuments/u/G/TBTN25/CHN2046.DOCX")</f>
        <v>https://docs.wto.org/imrd/directdoc.asp?DDFDocuments/u/G/TBTN25/CHN2046.DOCX</v>
      </c>
      <c r="R112" s="6" t="str">
        <f>HYPERLINK("https://docs.wto.org/imrd/directdoc.asp?DDFDocuments/v/G/TBTN25/CHN2046.DOCX", "https://docs.wto.org/imrd/directdoc.asp?DDFDocuments/v/G/TBTN25/CHN2046.DOCX")</f>
        <v>https://docs.wto.org/imrd/directdoc.asp?DDFDocuments/v/G/TBTN25/CHN2046.DOCX</v>
      </c>
    </row>
    <row r="113" spans="1:18" ht="60" x14ac:dyDescent="0.25">
      <c r="A113" s="8" t="s">
        <v>571</v>
      </c>
      <c r="B113" s="6" t="s">
        <v>361</v>
      </c>
      <c r="C113" s="7">
        <v>45757</v>
      </c>
      <c r="D113" s="9" t="str">
        <f>HYPERLINK("https://eping.wto.org/en/Search?viewData= G/TBT/N/JOR/61"," G/TBT/N/JOR/61")</f>
        <v xml:space="preserve"> G/TBT/N/JOR/61</v>
      </c>
      <c r="E113" s="8" t="s">
        <v>569</v>
      </c>
      <c r="F113" s="8" t="s">
        <v>570</v>
      </c>
      <c r="H113" s="8" t="s">
        <v>572</v>
      </c>
      <c r="I113" s="8" t="s">
        <v>573</v>
      </c>
      <c r="J113" s="8" t="s">
        <v>261</v>
      </c>
      <c r="K113" s="8" t="s">
        <v>57</v>
      </c>
      <c r="L113" s="6"/>
      <c r="M113" s="7">
        <v>45818</v>
      </c>
      <c r="N113" s="6" t="s">
        <v>25</v>
      </c>
      <c r="O113" s="8" t="s">
        <v>574</v>
      </c>
      <c r="P113" s="6" t="str">
        <f>HYPERLINK("https://docs.wto.org/imrd/directdoc.asp?DDFDocuments/t/G/TBTN25/JOR61.DOCX", "https://docs.wto.org/imrd/directdoc.asp?DDFDocuments/t/G/TBTN25/JOR61.DOCX")</f>
        <v>https://docs.wto.org/imrd/directdoc.asp?DDFDocuments/t/G/TBTN25/JOR61.DOCX</v>
      </c>
      <c r="Q113" s="6" t="str">
        <f>HYPERLINK("https://docs.wto.org/imrd/directdoc.asp?DDFDocuments/u/G/TBTN25/JOR61.DOCX", "https://docs.wto.org/imrd/directdoc.asp?DDFDocuments/u/G/TBTN25/JOR61.DOCX")</f>
        <v>https://docs.wto.org/imrd/directdoc.asp?DDFDocuments/u/G/TBTN25/JOR61.DOCX</v>
      </c>
      <c r="R113" s="6" t="str">
        <f>HYPERLINK("https://docs.wto.org/imrd/directdoc.asp?DDFDocuments/v/G/TBTN25/JOR61.DOCX", "https://docs.wto.org/imrd/directdoc.asp?DDFDocuments/v/G/TBTN25/JOR61.DOCX")</f>
        <v>https://docs.wto.org/imrd/directdoc.asp?DDFDocuments/v/G/TBTN25/JOR61.DOCX</v>
      </c>
    </row>
    <row r="114" spans="1:18" ht="409.5" x14ac:dyDescent="0.25">
      <c r="A114" s="8" t="s">
        <v>577</v>
      </c>
      <c r="B114" s="6" t="s">
        <v>136</v>
      </c>
      <c r="C114" s="7">
        <v>45757</v>
      </c>
      <c r="D114" s="9" t="str">
        <f>HYPERLINK("https://eping.wto.org/en/Search?viewData= G/TBT/N/CHN/2041"," G/TBT/N/CHN/2041")</f>
        <v xml:space="preserve"> G/TBT/N/CHN/2041</v>
      </c>
      <c r="E114" s="8" t="s">
        <v>575</v>
      </c>
      <c r="F114" s="8" t="s">
        <v>576</v>
      </c>
      <c r="H114" s="8" t="s">
        <v>578</v>
      </c>
      <c r="I114" s="8" t="s">
        <v>24</v>
      </c>
      <c r="J114" s="8" t="s">
        <v>76</v>
      </c>
      <c r="K114" s="8" t="s">
        <v>24</v>
      </c>
      <c r="L114" s="6"/>
      <c r="M114" s="7">
        <v>45817</v>
      </c>
      <c r="N114" s="6" t="s">
        <v>25</v>
      </c>
      <c r="O114" s="8" t="s">
        <v>579</v>
      </c>
      <c r="P114" s="6" t="str">
        <f>HYPERLINK("https://docs.wto.org/imrd/directdoc.asp?DDFDocuments/t/G/TBTN25/CHN2041.DOCX", "https://docs.wto.org/imrd/directdoc.asp?DDFDocuments/t/G/TBTN25/CHN2041.DOCX")</f>
        <v>https://docs.wto.org/imrd/directdoc.asp?DDFDocuments/t/G/TBTN25/CHN2041.DOCX</v>
      </c>
      <c r="Q114" s="6" t="str">
        <f>HYPERLINK("https://docs.wto.org/imrd/directdoc.asp?DDFDocuments/u/G/TBTN25/CHN2041.DOCX", "https://docs.wto.org/imrd/directdoc.asp?DDFDocuments/u/G/TBTN25/CHN2041.DOCX")</f>
        <v>https://docs.wto.org/imrd/directdoc.asp?DDFDocuments/u/G/TBTN25/CHN2041.DOCX</v>
      </c>
      <c r="R114" s="6" t="str">
        <f>HYPERLINK("https://docs.wto.org/imrd/directdoc.asp?DDFDocuments/v/G/TBTN25/CHN2041.DOCX", "https://docs.wto.org/imrd/directdoc.asp?DDFDocuments/v/G/TBTN25/CHN2041.DOCX")</f>
        <v>https://docs.wto.org/imrd/directdoc.asp?DDFDocuments/v/G/TBTN25/CHN2041.DOCX</v>
      </c>
    </row>
    <row r="115" spans="1:18" ht="45" x14ac:dyDescent="0.25">
      <c r="A115" s="8" t="s">
        <v>582</v>
      </c>
      <c r="B115" s="6" t="s">
        <v>136</v>
      </c>
      <c r="C115" s="7">
        <v>45757</v>
      </c>
      <c r="D115" s="9" t="str">
        <f>HYPERLINK("https://eping.wto.org/en/Search?viewData= G/TBT/N/CHN/2044"," G/TBT/N/CHN/2044")</f>
        <v xml:space="preserve"> G/TBT/N/CHN/2044</v>
      </c>
      <c r="E115" s="8" t="s">
        <v>580</v>
      </c>
      <c r="F115" s="8" t="s">
        <v>581</v>
      </c>
      <c r="H115" s="8" t="s">
        <v>557</v>
      </c>
      <c r="I115" s="8" t="s">
        <v>558</v>
      </c>
      <c r="J115" s="8" t="s">
        <v>76</v>
      </c>
      <c r="K115" s="8" t="s">
        <v>24</v>
      </c>
      <c r="L115" s="6"/>
      <c r="M115" s="7">
        <v>45817</v>
      </c>
      <c r="N115" s="6" t="s">
        <v>25</v>
      </c>
      <c r="O115" s="8" t="s">
        <v>583</v>
      </c>
      <c r="P115" s="6" t="str">
        <f>HYPERLINK("https://docs.wto.org/imrd/directdoc.asp?DDFDocuments/t/G/TBTN25/CHN2044.DOCX", "https://docs.wto.org/imrd/directdoc.asp?DDFDocuments/t/G/TBTN25/CHN2044.DOCX")</f>
        <v>https://docs.wto.org/imrd/directdoc.asp?DDFDocuments/t/G/TBTN25/CHN2044.DOCX</v>
      </c>
      <c r="Q115" s="6" t="str">
        <f>HYPERLINK("https://docs.wto.org/imrd/directdoc.asp?DDFDocuments/u/G/TBTN25/CHN2044.DOCX", "https://docs.wto.org/imrd/directdoc.asp?DDFDocuments/u/G/TBTN25/CHN2044.DOCX")</f>
        <v>https://docs.wto.org/imrd/directdoc.asp?DDFDocuments/u/G/TBTN25/CHN2044.DOCX</v>
      </c>
      <c r="R115" s="6" t="str">
        <f>HYPERLINK("https://docs.wto.org/imrd/directdoc.asp?DDFDocuments/v/G/TBTN25/CHN2044.DOCX", "https://docs.wto.org/imrd/directdoc.asp?DDFDocuments/v/G/TBTN25/CHN2044.DOCX")</f>
        <v>https://docs.wto.org/imrd/directdoc.asp?DDFDocuments/v/G/TBTN25/CHN2044.DOCX</v>
      </c>
    </row>
    <row r="116" spans="1:18" ht="45" x14ac:dyDescent="0.25">
      <c r="A116" s="8" t="s">
        <v>539</v>
      </c>
      <c r="B116" s="6" t="s">
        <v>45</v>
      </c>
      <c r="C116" s="7">
        <v>45757</v>
      </c>
      <c r="D116" s="9" t="str">
        <f>HYPERLINK("https://eping.wto.org/en/Search?viewData= G/TBT/N/BDI/591, G/TBT/N/KEN/1790, G/TBT/N/RWA/1188, G/TBT/N/TZA/1310, G/TBT/N/UGA/2144"," G/TBT/N/BDI/591, G/TBT/N/KEN/1790, G/TBT/N/RWA/1188, G/TBT/N/TZA/1310, G/TBT/N/UGA/2144")</f>
        <v xml:space="preserve"> G/TBT/N/BDI/591, G/TBT/N/KEN/1790, G/TBT/N/RWA/1188, G/TBT/N/TZA/1310, G/TBT/N/UGA/2144</v>
      </c>
      <c r="E116" s="8" t="s">
        <v>537</v>
      </c>
      <c r="F116" s="8" t="s">
        <v>538</v>
      </c>
      <c r="H116" s="8" t="s">
        <v>540</v>
      </c>
      <c r="I116" s="8" t="s">
        <v>541</v>
      </c>
      <c r="J116" s="8" t="s">
        <v>542</v>
      </c>
      <c r="K116" s="8" t="s">
        <v>168</v>
      </c>
      <c r="L116" s="6"/>
      <c r="M116" s="7">
        <v>45817</v>
      </c>
      <c r="N116" s="6" t="s">
        <v>25</v>
      </c>
      <c r="O116" s="8" t="s">
        <v>543</v>
      </c>
      <c r="P116" s="6" t="str">
        <f>HYPERLINK("https://docs.wto.org/imrd/directdoc.asp?DDFDocuments/t/G/TBTN25/BDI591.DOCX", "https://docs.wto.org/imrd/directdoc.asp?DDFDocuments/t/G/TBTN25/BDI591.DOCX")</f>
        <v>https://docs.wto.org/imrd/directdoc.asp?DDFDocuments/t/G/TBTN25/BDI591.DOCX</v>
      </c>
      <c r="Q116" s="6" t="str">
        <f>HYPERLINK("https://docs.wto.org/imrd/directdoc.asp?DDFDocuments/u/G/TBTN25/BDI591.DOCX", "https://docs.wto.org/imrd/directdoc.asp?DDFDocuments/u/G/TBTN25/BDI591.DOCX")</f>
        <v>https://docs.wto.org/imrd/directdoc.asp?DDFDocuments/u/G/TBTN25/BDI591.DOCX</v>
      </c>
      <c r="R116" s="6" t="str">
        <f>HYPERLINK("https://docs.wto.org/imrd/directdoc.asp?DDFDocuments/v/G/TBTN25/BDI591.DOCX", "https://docs.wto.org/imrd/directdoc.asp?DDFDocuments/v/G/TBTN25/BDI591.DOCX")</f>
        <v>https://docs.wto.org/imrd/directdoc.asp?DDFDocuments/v/G/TBTN25/BDI591.DOCX</v>
      </c>
    </row>
    <row r="117" spans="1:18" ht="45" x14ac:dyDescent="0.25">
      <c r="A117" s="8" t="s">
        <v>586</v>
      </c>
      <c r="B117" s="6" t="s">
        <v>136</v>
      </c>
      <c r="C117" s="7">
        <v>45757</v>
      </c>
      <c r="D117" s="9" t="str">
        <f>HYPERLINK("https://eping.wto.org/en/Search?viewData= G/TBT/N/CHN/2038"," G/TBT/N/CHN/2038")</f>
        <v xml:space="preserve"> G/TBT/N/CHN/2038</v>
      </c>
      <c r="E117" s="8" t="s">
        <v>584</v>
      </c>
      <c r="F117" s="8" t="s">
        <v>585</v>
      </c>
      <c r="H117" s="8" t="s">
        <v>587</v>
      </c>
      <c r="I117" s="8" t="s">
        <v>588</v>
      </c>
      <c r="J117" s="8" t="s">
        <v>589</v>
      </c>
      <c r="K117" s="8" t="s">
        <v>24</v>
      </c>
      <c r="L117" s="6"/>
      <c r="M117" s="7">
        <v>45817</v>
      </c>
      <c r="N117" s="6" t="s">
        <v>25</v>
      </c>
      <c r="O117" s="8" t="s">
        <v>590</v>
      </c>
      <c r="P117" s="6" t="str">
        <f>HYPERLINK("https://docs.wto.org/imrd/directdoc.asp?DDFDocuments/t/G/TBTN25/CHN2038.DOCX", "https://docs.wto.org/imrd/directdoc.asp?DDFDocuments/t/G/TBTN25/CHN2038.DOCX")</f>
        <v>https://docs.wto.org/imrd/directdoc.asp?DDFDocuments/t/G/TBTN25/CHN2038.DOCX</v>
      </c>
      <c r="Q117" s="6" t="str">
        <f>HYPERLINK("https://docs.wto.org/imrd/directdoc.asp?DDFDocuments/u/G/TBTN25/CHN2038.DOCX", "https://docs.wto.org/imrd/directdoc.asp?DDFDocuments/u/G/TBTN25/CHN2038.DOCX")</f>
        <v>https://docs.wto.org/imrd/directdoc.asp?DDFDocuments/u/G/TBTN25/CHN2038.DOCX</v>
      </c>
      <c r="R117" s="6" t="str">
        <f>HYPERLINK("https://docs.wto.org/imrd/directdoc.asp?DDFDocuments/v/G/TBTN25/CHN2038.DOCX", "https://docs.wto.org/imrd/directdoc.asp?DDFDocuments/v/G/TBTN25/CHN2038.DOCX")</f>
        <v>https://docs.wto.org/imrd/directdoc.asp?DDFDocuments/v/G/TBTN25/CHN2038.DOCX</v>
      </c>
    </row>
    <row r="118" spans="1:18" ht="45" x14ac:dyDescent="0.25">
      <c r="A118" s="8" t="s">
        <v>594</v>
      </c>
      <c r="B118" s="6" t="s">
        <v>591</v>
      </c>
      <c r="C118" s="7">
        <v>45757</v>
      </c>
      <c r="D118" s="9" t="str">
        <f>HYPERLINK("https://eping.wto.org/en/Search?viewData= G/TBT/N/BHR/740"," G/TBT/N/BHR/740")</f>
        <v xml:space="preserve"> G/TBT/N/BHR/740</v>
      </c>
      <c r="E118" s="8" t="s">
        <v>592</v>
      </c>
      <c r="F118" s="8" t="s">
        <v>593</v>
      </c>
      <c r="H118" s="8" t="s">
        <v>595</v>
      </c>
      <c r="I118" s="8" t="s">
        <v>596</v>
      </c>
      <c r="J118" s="8" t="s">
        <v>597</v>
      </c>
      <c r="K118" s="8" t="s">
        <v>168</v>
      </c>
      <c r="L118" s="6"/>
      <c r="M118" s="7">
        <v>45817</v>
      </c>
      <c r="N118" s="6" t="s">
        <v>25</v>
      </c>
      <c r="O118" s="8" t="s">
        <v>598</v>
      </c>
      <c r="P118" s="6" t="str">
        <f>HYPERLINK("https://docs.wto.org/imrd/directdoc.asp?DDFDocuments/t/G/TBTN25/BHR740.DOCX", "https://docs.wto.org/imrd/directdoc.asp?DDFDocuments/t/G/TBTN25/BHR740.DOCX")</f>
        <v>https://docs.wto.org/imrd/directdoc.asp?DDFDocuments/t/G/TBTN25/BHR740.DOCX</v>
      </c>
      <c r="Q118" s="6" t="str">
        <f>HYPERLINK("https://docs.wto.org/imrd/directdoc.asp?DDFDocuments/u/G/TBTN25/BHR740.DOCX", "https://docs.wto.org/imrd/directdoc.asp?DDFDocuments/u/G/TBTN25/BHR740.DOCX")</f>
        <v>https://docs.wto.org/imrd/directdoc.asp?DDFDocuments/u/G/TBTN25/BHR740.DOCX</v>
      </c>
      <c r="R118" s="6" t="str">
        <f>HYPERLINK("https://docs.wto.org/imrd/directdoc.asp?DDFDocuments/v/G/TBTN25/BHR740.DOCX", "https://docs.wto.org/imrd/directdoc.asp?DDFDocuments/v/G/TBTN25/BHR740.DOCX")</f>
        <v>https://docs.wto.org/imrd/directdoc.asp?DDFDocuments/v/G/TBTN25/BHR740.DOCX</v>
      </c>
    </row>
    <row r="119" spans="1:18" ht="120" x14ac:dyDescent="0.25">
      <c r="A119" s="8" t="s">
        <v>601</v>
      </c>
      <c r="B119" s="6" t="s">
        <v>136</v>
      </c>
      <c r="C119" s="7">
        <v>45757</v>
      </c>
      <c r="D119" s="9" t="str">
        <f>HYPERLINK("https://eping.wto.org/en/Search?viewData= G/TBT/N/CHN/2042"," G/TBT/N/CHN/2042")</f>
        <v xml:space="preserve"> G/TBT/N/CHN/2042</v>
      </c>
      <c r="E119" s="8" t="s">
        <v>599</v>
      </c>
      <c r="F119" s="8" t="s">
        <v>600</v>
      </c>
      <c r="H119" s="8" t="s">
        <v>602</v>
      </c>
      <c r="I119" s="8" t="s">
        <v>479</v>
      </c>
      <c r="J119" s="8" t="s">
        <v>76</v>
      </c>
      <c r="K119" s="8" t="s">
        <v>24</v>
      </c>
      <c r="L119" s="6"/>
      <c r="M119" s="7">
        <v>45817</v>
      </c>
      <c r="N119" s="6" t="s">
        <v>25</v>
      </c>
      <c r="O119" s="8" t="s">
        <v>603</v>
      </c>
      <c r="P119" s="6" t="str">
        <f>HYPERLINK("https://docs.wto.org/imrd/directdoc.asp?DDFDocuments/t/G/TBTN25/CHN2042.DOCX", "https://docs.wto.org/imrd/directdoc.asp?DDFDocuments/t/G/TBTN25/CHN2042.DOCX")</f>
        <v>https://docs.wto.org/imrd/directdoc.asp?DDFDocuments/t/G/TBTN25/CHN2042.DOCX</v>
      </c>
      <c r="Q119" s="6" t="str">
        <f>HYPERLINK("https://docs.wto.org/imrd/directdoc.asp?DDFDocuments/u/G/TBTN25/CHN2042.DOCX", "https://docs.wto.org/imrd/directdoc.asp?DDFDocuments/u/G/TBTN25/CHN2042.DOCX")</f>
        <v>https://docs.wto.org/imrd/directdoc.asp?DDFDocuments/u/G/TBTN25/CHN2042.DOCX</v>
      </c>
      <c r="R119" s="6" t="str">
        <f>HYPERLINK("https://docs.wto.org/imrd/directdoc.asp?DDFDocuments/v/G/TBTN25/CHN2042.DOCX", "https://docs.wto.org/imrd/directdoc.asp?DDFDocuments/v/G/TBTN25/CHN2042.DOCX")</f>
        <v>https://docs.wto.org/imrd/directdoc.asp?DDFDocuments/v/G/TBTN25/CHN2042.DOCX</v>
      </c>
    </row>
    <row r="120" spans="1:18" ht="120" x14ac:dyDescent="0.25">
      <c r="A120" s="8" t="s">
        <v>606</v>
      </c>
      <c r="B120" s="6" t="s">
        <v>136</v>
      </c>
      <c r="C120" s="7">
        <v>45757</v>
      </c>
      <c r="D120" s="9" t="str">
        <f>HYPERLINK("https://eping.wto.org/en/Search?viewData= G/TBT/N/CHN/2049"," G/TBT/N/CHN/2049")</f>
        <v xml:space="preserve"> G/TBT/N/CHN/2049</v>
      </c>
      <c r="E120" s="8" t="s">
        <v>604</v>
      </c>
      <c r="F120" s="8" t="s">
        <v>605</v>
      </c>
      <c r="H120" s="8" t="s">
        <v>607</v>
      </c>
      <c r="I120" s="8" t="s">
        <v>608</v>
      </c>
      <c r="J120" s="8" t="s">
        <v>609</v>
      </c>
      <c r="K120" s="8" t="s">
        <v>24</v>
      </c>
      <c r="L120" s="6"/>
      <c r="M120" s="7">
        <v>45817</v>
      </c>
      <c r="N120" s="6" t="s">
        <v>25</v>
      </c>
      <c r="O120" s="8" t="s">
        <v>610</v>
      </c>
      <c r="P120" s="6" t="str">
        <f>HYPERLINK("https://docs.wto.org/imrd/directdoc.asp?DDFDocuments/t/G/TBTN25/CHN2049.DOCX", "https://docs.wto.org/imrd/directdoc.asp?DDFDocuments/t/G/TBTN25/CHN2049.DOCX")</f>
        <v>https://docs.wto.org/imrd/directdoc.asp?DDFDocuments/t/G/TBTN25/CHN2049.DOCX</v>
      </c>
      <c r="Q120" s="6" t="str">
        <f>HYPERLINK("https://docs.wto.org/imrd/directdoc.asp?DDFDocuments/u/G/TBTN25/CHN2049.DOCX", "https://docs.wto.org/imrd/directdoc.asp?DDFDocuments/u/G/TBTN25/CHN2049.DOCX")</f>
        <v>https://docs.wto.org/imrd/directdoc.asp?DDFDocuments/u/G/TBTN25/CHN2049.DOCX</v>
      </c>
      <c r="R120" s="6" t="str">
        <f>HYPERLINK("https://docs.wto.org/imrd/directdoc.asp?DDFDocuments/v/G/TBTN25/CHN2049.DOCX", "https://docs.wto.org/imrd/directdoc.asp?DDFDocuments/v/G/TBTN25/CHN2049.DOCX")</f>
        <v>https://docs.wto.org/imrd/directdoc.asp?DDFDocuments/v/G/TBTN25/CHN2049.DOCX</v>
      </c>
    </row>
    <row r="121" spans="1:18" ht="60" x14ac:dyDescent="0.25">
      <c r="A121" s="8" t="s">
        <v>613</v>
      </c>
      <c r="B121" s="6" t="s">
        <v>136</v>
      </c>
      <c r="C121" s="7">
        <v>45757</v>
      </c>
      <c r="D121" s="9" t="str">
        <f>HYPERLINK("https://eping.wto.org/en/Search?viewData= G/TBT/N/CHN/2039"," G/TBT/N/CHN/2039")</f>
        <v xml:space="preserve"> G/TBT/N/CHN/2039</v>
      </c>
      <c r="E121" s="8" t="s">
        <v>611</v>
      </c>
      <c r="F121" s="8" t="s">
        <v>612</v>
      </c>
      <c r="H121" s="8" t="s">
        <v>614</v>
      </c>
      <c r="I121" s="8" t="s">
        <v>342</v>
      </c>
      <c r="J121" s="8" t="s">
        <v>615</v>
      </c>
      <c r="K121" s="8" t="s">
        <v>24</v>
      </c>
      <c r="L121" s="6"/>
      <c r="M121" s="7">
        <v>45817</v>
      </c>
      <c r="N121" s="6" t="s">
        <v>25</v>
      </c>
      <c r="O121" s="8" t="s">
        <v>616</v>
      </c>
      <c r="P121" s="6" t="str">
        <f>HYPERLINK("https://docs.wto.org/imrd/directdoc.asp?DDFDocuments/t/G/TBTN25/CHN2039.DOCX", "https://docs.wto.org/imrd/directdoc.asp?DDFDocuments/t/G/TBTN25/CHN2039.DOCX")</f>
        <v>https://docs.wto.org/imrd/directdoc.asp?DDFDocuments/t/G/TBTN25/CHN2039.DOCX</v>
      </c>
      <c r="Q121" s="6" t="str">
        <f>HYPERLINK("https://docs.wto.org/imrd/directdoc.asp?DDFDocuments/u/G/TBTN25/CHN2039.DOCX", "https://docs.wto.org/imrd/directdoc.asp?DDFDocuments/u/G/TBTN25/CHN2039.DOCX")</f>
        <v>https://docs.wto.org/imrd/directdoc.asp?DDFDocuments/u/G/TBTN25/CHN2039.DOCX</v>
      </c>
      <c r="R121" s="6" t="str">
        <f>HYPERLINK("https://docs.wto.org/imrd/directdoc.asp?DDFDocuments/v/G/TBTN25/CHN2039.DOCX", "https://docs.wto.org/imrd/directdoc.asp?DDFDocuments/v/G/TBTN25/CHN2039.DOCX")</f>
        <v>https://docs.wto.org/imrd/directdoc.asp?DDFDocuments/v/G/TBTN25/CHN2039.DOCX</v>
      </c>
    </row>
    <row r="122" spans="1:18" ht="45" x14ac:dyDescent="0.25">
      <c r="A122" s="8" t="s">
        <v>539</v>
      </c>
      <c r="B122" s="6" t="s">
        <v>51</v>
      </c>
      <c r="C122" s="7">
        <v>45757</v>
      </c>
      <c r="D122" s="9" t="str">
        <f>HYPERLINK("https://eping.wto.org/en/Search?viewData= G/TBT/N/BDI/591, G/TBT/N/KEN/1790, G/TBT/N/RWA/1188, G/TBT/N/TZA/1310, G/TBT/N/UGA/2144"," G/TBT/N/BDI/591, G/TBT/N/KEN/1790, G/TBT/N/RWA/1188, G/TBT/N/TZA/1310, G/TBT/N/UGA/2144")</f>
        <v xml:space="preserve"> G/TBT/N/BDI/591, G/TBT/N/KEN/1790, G/TBT/N/RWA/1188, G/TBT/N/TZA/1310, G/TBT/N/UGA/2144</v>
      </c>
      <c r="E122" s="8" t="s">
        <v>537</v>
      </c>
      <c r="F122" s="8" t="s">
        <v>538</v>
      </c>
      <c r="H122" s="8" t="s">
        <v>540</v>
      </c>
      <c r="I122" s="8" t="s">
        <v>541</v>
      </c>
      <c r="J122" s="8" t="s">
        <v>542</v>
      </c>
      <c r="K122" s="8" t="s">
        <v>168</v>
      </c>
      <c r="L122" s="6"/>
      <c r="M122" s="7">
        <v>45817</v>
      </c>
      <c r="N122" s="6" t="s">
        <v>25</v>
      </c>
      <c r="O122" s="8" t="s">
        <v>543</v>
      </c>
      <c r="P122" s="6" t="str">
        <f>HYPERLINK("https://docs.wto.org/imrd/directdoc.asp?DDFDocuments/t/G/TBTN25/BDI591.DOCX", "https://docs.wto.org/imrd/directdoc.asp?DDFDocuments/t/G/TBTN25/BDI591.DOCX")</f>
        <v>https://docs.wto.org/imrd/directdoc.asp?DDFDocuments/t/G/TBTN25/BDI591.DOCX</v>
      </c>
      <c r="Q122" s="6" t="str">
        <f>HYPERLINK("https://docs.wto.org/imrd/directdoc.asp?DDFDocuments/u/G/TBTN25/BDI591.DOCX", "https://docs.wto.org/imrd/directdoc.asp?DDFDocuments/u/G/TBTN25/BDI591.DOCX")</f>
        <v>https://docs.wto.org/imrd/directdoc.asp?DDFDocuments/u/G/TBTN25/BDI591.DOCX</v>
      </c>
      <c r="R122" s="6" t="str">
        <f>HYPERLINK("https://docs.wto.org/imrd/directdoc.asp?DDFDocuments/v/G/TBTN25/BDI591.DOCX", "https://docs.wto.org/imrd/directdoc.asp?DDFDocuments/v/G/TBTN25/BDI591.DOCX")</f>
        <v>https://docs.wto.org/imrd/directdoc.asp?DDFDocuments/v/G/TBTN25/BDI591.DOCX</v>
      </c>
    </row>
    <row r="123" spans="1:18" ht="45" x14ac:dyDescent="0.25">
      <c r="A123" s="8" t="s">
        <v>619</v>
      </c>
      <c r="B123" s="6" t="s">
        <v>17</v>
      </c>
      <c r="C123" s="7">
        <v>45756</v>
      </c>
      <c r="D123" s="9" t="str">
        <f>HYPERLINK("https://eping.wto.org/en/Search?viewData= G/TBT/N/BDI/590, G/TBT/N/KEN/1789, G/TBT/N/RWA/1187, G/TBT/N/TZA/1309, G/TBT/N/UGA/2143"," G/TBT/N/BDI/590, G/TBT/N/KEN/1789, G/TBT/N/RWA/1187, G/TBT/N/TZA/1309, G/TBT/N/UGA/2143")</f>
        <v xml:space="preserve"> G/TBT/N/BDI/590, G/TBT/N/KEN/1789, G/TBT/N/RWA/1187, G/TBT/N/TZA/1309, G/TBT/N/UGA/2143</v>
      </c>
      <c r="E123" s="8" t="s">
        <v>617</v>
      </c>
      <c r="F123" s="8" t="s">
        <v>618</v>
      </c>
      <c r="H123" s="8" t="s">
        <v>540</v>
      </c>
      <c r="I123" s="8" t="s">
        <v>541</v>
      </c>
      <c r="J123" s="8" t="s">
        <v>542</v>
      </c>
      <c r="K123" s="8" t="s">
        <v>24</v>
      </c>
      <c r="L123" s="6"/>
      <c r="M123" s="7">
        <v>45816</v>
      </c>
      <c r="N123" s="6" t="s">
        <v>25</v>
      </c>
      <c r="O123" s="8" t="s">
        <v>620</v>
      </c>
      <c r="P123" s="6" t="str">
        <f>HYPERLINK("https://docs.wto.org/imrd/directdoc.asp?DDFDocuments/t/G/TBTN25/BDI590.DOCX", "https://docs.wto.org/imrd/directdoc.asp?DDFDocuments/t/G/TBTN25/BDI590.DOCX")</f>
        <v>https://docs.wto.org/imrd/directdoc.asp?DDFDocuments/t/G/TBTN25/BDI590.DOCX</v>
      </c>
      <c r="Q123" s="6" t="str">
        <f>HYPERLINK("https://docs.wto.org/imrd/directdoc.asp?DDFDocuments/u/G/TBTN25/BDI590.DOCX", "https://docs.wto.org/imrd/directdoc.asp?DDFDocuments/u/G/TBTN25/BDI590.DOCX")</f>
        <v>https://docs.wto.org/imrd/directdoc.asp?DDFDocuments/u/G/TBTN25/BDI590.DOCX</v>
      </c>
      <c r="R123" s="6" t="str">
        <f>HYPERLINK("https://docs.wto.org/imrd/directdoc.asp?DDFDocuments/v/G/TBTN25/BDI590.DOCX", "https://docs.wto.org/imrd/directdoc.asp?DDFDocuments/v/G/TBTN25/BDI590.DOCX")</f>
        <v>https://docs.wto.org/imrd/directdoc.asp?DDFDocuments/v/G/TBTN25/BDI590.DOCX</v>
      </c>
    </row>
    <row r="124" spans="1:18" ht="225" x14ac:dyDescent="0.25">
      <c r="A124" s="8" t="s">
        <v>624</v>
      </c>
      <c r="B124" s="6" t="s">
        <v>621</v>
      </c>
      <c r="C124" s="7">
        <v>45756</v>
      </c>
      <c r="D124" s="9" t="str">
        <f>HYPERLINK("https://eping.wto.org/en/Search?viewData= G/TBT/N/NZL/145"," G/TBT/N/NZL/145")</f>
        <v xml:space="preserve"> G/TBT/N/NZL/145</v>
      </c>
      <c r="E124" s="8" t="s">
        <v>622</v>
      </c>
      <c r="F124" s="8" t="s">
        <v>623</v>
      </c>
      <c r="H124" s="8" t="s">
        <v>140</v>
      </c>
      <c r="I124" s="8" t="s">
        <v>625</v>
      </c>
      <c r="J124" s="8" t="s">
        <v>279</v>
      </c>
      <c r="K124" s="8" t="s">
        <v>24</v>
      </c>
      <c r="L124" s="6"/>
      <c r="M124" s="7">
        <v>45816</v>
      </c>
      <c r="N124" s="6" t="s">
        <v>25</v>
      </c>
      <c r="O124" s="6"/>
      <c r="P124" s="6" t="str">
        <f>HYPERLINK("https://docs.wto.org/imrd/directdoc.asp?DDFDocuments/t/G/TBTN25/NZL145.DOCX", "https://docs.wto.org/imrd/directdoc.asp?DDFDocuments/t/G/TBTN25/NZL145.DOCX")</f>
        <v>https://docs.wto.org/imrd/directdoc.asp?DDFDocuments/t/G/TBTN25/NZL145.DOCX</v>
      </c>
      <c r="Q124" s="6" t="str">
        <f>HYPERLINK("https://docs.wto.org/imrd/directdoc.asp?DDFDocuments/u/G/TBTN25/NZL145.DOCX", "https://docs.wto.org/imrd/directdoc.asp?DDFDocuments/u/G/TBTN25/NZL145.DOCX")</f>
        <v>https://docs.wto.org/imrd/directdoc.asp?DDFDocuments/u/G/TBTN25/NZL145.DOCX</v>
      </c>
      <c r="R124" s="6" t="str">
        <f>HYPERLINK("https://docs.wto.org/imrd/directdoc.asp?DDFDocuments/v/G/TBTN25/NZL145.DOCX", "https://docs.wto.org/imrd/directdoc.asp?DDFDocuments/v/G/TBTN25/NZL145.DOCX")</f>
        <v>https://docs.wto.org/imrd/directdoc.asp?DDFDocuments/v/G/TBTN25/NZL145.DOCX</v>
      </c>
    </row>
    <row r="125" spans="1:18" ht="45" x14ac:dyDescent="0.25">
      <c r="A125" s="8" t="s">
        <v>619</v>
      </c>
      <c r="B125" s="6" t="s">
        <v>37</v>
      </c>
      <c r="C125" s="7">
        <v>45756</v>
      </c>
      <c r="D125" s="9" t="str">
        <f>HYPERLINK("https://eping.wto.org/en/Search?viewData= G/TBT/N/BDI/590, G/TBT/N/KEN/1789, G/TBT/N/RWA/1187, G/TBT/N/TZA/1309, G/TBT/N/UGA/2143"," G/TBT/N/BDI/590, G/TBT/N/KEN/1789, G/TBT/N/RWA/1187, G/TBT/N/TZA/1309, G/TBT/N/UGA/2143")</f>
        <v xml:space="preserve"> G/TBT/N/BDI/590, G/TBT/N/KEN/1789, G/TBT/N/RWA/1187, G/TBT/N/TZA/1309, G/TBT/N/UGA/2143</v>
      </c>
      <c r="E125" s="8" t="s">
        <v>617</v>
      </c>
      <c r="F125" s="8" t="s">
        <v>618</v>
      </c>
      <c r="H125" s="8" t="s">
        <v>540</v>
      </c>
      <c r="I125" s="8" t="s">
        <v>541</v>
      </c>
      <c r="J125" s="8" t="s">
        <v>542</v>
      </c>
      <c r="K125" s="8" t="s">
        <v>24</v>
      </c>
      <c r="L125" s="6"/>
      <c r="M125" s="7">
        <v>45816</v>
      </c>
      <c r="N125" s="6" t="s">
        <v>25</v>
      </c>
      <c r="O125" s="8" t="s">
        <v>620</v>
      </c>
      <c r="P125" s="6" t="str">
        <f>HYPERLINK("https://docs.wto.org/imrd/directdoc.asp?DDFDocuments/t/G/TBTN25/BDI590.DOCX", "https://docs.wto.org/imrd/directdoc.asp?DDFDocuments/t/G/TBTN25/BDI590.DOCX")</f>
        <v>https://docs.wto.org/imrd/directdoc.asp?DDFDocuments/t/G/TBTN25/BDI590.DOCX</v>
      </c>
      <c r="Q125" s="6" t="str">
        <f>HYPERLINK("https://docs.wto.org/imrd/directdoc.asp?DDFDocuments/u/G/TBTN25/BDI590.DOCX", "https://docs.wto.org/imrd/directdoc.asp?DDFDocuments/u/G/TBTN25/BDI590.DOCX")</f>
        <v>https://docs.wto.org/imrd/directdoc.asp?DDFDocuments/u/G/TBTN25/BDI590.DOCX</v>
      </c>
      <c r="R125" s="6" t="str">
        <f>HYPERLINK("https://docs.wto.org/imrd/directdoc.asp?DDFDocuments/v/G/TBTN25/BDI590.DOCX", "https://docs.wto.org/imrd/directdoc.asp?DDFDocuments/v/G/TBTN25/BDI590.DOCX")</f>
        <v>https://docs.wto.org/imrd/directdoc.asp?DDFDocuments/v/G/TBTN25/BDI590.DOCX</v>
      </c>
    </row>
    <row r="126" spans="1:18" ht="285" x14ac:dyDescent="0.25">
      <c r="A126" s="8" t="s">
        <v>628</v>
      </c>
      <c r="B126" s="6" t="s">
        <v>621</v>
      </c>
      <c r="C126" s="7">
        <v>45756</v>
      </c>
      <c r="D126" s="9" t="str">
        <f>HYPERLINK("https://eping.wto.org/en/Search?viewData= G/TBT/N/NZL/146"," G/TBT/N/NZL/146")</f>
        <v xml:space="preserve"> G/TBT/N/NZL/146</v>
      </c>
      <c r="E126" s="8" t="s">
        <v>626</v>
      </c>
      <c r="F126" s="8" t="s">
        <v>627</v>
      </c>
      <c r="H126" s="8" t="s">
        <v>24</v>
      </c>
      <c r="I126" s="8" t="s">
        <v>629</v>
      </c>
      <c r="J126" s="8" t="s">
        <v>279</v>
      </c>
      <c r="K126" s="8" t="s">
        <v>24</v>
      </c>
      <c r="L126" s="6"/>
      <c r="M126" s="7">
        <v>45816</v>
      </c>
      <c r="N126" s="6" t="s">
        <v>25</v>
      </c>
      <c r="O126" s="6"/>
      <c r="P126" s="6" t="str">
        <f>HYPERLINK("https://docs.wto.org/imrd/directdoc.asp?DDFDocuments/t/G/TBTN25/NZL146.DOCX", "https://docs.wto.org/imrd/directdoc.asp?DDFDocuments/t/G/TBTN25/NZL146.DOCX")</f>
        <v>https://docs.wto.org/imrd/directdoc.asp?DDFDocuments/t/G/TBTN25/NZL146.DOCX</v>
      </c>
      <c r="Q126" s="6" t="str">
        <f>HYPERLINK("https://docs.wto.org/imrd/directdoc.asp?DDFDocuments/u/G/TBTN25/NZL146.DOCX", "https://docs.wto.org/imrd/directdoc.asp?DDFDocuments/u/G/TBTN25/NZL146.DOCX")</f>
        <v>https://docs.wto.org/imrd/directdoc.asp?DDFDocuments/u/G/TBTN25/NZL146.DOCX</v>
      </c>
      <c r="R126" s="6" t="str">
        <f>HYPERLINK("https://docs.wto.org/imrd/directdoc.asp?DDFDocuments/v/G/TBTN25/NZL146.DOCX", "https://docs.wto.org/imrd/directdoc.asp?DDFDocuments/v/G/TBTN25/NZL146.DOCX")</f>
        <v>https://docs.wto.org/imrd/directdoc.asp?DDFDocuments/v/G/TBTN25/NZL146.DOCX</v>
      </c>
    </row>
    <row r="127" spans="1:18" ht="45" x14ac:dyDescent="0.25">
      <c r="A127" s="8" t="s">
        <v>619</v>
      </c>
      <c r="B127" s="6" t="s">
        <v>51</v>
      </c>
      <c r="C127" s="7">
        <v>45756</v>
      </c>
      <c r="D127" s="9" t="str">
        <f>HYPERLINK("https://eping.wto.org/en/Search?viewData= G/TBT/N/BDI/590, G/TBT/N/KEN/1789, G/TBT/N/RWA/1187, G/TBT/N/TZA/1309, G/TBT/N/UGA/2143"," G/TBT/N/BDI/590, G/TBT/N/KEN/1789, G/TBT/N/RWA/1187, G/TBT/N/TZA/1309, G/TBT/N/UGA/2143")</f>
        <v xml:space="preserve"> G/TBT/N/BDI/590, G/TBT/N/KEN/1789, G/TBT/N/RWA/1187, G/TBT/N/TZA/1309, G/TBT/N/UGA/2143</v>
      </c>
      <c r="E127" s="8" t="s">
        <v>617</v>
      </c>
      <c r="F127" s="8" t="s">
        <v>618</v>
      </c>
      <c r="H127" s="8" t="s">
        <v>540</v>
      </c>
      <c r="I127" s="8" t="s">
        <v>541</v>
      </c>
      <c r="J127" s="8" t="s">
        <v>542</v>
      </c>
      <c r="K127" s="8" t="s">
        <v>24</v>
      </c>
      <c r="L127" s="6"/>
      <c r="M127" s="7">
        <v>45816</v>
      </c>
      <c r="N127" s="6" t="s">
        <v>25</v>
      </c>
      <c r="O127" s="8" t="s">
        <v>620</v>
      </c>
      <c r="P127" s="6" t="str">
        <f>HYPERLINK("https://docs.wto.org/imrd/directdoc.asp?DDFDocuments/t/G/TBTN25/BDI590.DOCX", "https://docs.wto.org/imrd/directdoc.asp?DDFDocuments/t/G/TBTN25/BDI590.DOCX")</f>
        <v>https://docs.wto.org/imrd/directdoc.asp?DDFDocuments/t/G/TBTN25/BDI590.DOCX</v>
      </c>
      <c r="Q127" s="6" t="str">
        <f>HYPERLINK("https://docs.wto.org/imrd/directdoc.asp?DDFDocuments/u/G/TBTN25/BDI590.DOCX", "https://docs.wto.org/imrd/directdoc.asp?DDFDocuments/u/G/TBTN25/BDI590.DOCX")</f>
        <v>https://docs.wto.org/imrd/directdoc.asp?DDFDocuments/u/G/TBTN25/BDI590.DOCX</v>
      </c>
      <c r="R127" s="6" t="str">
        <f>HYPERLINK("https://docs.wto.org/imrd/directdoc.asp?DDFDocuments/v/G/TBTN25/BDI590.DOCX", "https://docs.wto.org/imrd/directdoc.asp?DDFDocuments/v/G/TBTN25/BDI590.DOCX")</f>
        <v>https://docs.wto.org/imrd/directdoc.asp?DDFDocuments/v/G/TBTN25/BDI590.DOCX</v>
      </c>
    </row>
    <row r="128" spans="1:18" ht="45" x14ac:dyDescent="0.25">
      <c r="A128" s="8" t="s">
        <v>619</v>
      </c>
      <c r="B128" s="6" t="s">
        <v>45</v>
      </c>
      <c r="C128" s="7">
        <v>45756</v>
      </c>
      <c r="D128" s="9" t="str">
        <f>HYPERLINK("https://eping.wto.org/en/Search?viewData= G/TBT/N/BDI/590, G/TBT/N/KEN/1789, G/TBT/N/RWA/1187, G/TBT/N/TZA/1309, G/TBT/N/UGA/2143"," G/TBT/N/BDI/590, G/TBT/N/KEN/1789, G/TBT/N/RWA/1187, G/TBT/N/TZA/1309, G/TBT/N/UGA/2143")</f>
        <v xml:space="preserve"> G/TBT/N/BDI/590, G/TBT/N/KEN/1789, G/TBT/N/RWA/1187, G/TBT/N/TZA/1309, G/TBT/N/UGA/2143</v>
      </c>
      <c r="E128" s="8" t="s">
        <v>617</v>
      </c>
      <c r="F128" s="8" t="s">
        <v>618</v>
      </c>
      <c r="H128" s="8" t="s">
        <v>540</v>
      </c>
      <c r="I128" s="8" t="s">
        <v>541</v>
      </c>
      <c r="J128" s="8" t="s">
        <v>542</v>
      </c>
      <c r="K128" s="8" t="s">
        <v>24</v>
      </c>
      <c r="L128" s="6"/>
      <c r="M128" s="7">
        <v>45816</v>
      </c>
      <c r="N128" s="6" t="s">
        <v>25</v>
      </c>
      <c r="O128" s="8" t="s">
        <v>620</v>
      </c>
      <c r="P128" s="6" t="str">
        <f>HYPERLINK("https://docs.wto.org/imrd/directdoc.asp?DDFDocuments/t/G/TBTN25/BDI590.DOCX", "https://docs.wto.org/imrd/directdoc.asp?DDFDocuments/t/G/TBTN25/BDI590.DOCX")</f>
        <v>https://docs.wto.org/imrd/directdoc.asp?DDFDocuments/t/G/TBTN25/BDI590.DOCX</v>
      </c>
      <c r="Q128" s="6" t="str">
        <f>HYPERLINK("https://docs.wto.org/imrd/directdoc.asp?DDFDocuments/u/G/TBTN25/BDI590.DOCX", "https://docs.wto.org/imrd/directdoc.asp?DDFDocuments/u/G/TBTN25/BDI590.DOCX")</f>
        <v>https://docs.wto.org/imrd/directdoc.asp?DDFDocuments/u/G/TBTN25/BDI590.DOCX</v>
      </c>
      <c r="R128" s="6" t="str">
        <f>HYPERLINK("https://docs.wto.org/imrd/directdoc.asp?DDFDocuments/v/G/TBTN25/BDI590.DOCX", "https://docs.wto.org/imrd/directdoc.asp?DDFDocuments/v/G/TBTN25/BDI590.DOCX")</f>
        <v>https://docs.wto.org/imrd/directdoc.asp?DDFDocuments/v/G/TBTN25/BDI590.DOCX</v>
      </c>
    </row>
    <row r="129" spans="1:18" ht="45" x14ac:dyDescent="0.25">
      <c r="A129" s="8" t="s">
        <v>619</v>
      </c>
      <c r="B129" s="6" t="s">
        <v>35</v>
      </c>
      <c r="C129" s="7">
        <v>45756</v>
      </c>
      <c r="D129" s="9" t="str">
        <f>HYPERLINK("https://eping.wto.org/en/Search?viewData= G/TBT/N/BDI/590, G/TBT/N/KEN/1789, G/TBT/N/RWA/1187, G/TBT/N/TZA/1309, G/TBT/N/UGA/2143"," G/TBT/N/BDI/590, G/TBT/N/KEN/1789, G/TBT/N/RWA/1187, G/TBT/N/TZA/1309, G/TBT/N/UGA/2143")</f>
        <v xml:space="preserve"> G/TBT/N/BDI/590, G/TBT/N/KEN/1789, G/TBT/N/RWA/1187, G/TBT/N/TZA/1309, G/TBT/N/UGA/2143</v>
      </c>
      <c r="E129" s="8" t="s">
        <v>617</v>
      </c>
      <c r="F129" s="8" t="s">
        <v>618</v>
      </c>
      <c r="H129" s="8" t="s">
        <v>540</v>
      </c>
      <c r="I129" s="8" t="s">
        <v>541</v>
      </c>
      <c r="J129" s="8" t="s">
        <v>542</v>
      </c>
      <c r="K129" s="8" t="s">
        <v>24</v>
      </c>
      <c r="L129" s="6"/>
      <c r="M129" s="7">
        <v>45816</v>
      </c>
      <c r="N129" s="6" t="s">
        <v>25</v>
      </c>
      <c r="O129" s="8" t="s">
        <v>620</v>
      </c>
      <c r="P129" s="6" t="str">
        <f>HYPERLINK("https://docs.wto.org/imrd/directdoc.asp?DDFDocuments/t/G/TBTN25/BDI590.DOCX", "https://docs.wto.org/imrd/directdoc.asp?DDFDocuments/t/G/TBTN25/BDI590.DOCX")</f>
        <v>https://docs.wto.org/imrd/directdoc.asp?DDFDocuments/t/G/TBTN25/BDI590.DOCX</v>
      </c>
      <c r="Q129" s="6" t="str">
        <f>HYPERLINK("https://docs.wto.org/imrd/directdoc.asp?DDFDocuments/u/G/TBTN25/BDI590.DOCX", "https://docs.wto.org/imrd/directdoc.asp?DDFDocuments/u/G/TBTN25/BDI590.DOCX")</f>
        <v>https://docs.wto.org/imrd/directdoc.asp?DDFDocuments/u/G/TBTN25/BDI590.DOCX</v>
      </c>
      <c r="R129" s="6" t="str">
        <f>HYPERLINK("https://docs.wto.org/imrd/directdoc.asp?DDFDocuments/v/G/TBTN25/BDI590.DOCX", "https://docs.wto.org/imrd/directdoc.asp?DDFDocuments/v/G/TBTN25/BDI590.DOCX")</f>
        <v>https://docs.wto.org/imrd/directdoc.asp?DDFDocuments/v/G/TBTN25/BDI590.DOCX</v>
      </c>
    </row>
    <row r="130" spans="1:18" ht="45" x14ac:dyDescent="0.25">
      <c r="A130" s="8" t="s">
        <v>632</v>
      </c>
      <c r="B130" s="6" t="s">
        <v>231</v>
      </c>
      <c r="C130" s="7">
        <v>45755</v>
      </c>
      <c r="D130" s="9" t="str">
        <f>HYPERLINK("https://eping.wto.org/en/Search?viewData= G/TBT/N/JPN/861"," G/TBT/N/JPN/861")</f>
        <v xml:space="preserve"> G/TBT/N/JPN/861</v>
      </c>
      <c r="E130" s="8" t="s">
        <v>630</v>
      </c>
      <c r="F130" s="8" t="s">
        <v>631</v>
      </c>
      <c r="H130" s="8" t="s">
        <v>24</v>
      </c>
      <c r="I130" s="8" t="s">
        <v>107</v>
      </c>
      <c r="J130" s="8" t="s">
        <v>633</v>
      </c>
      <c r="K130" s="8" t="s">
        <v>109</v>
      </c>
      <c r="L130" s="6"/>
      <c r="M130" s="7" t="s">
        <v>24</v>
      </c>
      <c r="N130" s="6" t="s">
        <v>25</v>
      </c>
      <c r="O130" s="8" t="s">
        <v>634</v>
      </c>
      <c r="P130" s="6" t="str">
        <f>HYPERLINK("https://docs.wto.org/imrd/directdoc.asp?DDFDocuments/t/G/TBTN25/JPN861.DOCX", "https://docs.wto.org/imrd/directdoc.asp?DDFDocuments/t/G/TBTN25/JPN861.DOCX")</f>
        <v>https://docs.wto.org/imrd/directdoc.asp?DDFDocuments/t/G/TBTN25/JPN861.DOCX</v>
      </c>
      <c r="Q130" s="6" t="str">
        <f>HYPERLINK("https://docs.wto.org/imrd/directdoc.asp?DDFDocuments/u/G/TBTN25/JPN861.DOCX", "https://docs.wto.org/imrd/directdoc.asp?DDFDocuments/u/G/TBTN25/JPN861.DOCX")</f>
        <v>https://docs.wto.org/imrd/directdoc.asp?DDFDocuments/u/G/TBTN25/JPN861.DOCX</v>
      </c>
      <c r="R130" s="6" t="str">
        <f>HYPERLINK("https://docs.wto.org/imrd/directdoc.asp?DDFDocuments/v/G/TBTN25/JPN861.DOCX", "https://docs.wto.org/imrd/directdoc.asp?DDFDocuments/v/G/TBTN25/JPN861.DOCX")</f>
        <v>https://docs.wto.org/imrd/directdoc.asp?DDFDocuments/v/G/TBTN25/JPN861.DOCX</v>
      </c>
    </row>
    <row r="131" spans="1:18" ht="60" x14ac:dyDescent="0.25">
      <c r="A131" s="8" t="s">
        <v>637</v>
      </c>
      <c r="B131" s="6" t="s">
        <v>45</v>
      </c>
      <c r="C131" s="7">
        <v>45755</v>
      </c>
      <c r="D131" s="9" t="str">
        <f>HYPERLINK("https://eping.wto.org/en/Search?viewData= G/TBT/N/BDI/588, G/TBT/N/KEN/1787, G/TBT/N/RWA/1185, G/TBT/N/TZA/1307, G/TBT/N/UGA/2141"," G/TBT/N/BDI/588, G/TBT/N/KEN/1787, G/TBT/N/RWA/1185, G/TBT/N/TZA/1307, G/TBT/N/UGA/2141")</f>
        <v xml:space="preserve"> G/TBT/N/BDI/588, G/TBT/N/KEN/1787, G/TBT/N/RWA/1185, G/TBT/N/TZA/1307, G/TBT/N/UGA/2141</v>
      </c>
      <c r="E131" s="8" t="s">
        <v>635</v>
      </c>
      <c r="F131" s="8" t="s">
        <v>636</v>
      </c>
      <c r="H131" s="8" t="s">
        <v>638</v>
      </c>
      <c r="I131" s="8" t="s">
        <v>639</v>
      </c>
      <c r="J131" s="8" t="s">
        <v>542</v>
      </c>
      <c r="K131" s="8" t="s">
        <v>24</v>
      </c>
      <c r="L131" s="6"/>
      <c r="M131" s="7">
        <v>45815</v>
      </c>
      <c r="N131" s="6" t="s">
        <v>25</v>
      </c>
      <c r="O131" s="8" t="s">
        <v>640</v>
      </c>
      <c r="P131" s="6" t="str">
        <f>HYPERLINK("https://docs.wto.org/imrd/directdoc.asp?DDFDocuments/t/G/TBTN25/BDI588.DOCX", "https://docs.wto.org/imrd/directdoc.asp?DDFDocuments/t/G/TBTN25/BDI588.DOCX")</f>
        <v>https://docs.wto.org/imrd/directdoc.asp?DDFDocuments/t/G/TBTN25/BDI588.DOCX</v>
      </c>
      <c r="Q131" s="6" t="str">
        <f>HYPERLINK("https://docs.wto.org/imrd/directdoc.asp?DDFDocuments/u/G/TBTN25/BDI588.DOCX", "https://docs.wto.org/imrd/directdoc.asp?DDFDocuments/u/G/TBTN25/BDI588.DOCX")</f>
        <v>https://docs.wto.org/imrd/directdoc.asp?DDFDocuments/u/G/TBTN25/BDI588.DOCX</v>
      </c>
      <c r="R131" s="6" t="str">
        <f>HYPERLINK("https://docs.wto.org/imrd/directdoc.asp?DDFDocuments/v/G/TBTN25/BDI588.DOCX", "https://docs.wto.org/imrd/directdoc.asp?DDFDocuments/v/G/TBTN25/BDI588.DOCX")</f>
        <v>https://docs.wto.org/imrd/directdoc.asp?DDFDocuments/v/G/TBTN25/BDI588.DOCX</v>
      </c>
    </row>
    <row r="132" spans="1:18" ht="45" x14ac:dyDescent="0.25">
      <c r="A132" s="8" t="s">
        <v>643</v>
      </c>
      <c r="B132" s="6" t="s">
        <v>17</v>
      </c>
      <c r="C132" s="7">
        <v>45755</v>
      </c>
      <c r="D132" s="9" t="str">
        <f>HYPERLINK("https://eping.wto.org/en/Search?viewData= G/TBT/N/BDI/589, G/TBT/N/KEN/1788, G/TBT/N/RWA/1186, G/TBT/N/TZA/1308, G/TBT/N/UGA/2142"," G/TBT/N/BDI/589, G/TBT/N/KEN/1788, G/TBT/N/RWA/1186, G/TBT/N/TZA/1308, G/TBT/N/UGA/2142")</f>
        <v xml:space="preserve"> G/TBT/N/BDI/589, G/TBT/N/KEN/1788, G/TBT/N/RWA/1186, G/TBT/N/TZA/1308, G/TBT/N/UGA/2142</v>
      </c>
      <c r="E132" s="8" t="s">
        <v>641</v>
      </c>
      <c r="F132" s="8" t="s">
        <v>642</v>
      </c>
      <c r="H132" s="8" t="s">
        <v>644</v>
      </c>
      <c r="I132" s="8" t="s">
        <v>639</v>
      </c>
      <c r="J132" s="8" t="s">
        <v>542</v>
      </c>
      <c r="K132" s="8" t="s">
        <v>24</v>
      </c>
      <c r="L132" s="6"/>
      <c r="M132" s="7">
        <v>45815</v>
      </c>
      <c r="N132" s="6" t="s">
        <v>25</v>
      </c>
      <c r="O132" s="8" t="s">
        <v>645</v>
      </c>
      <c r="P132" s="6" t="str">
        <f>HYPERLINK("https://docs.wto.org/imrd/directdoc.asp?DDFDocuments/t/G/TBTN25/BDI589.DOCX", "https://docs.wto.org/imrd/directdoc.asp?DDFDocuments/t/G/TBTN25/BDI589.DOCX")</f>
        <v>https://docs.wto.org/imrd/directdoc.asp?DDFDocuments/t/G/TBTN25/BDI589.DOCX</v>
      </c>
      <c r="Q132" s="6" t="str">
        <f>HYPERLINK("https://docs.wto.org/imrd/directdoc.asp?DDFDocuments/u/G/TBTN25/BDI589.DOCX", "https://docs.wto.org/imrd/directdoc.asp?DDFDocuments/u/G/TBTN25/BDI589.DOCX")</f>
        <v>https://docs.wto.org/imrd/directdoc.asp?DDFDocuments/u/G/TBTN25/BDI589.DOCX</v>
      </c>
      <c r="R132" s="6" t="str">
        <f>HYPERLINK("https://docs.wto.org/imrd/directdoc.asp?DDFDocuments/v/G/TBTN25/BDI589.DOCX", "https://docs.wto.org/imrd/directdoc.asp?DDFDocuments/v/G/TBTN25/BDI589.DOCX")</f>
        <v>https://docs.wto.org/imrd/directdoc.asp?DDFDocuments/v/G/TBTN25/BDI589.DOCX</v>
      </c>
    </row>
    <row r="133" spans="1:18" ht="45" x14ac:dyDescent="0.25">
      <c r="A133" s="8" t="s">
        <v>643</v>
      </c>
      <c r="B133" s="6" t="s">
        <v>51</v>
      </c>
      <c r="C133" s="7">
        <v>45755</v>
      </c>
      <c r="D133" s="9" t="str">
        <f>HYPERLINK("https://eping.wto.org/en/Search?viewData= G/TBT/N/BDI/589, G/TBT/N/KEN/1788, G/TBT/N/RWA/1186, G/TBT/N/TZA/1308, G/TBT/N/UGA/2142"," G/TBT/N/BDI/589, G/TBT/N/KEN/1788, G/TBT/N/RWA/1186, G/TBT/N/TZA/1308, G/TBT/N/UGA/2142")</f>
        <v xml:space="preserve"> G/TBT/N/BDI/589, G/TBT/N/KEN/1788, G/TBT/N/RWA/1186, G/TBT/N/TZA/1308, G/TBT/N/UGA/2142</v>
      </c>
      <c r="E133" s="8" t="s">
        <v>641</v>
      </c>
      <c r="F133" s="8" t="s">
        <v>642</v>
      </c>
      <c r="H133" s="8" t="s">
        <v>644</v>
      </c>
      <c r="I133" s="8" t="s">
        <v>639</v>
      </c>
      <c r="J133" s="8" t="s">
        <v>542</v>
      </c>
      <c r="K133" s="8" t="s">
        <v>24</v>
      </c>
      <c r="L133" s="6"/>
      <c r="M133" s="7">
        <v>45815</v>
      </c>
      <c r="N133" s="6" t="s">
        <v>25</v>
      </c>
      <c r="O133" s="8" t="s">
        <v>645</v>
      </c>
      <c r="P133" s="6" t="str">
        <f>HYPERLINK("https://docs.wto.org/imrd/directdoc.asp?DDFDocuments/t/G/TBTN25/BDI589.DOCX", "https://docs.wto.org/imrd/directdoc.asp?DDFDocuments/t/G/TBTN25/BDI589.DOCX")</f>
        <v>https://docs.wto.org/imrd/directdoc.asp?DDFDocuments/t/G/TBTN25/BDI589.DOCX</v>
      </c>
      <c r="Q133" s="6" t="str">
        <f>HYPERLINK("https://docs.wto.org/imrd/directdoc.asp?DDFDocuments/u/G/TBTN25/BDI589.DOCX", "https://docs.wto.org/imrd/directdoc.asp?DDFDocuments/u/G/TBTN25/BDI589.DOCX")</f>
        <v>https://docs.wto.org/imrd/directdoc.asp?DDFDocuments/u/G/TBTN25/BDI589.DOCX</v>
      </c>
      <c r="R133" s="6" t="str">
        <f>HYPERLINK("https://docs.wto.org/imrd/directdoc.asp?DDFDocuments/v/G/TBTN25/BDI589.DOCX", "https://docs.wto.org/imrd/directdoc.asp?DDFDocuments/v/G/TBTN25/BDI589.DOCX")</f>
        <v>https://docs.wto.org/imrd/directdoc.asp?DDFDocuments/v/G/TBTN25/BDI589.DOCX</v>
      </c>
    </row>
    <row r="134" spans="1:18" ht="60" x14ac:dyDescent="0.25">
      <c r="A134" s="8" t="s">
        <v>637</v>
      </c>
      <c r="B134" s="6" t="s">
        <v>37</v>
      </c>
      <c r="C134" s="7">
        <v>45755</v>
      </c>
      <c r="D134" s="9" t="str">
        <f>HYPERLINK("https://eping.wto.org/en/Search?viewData= G/TBT/N/BDI/588, G/TBT/N/KEN/1787, G/TBT/N/RWA/1185, G/TBT/N/TZA/1307, G/TBT/N/UGA/2141"," G/TBT/N/BDI/588, G/TBT/N/KEN/1787, G/TBT/N/RWA/1185, G/TBT/N/TZA/1307, G/TBT/N/UGA/2141")</f>
        <v xml:space="preserve"> G/TBT/N/BDI/588, G/TBT/N/KEN/1787, G/TBT/N/RWA/1185, G/TBT/N/TZA/1307, G/TBT/N/UGA/2141</v>
      </c>
      <c r="E134" s="8" t="s">
        <v>635</v>
      </c>
      <c r="F134" s="8" t="s">
        <v>636</v>
      </c>
      <c r="H134" s="8" t="s">
        <v>638</v>
      </c>
      <c r="I134" s="8" t="s">
        <v>639</v>
      </c>
      <c r="J134" s="8" t="s">
        <v>542</v>
      </c>
      <c r="K134" s="8" t="s">
        <v>24</v>
      </c>
      <c r="L134" s="6"/>
      <c r="M134" s="7">
        <v>45815</v>
      </c>
      <c r="N134" s="6" t="s">
        <v>25</v>
      </c>
      <c r="O134" s="8" t="s">
        <v>640</v>
      </c>
      <c r="P134" s="6" t="str">
        <f>HYPERLINK("https://docs.wto.org/imrd/directdoc.asp?DDFDocuments/t/G/TBTN25/BDI588.DOCX", "https://docs.wto.org/imrd/directdoc.asp?DDFDocuments/t/G/TBTN25/BDI588.DOCX")</f>
        <v>https://docs.wto.org/imrd/directdoc.asp?DDFDocuments/t/G/TBTN25/BDI588.DOCX</v>
      </c>
      <c r="Q134" s="6" t="str">
        <f>HYPERLINK("https://docs.wto.org/imrd/directdoc.asp?DDFDocuments/u/G/TBTN25/BDI588.DOCX", "https://docs.wto.org/imrd/directdoc.asp?DDFDocuments/u/G/TBTN25/BDI588.DOCX")</f>
        <v>https://docs.wto.org/imrd/directdoc.asp?DDFDocuments/u/G/TBTN25/BDI588.DOCX</v>
      </c>
      <c r="R134" s="6" t="str">
        <f>HYPERLINK("https://docs.wto.org/imrd/directdoc.asp?DDFDocuments/v/G/TBTN25/BDI588.DOCX", "https://docs.wto.org/imrd/directdoc.asp?DDFDocuments/v/G/TBTN25/BDI588.DOCX")</f>
        <v>https://docs.wto.org/imrd/directdoc.asp?DDFDocuments/v/G/TBTN25/BDI588.DOCX</v>
      </c>
    </row>
    <row r="135" spans="1:18" ht="150" x14ac:dyDescent="0.25">
      <c r="A135" s="8" t="s">
        <v>648</v>
      </c>
      <c r="B135" s="6" t="s">
        <v>90</v>
      </c>
      <c r="C135" s="7">
        <v>45755</v>
      </c>
      <c r="D135" s="9" t="str">
        <f>HYPERLINK("https://eping.wto.org/en/Search?viewData= G/TBT/N/USA/2191"," G/TBT/N/USA/2191")</f>
        <v xml:space="preserve"> G/TBT/N/USA/2191</v>
      </c>
      <c r="E135" s="8" t="s">
        <v>646</v>
      </c>
      <c r="F135" s="8" t="s">
        <v>647</v>
      </c>
      <c r="H135" s="8" t="s">
        <v>24</v>
      </c>
      <c r="I135" s="8" t="s">
        <v>649</v>
      </c>
      <c r="J135" s="8" t="s">
        <v>236</v>
      </c>
      <c r="K135" s="8" t="s">
        <v>24</v>
      </c>
      <c r="L135" s="6"/>
      <c r="M135" s="7">
        <v>45782</v>
      </c>
      <c r="N135" s="6" t="s">
        <v>25</v>
      </c>
      <c r="O135" s="8" t="s">
        <v>650</v>
      </c>
      <c r="P135" s="6" t="str">
        <f>HYPERLINK("https://docs.wto.org/imrd/directdoc.asp?DDFDocuments/t/G/TBTN25/USA2191.DOCX", "https://docs.wto.org/imrd/directdoc.asp?DDFDocuments/t/G/TBTN25/USA2191.DOCX")</f>
        <v>https://docs.wto.org/imrd/directdoc.asp?DDFDocuments/t/G/TBTN25/USA2191.DOCX</v>
      </c>
      <c r="Q135" s="6" t="str">
        <f>HYPERLINK("https://docs.wto.org/imrd/directdoc.asp?DDFDocuments/u/G/TBTN25/USA2191.DOCX", "https://docs.wto.org/imrd/directdoc.asp?DDFDocuments/u/G/TBTN25/USA2191.DOCX")</f>
        <v>https://docs.wto.org/imrd/directdoc.asp?DDFDocuments/u/G/TBTN25/USA2191.DOCX</v>
      </c>
      <c r="R135" s="6" t="str">
        <f>HYPERLINK("https://docs.wto.org/imrd/directdoc.asp?DDFDocuments/v/G/TBTN25/USA2191.DOCX", "https://docs.wto.org/imrd/directdoc.asp?DDFDocuments/v/G/TBTN25/USA2191.DOCX")</f>
        <v>https://docs.wto.org/imrd/directdoc.asp?DDFDocuments/v/G/TBTN25/USA2191.DOCX</v>
      </c>
    </row>
    <row r="136" spans="1:18" ht="60" x14ac:dyDescent="0.25">
      <c r="A136" s="8" t="s">
        <v>637</v>
      </c>
      <c r="B136" s="6" t="s">
        <v>51</v>
      </c>
      <c r="C136" s="7">
        <v>45755</v>
      </c>
      <c r="D136" s="9" t="str">
        <f>HYPERLINK("https://eping.wto.org/en/Search?viewData= G/TBT/N/BDI/588, G/TBT/N/KEN/1787, G/TBT/N/RWA/1185, G/TBT/N/TZA/1307, G/TBT/N/UGA/2141"," G/TBT/N/BDI/588, G/TBT/N/KEN/1787, G/TBT/N/RWA/1185, G/TBT/N/TZA/1307, G/TBT/N/UGA/2141")</f>
        <v xml:space="preserve"> G/TBT/N/BDI/588, G/TBT/N/KEN/1787, G/TBT/N/RWA/1185, G/TBT/N/TZA/1307, G/TBT/N/UGA/2141</v>
      </c>
      <c r="E136" s="8" t="s">
        <v>635</v>
      </c>
      <c r="F136" s="8" t="s">
        <v>636</v>
      </c>
      <c r="H136" s="8" t="s">
        <v>638</v>
      </c>
      <c r="I136" s="8" t="s">
        <v>639</v>
      </c>
      <c r="J136" s="8" t="s">
        <v>542</v>
      </c>
      <c r="K136" s="8" t="s">
        <v>24</v>
      </c>
      <c r="L136" s="6"/>
      <c r="M136" s="7">
        <v>45815</v>
      </c>
      <c r="N136" s="6" t="s">
        <v>25</v>
      </c>
      <c r="O136" s="8" t="s">
        <v>640</v>
      </c>
      <c r="P136" s="6" t="str">
        <f>HYPERLINK("https://docs.wto.org/imrd/directdoc.asp?DDFDocuments/t/G/TBTN25/BDI588.DOCX", "https://docs.wto.org/imrd/directdoc.asp?DDFDocuments/t/G/TBTN25/BDI588.DOCX")</f>
        <v>https://docs.wto.org/imrd/directdoc.asp?DDFDocuments/t/G/TBTN25/BDI588.DOCX</v>
      </c>
      <c r="Q136" s="6" t="str">
        <f>HYPERLINK("https://docs.wto.org/imrd/directdoc.asp?DDFDocuments/u/G/TBTN25/BDI588.DOCX", "https://docs.wto.org/imrd/directdoc.asp?DDFDocuments/u/G/TBTN25/BDI588.DOCX")</f>
        <v>https://docs.wto.org/imrd/directdoc.asp?DDFDocuments/u/G/TBTN25/BDI588.DOCX</v>
      </c>
      <c r="R136" s="6" t="str">
        <f>HYPERLINK("https://docs.wto.org/imrd/directdoc.asp?DDFDocuments/v/G/TBTN25/BDI588.DOCX", "https://docs.wto.org/imrd/directdoc.asp?DDFDocuments/v/G/TBTN25/BDI588.DOCX")</f>
        <v>https://docs.wto.org/imrd/directdoc.asp?DDFDocuments/v/G/TBTN25/BDI588.DOCX</v>
      </c>
    </row>
    <row r="137" spans="1:18" ht="45" x14ac:dyDescent="0.25">
      <c r="A137" s="8" t="s">
        <v>643</v>
      </c>
      <c r="B137" s="6" t="s">
        <v>37</v>
      </c>
      <c r="C137" s="7">
        <v>45755</v>
      </c>
      <c r="D137" s="9" t="str">
        <f>HYPERLINK("https://eping.wto.org/en/Search?viewData= G/TBT/N/BDI/589, G/TBT/N/KEN/1788, G/TBT/N/RWA/1186, G/TBT/N/TZA/1308, G/TBT/N/UGA/2142"," G/TBT/N/BDI/589, G/TBT/N/KEN/1788, G/TBT/N/RWA/1186, G/TBT/N/TZA/1308, G/TBT/N/UGA/2142")</f>
        <v xml:space="preserve"> G/TBT/N/BDI/589, G/TBT/N/KEN/1788, G/TBT/N/RWA/1186, G/TBT/N/TZA/1308, G/TBT/N/UGA/2142</v>
      </c>
      <c r="E137" s="8" t="s">
        <v>641</v>
      </c>
      <c r="F137" s="8" t="s">
        <v>642</v>
      </c>
      <c r="H137" s="8" t="s">
        <v>644</v>
      </c>
      <c r="I137" s="8" t="s">
        <v>639</v>
      </c>
      <c r="J137" s="8" t="s">
        <v>542</v>
      </c>
      <c r="K137" s="8" t="s">
        <v>24</v>
      </c>
      <c r="L137" s="6"/>
      <c r="M137" s="7">
        <v>45815</v>
      </c>
      <c r="N137" s="6" t="s">
        <v>25</v>
      </c>
      <c r="O137" s="8" t="s">
        <v>645</v>
      </c>
      <c r="P137" s="6" t="str">
        <f>HYPERLINK("https://docs.wto.org/imrd/directdoc.asp?DDFDocuments/t/G/TBTN25/BDI589.DOCX", "https://docs.wto.org/imrd/directdoc.asp?DDFDocuments/t/G/TBTN25/BDI589.DOCX")</f>
        <v>https://docs.wto.org/imrd/directdoc.asp?DDFDocuments/t/G/TBTN25/BDI589.DOCX</v>
      </c>
      <c r="Q137" s="6" t="str">
        <f>HYPERLINK("https://docs.wto.org/imrd/directdoc.asp?DDFDocuments/u/G/TBTN25/BDI589.DOCX", "https://docs.wto.org/imrd/directdoc.asp?DDFDocuments/u/G/TBTN25/BDI589.DOCX")</f>
        <v>https://docs.wto.org/imrd/directdoc.asp?DDFDocuments/u/G/TBTN25/BDI589.DOCX</v>
      </c>
      <c r="R137" s="6" t="str">
        <f>HYPERLINK("https://docs.wto.org/imrd/directdoc.asp?DDFDocuments/v/G/TBTN25/BDI589.DOCX", "https://docs.wto.org/imrd/directdoc.asp?DDFDocuments/v/G/TBTN25/BDI589.DOCX")</f>
        <v>https://docs.wto.org/imrd/directdoc.asp?DDFDocuments/v/G/TBTN25/BDI589.DOCX</v>
      </c>
    </row>
    <row r="138" spans="1:18" ht="60" x14ac:dyDescent="0.25">
      <c r="A138" s="8" t="s">
        <v>637</v>
      </c>
      <c r="B138" s="6" t="s">
        <v>17</v>
      </c>
      <c r="C138" s="7">
        <v>45755</v>
      </c>
      <c r="D138" s="9" t="str">
        <f>HYPERLINK("https://eping.wto.org/en/Search?viewData= G/TBT/N/BDI/588, G/TBT/N/KEN/1787, G/TBT/N/RWA/1185, G/TBT/N/TZA/1307, G/TBT/N/UGA/2141"," G/TBT/N/BDI/588, G/TBT/N/KEN/1787, G/TBT/N/RWA/1185, G/TBT/N/TZA/1307, G/TBT/N/UGA/2141")</f>
        <v xml:space="preserve"> G/TBT/N/BDI/588, G/TBT/N/KEN/1787, G/TBT/N/RWA/1185, G/TBT/N/TZA/1307, G/TBT/N/UGA/2141</v>
      </c>
      <c r="E138" s="8" t="s">
        <v>635</v>
      </c>
      <c r="F138" s="8" t="s">
        <v>636</v>
      </c>
      <c r="H138" s="8" t="s">
        <v>638</v>
      </c>
      <c r="I138" s="8" t="s">
        <v>639</v>
      </c>
      <c r="J138" s="8" t="s">
        <v>542</v>
      </c>
      <c r="K138" s="8" t="s">
        <v>24</v>
      </c>
      <c r="L138" s="6"/>
      <c r="M138" s="7">
        <v>45815</v>
      </c>
      <c r="N138" s="6" t="s">
        <v>25</v>
      </c>
      <c r="O138" s="8" t="s">
        <v>640</v>
      </c>
      <c r="P138" s="6" t="str">
        <f>HYPERLINK("https://docs.wto.org/imrd/directdoc.asp?DDFDocuments/t/G/TBTN25/BDI588.DOCX", "https://docs.wto.org/imrd/directdoc.asp?DDFDocuments/t/G/TBTN25/BDI588.DOCX")</f>
        <v>https://docs.wto.org/imrd/directdoc.asp?DDFDocuments/t/G/TBTN25/BDI588.DOCX</v>
      </c>
      <c r="Q138" s="6" t="str">
        <f>HYPERLINK("https://docs.wto.org/imrd/directdoc.asp?DDFDocuments/u/G/TBTN25/BDI588.DOCX", "https://docs.wto.org/imrd/directdoc.asp?DDFDocuments/u/G/TBTN25/BDI588.DOCX")</f>
        <v>https://docs.wto.org/imrd/directdoc.asp?DDFDocuments/u/G/TBTN25/BDI588.DOCX</v>
      </c>
      <c r="R138" s="6" t="str">
        <f>HYPERLINK("https://docs.wto.org/imrd/directdoc.asp?DDFDocuments/v/G/TBTN25/BDI588.DOCX", "https://docs.wto.org/imrd/directdoc.asp?DDFDocuments/v/G/TBTN25/BDI588.DOCX")</f>
        <v>https://docs.wto.org/imrd/directdoc.asp?DDFDocuments/v/G/TBTN25/BDI588.DOCX</v>
      </c>
    </row>
    <row r="139" spans="1:18" ht="45" x14ac:dyDescent="0.25">
      <c r="A139" s="8" t="s">
        <v>643</v>
      </c>
      <c r="B139" s="6" t="s">
        <v>35</v>
      </c>
      <c r="C139" s="7">
        <v>45755</v>
      </c>
      <c r="D139" s="9" t="str">
        <f>HYPERLINK("https://eping.wto.org/en/Search?viewData= G/TBT/N/BDI/589, G/TBT/N/KEN/1788, G/TBT/N/RWA/1186, G/TBT/N/TZA/1308, G/TBT/N/UGA/2142"," G/TBT/N/BDI/589, G/TBT/N/KEN/1788, G/TBT/N/RWA/1186, G/TBT/N/TZA/1308, G/TBT/N/UGA/2142")</f>
        <v xml:space="preserve"> G/TBT/N/BDI/589, G/TBT/N/KEN/1788, G/TBT/N/RWA/1186, G/TBT/N/TZA/1308, G/TBT/N/UGA/2142</v>
      </c>
      <c r="E139" s="8" t="s">
        <v>641</v>
      </c>
      <c r="F139" s="8" t="s">
        <v>642</v>
      </c>
      <c r="H139" s="8" t="s">
        <v>644</v>
      </c>
      <c r="I139" s="8" t="s">
        <v>639</v>
      </c>
      <c r="J139" s="8" t="s">
        <v>542</v>
      </c>
      <c r="K139" s="8" t="s">
        <v>24</v>
      </c>
      <c r="L139" s="6"/>
      <c r="M139" s="7">
        <v>45815</v>
      </c>
      <c r="N139" s="6" t="s">
        <v>25</v>
      </c>
      <c r="O139" s="8" t="s">
        <v>645</v>
      </c>
      <c r="P139" s="6" t="str">
        <f>HYPERLINK("https://docs.wto.org/imrd/directdoc.asp?DDFDocuments/t/G/TBTN25/BDI589.DOCX", "https://docs.wto.org/imrd/directdoc.asp?DDFDocuments/t/G/TBTN25/BDI589.DOCX")</f>
        <v>https://docs.wto.org/imrd/directdoc.asp?DDFDocuments/t/G/TBTN25/BDI589.DOCX</v>
      </c>
      <c r="Q139" s="6" t="str">
        <f>HYPERLINK("https://docs.wto.org/imrd/directdoc.asp?DDFDocuments/u/G/TBTN25/BDI589.DOCX", "https://docs.wto.org/imrd/directdoc.asp?DDFDocuments/u/G/TBTN25/BDI589.DOCX")</f>
        <v>https://docs.wto.org/imrd/directdoc.asp?DDFDocuments/u/G/TBTN25/BDI589.DOCX</v>
      </c>
      <c r="R139" s="6" t="str">
        <f>HYPERLINK("https://docs.wto.org/imrd/directdoc.asp?DDFDocuments/v/G/TBTN25/BDI589.DOCX", "https://docs.wto.org/imrd/directdoc.asp?DDFDocuments/v/G/TBTN25/BDI589.DOCX")</f>
        <v>https://docs.wto.org/imrd/directdoc.asp?DDFDocuments/v/G/TBTN25/BDI589.DOCX</v>
      </c>
    </row>
    <row r="140" spans="1:18" ht="60" x14ac:dyDescent="0.25">
      <c r="A140" s="8" t="s">
        <v>637</v>
      </c>
      <c r="B140" s="6" t="s">
        <v>35</v>
      </c>
      <c r="C140" s="7">
        <v>45755</v>
      </c>
      <c r="D140" s="9" t="str">
        <f>HYPERLINK("https://eping.wto.org/en/Search?viewData= G/TBT/N/BDI/588, G/TBT/N/KEN/1787, G/TBT/N/RWA/1185, G/TBT/N/TZA/1307, G/TBT/N/UGA/2141"," G/TBT/N/BDI/588, G/TBT/N/KEN/1787, G/TBT/N/RWA/1185, G/TBT/N/TZA/1307, G/TBT/N/UGA/2141")</f>
        <v xml:space="preserve"> G/TBT/N/BDI/588, G/TBT/N/KEN/1787, G/TBT/N/RWA/1185, G/TBT/N/TZA/1307, G/TBT/N/UGA/2141</v>
      </c>
      <c r="E140" s="8" t="s">
        <v>635</v>
      </c>
      <c r="F140" s="8" t="s">
        <v>636</v>
      </c>
      <c r="H140" s="8" t="s">
        <v>638</v>
      </c>
      <c r="I140" s="8" t="s">
        <v>639</v>
      </c>
      <c r="J140" s="8" t="s">
        <v>542</v>
      </c>
      <c r="K140" s="8" t="s">
        <v>24</v>
      </c>
      <c r="L140" s="6"/>
      <c r="M140" s="7">
        <v>45815</v>
      </c>
      <c r="N140" s="6" t="s">
        <v>25</v>
      </c>
      <c r="O140" s="8" t="s">
        <v>640</v>
      </c>
      <c r="P140" s="6" t="str">
        <f>HYPERLINK("https://docs.wto.org/imrd/directdoc.asp?DDFDocuments/t/G/TBTN25/BDI588.DOCX", "https://docs.wto.org/imrd/directdoc.asp?DDFDocuments/t/G/TBTN25/BDI588.DOCX")</f>
        <v>https://docs.wto.org/imrd/directdoc.asp?DDFDocuments/t/G/TBTN25/BDI588.DOCX</v>
      </c>
      <c r="Q140" s="6" t="str">
        <f>HYPERLINK("https://docs.wto.org/imrd/directdoc.asp?DDFDocuments/u/G/TBTN25/BDI588.DOCX", "https://docs.wto.org/imrd/directdoc.asp?DDFDocuments/u/G/TBTN25/BDI588.DOCX")</f>
        <v>https://docs.wto.org/imrd/directdoc.asp?DDFDocuments/u/G/TBTN25/BDI588.DOCX</v>
      </c>
      <c r="R140" s="6" t="str">
        <f>HYPERLINK("https://docs.wto.org/imrd/directdoc.asp?DDFDocuments/v/G/TBTN25/BDI588.DOCX", "https://docs.wto.org/imrd/directdoc.asp?DDFDocuments/v/G/TBTN25/BDI588.DOCX")</f>
        <v>https://docs.wto.org/imrd/directdoc.asp?DDFDocuments/v/G/TBTN25/BDI588.DOCX</v>
      </c>
    </row>
    <row r="141" spans="1:18" ht="45" x14ac:dyDescent="0.25">
      <c r="A141" s="8" t="s">
        <v>643</v>
      </c>
      <c r="B141" s="6" t="s">
        <v>45</v>
      </c>
      <c r="C141" s="7">
        <v>45755</v>
      </c>
      <c r="D141" s="9" t="str">
        <f>HYPERLINK("https://eping.wto.org/en/Search?viewData= G/TBT/N/BDI/589, G/TBT/N/KEN/1788, G/TBT/N/RWA/1186, G/TBT/N/TZA/1308, G/TBT/N/UGA/2142"," G/TBT/N/BDI/589, G/TBT/N/KEN/1788, G/TBT/N/RWA/1186, G/TBT/N/TZA/1308, G/TBT/N/UGA/2142")</f>
        <v xml:space="preserve"> G/TBT/N/BDI/589, G/TBT/N/KEN/1788, G/TBT/N/RWA/1186, G/TBT/N/TZA/1308, G/TBT/N/UGA/2142</v>
      </c>
      <c r="E141" s="8" t="s">
        <v>641</v>
      </c>
      <c r="F141" s="8" t="s">
        <v>642</v>
      </c>
      <c r="H141" s="8" t="s">
        <v>644</v>
      </c>
      <c r="I141" s="8" t="s">
        <v>639</v>
      </c>
      <c r="J141" s="8" t="s">
        <v>542</v>
      </c>
      <c r="K141" s="8" t="s">
        <v>24</v>
      </c>
      <c r="L141" s="6"/>
      <c r="M141" s="7">
        <v>45815</v>
      </c>
      <c r="N141" s="6" t="s">
        <v>25</v>
      </c>
      <c r="O141" s="8" t="s">
        <v>645</v>
      </c>
      <c r="P141" s="6" t="str">
        <f>HYPERLINK("https://docs.wto.org/imrd/directdoc.asp?DDFDocuments/t/G/TBTN25/BDI589.DOCX", "https://docs.wto.org/imrd/directdoc.asp?DDFDocuments/t/G/TBTN25/BDI589.DOCX")</f>
        <v>https://docs.wto.org/imrd/directdoc.asp?DDFDocuments/t/G/TBTN25/BDI589.DOCX</v>
      </c>
      <c r="Q141" s="6" t="str">
        <f>HYPERLINK("https://docs.wto.org/imrd/directdoc.asp?DDFDocuments/u/G/TBTN25/BDI589.DOCX", "https://docs.wto.org/imrd/directdoc.asp?DDFDocuments/u/G/TBTN25/BDI589.DOCX")</f>
        <v>https://docs.wto.org/imrd/directdoc.asp?DDFDocuments/u/G/TBTN25/BDI589.DOCX</v>
      </c>
      <c r="R141" s="6" t="str">
        <f>HYPERLINK("https://docs.wto.org/imrd/directdoc.asp?DDFDocuments/v/G/TBTN25/BDI589.DOCX", "https://docs.wto.org/imrd/directdoc.asp?DDFDocuments/v/G/TBTN25/BDI589.DOCX")</f>
        <v>https://docs.wto.org/imrd/directdoc.asp?DDFDocuments/v/G/TBTN25/BDI589.DOCX</v>
      </c>
    </row>
    <row r="142" spans="1:18" ht="45" x14ac:dyDescent="0.25">
      <c r="A142" s="8" t="s">
        <v>653</v>
      </c>
      <c r="B142" s="6" t="s">
        <v>72</v>
      </c>
      <c r="C142" s="7">
        <v>45755</v>
      </c>
      <c r="D142" s="9" t="str">
        <f>HYPERLINK("https://eping.wto.org/en/Search?viewData= G/TBT/N/THA/775"," G/TBT/N/THA/775")</f>
        <v xml:space="preserve"> G/TBT/N/THA/775</v>
      </c>
      <c r="E142" s="8" t="s">
        <v>651</v>
      </c>
      <c r="F142" s="8" t="s">
        <v>652</v>
      </c>
      <c r="H142" s="8" t="s">
        <v>24</v>
      </c>
      <c r="I142" s="8" t="s">
        <v>654</v>
      </c>
      <c r="J142" s="8" t="s">
        <v>76</v>
      </c>
      <c r="K142" s="8" t="s">
        <v>24</v>
      </c>
      <c r="L142" s="6"/>
      <c r="M142" s="7">
        <v>45770</v>
      </c>
      <c r="N142" s="6" t="s">
        <v>25</v>
      </c>
      <c r="O142" s="8" t="s">
        <v>655</v>
      </c>
      <c r="P142" s="6" t="str">
        <f>HYPERLINK("https://docs.wto.org/imrd/directdoc.asp?DDFDocuments/t/G/TBTN25/THA775.DOCX", "https://docs.wto.org/imrd/directdoc.asp?DDFDocuments/t/G/TBTN25/THA775.DOCX")</f>
        <v>https://docs.wto.org/imrd/directdoc.asp?DDFDocuments/t/G/TBTN25/THA775.DOCX</v>
      </c>
      <c r="Q142" s="6" t="str">
        <f>HYPERLINK("https://docs.wto.org/imrd/directdoc.asp?DDFDocuments/u/G/TBTN25/THA775.DOCX", "https://docs.wto.org/imrd/directdoc.asp?DDFDocuments/u/G/TBTN25/THA775.DOCX")</f>
        <v>https://docs.wto.org/imrd/directdoc.asp?DDFDocuments/u/G/TBTN25/THA775.DOCX</v>
      </c>
      <c r="R142" s="6" t="str">
        <f>HYPERLINK("https://docs.wto.org/imrd/directdoc.asp?DDFDocuments/v/G/TBTN25/THA775.DOCX", "https://docs.wto.org/imrd/directdoc.asp?DDFDocuments/v/G/TBTN25/THA775.DOCX")</f>
        <v>https://docs.wto.org/imrd/directdoc.asp?DDFDocuments/v/G/TBTN25/THA775.DOCX</v>
      </c>
    </row>
    <row r="143" spans="1:18" ht="60" x14ac:dyDescent="0.25">
      <c r="A143" s="8" t="s">
        <v>658</v>
      </c>
      <c r="B143" s="6" t="s">
        <v>51</v>
      </c>
      <c r="C143" s="7">
        <v>45754</v>
      </c>
      <c r="D143" s="9" t="str">
        <f>HYPERLINK("https://eping.wto.org/en/Search?viewData= G/TBT/N/BDI/586, G/TBT/N/KEN/1785, G/TBT/N/RWA/1183, G/TBT/N/TZA/1305, G/TBT/N/UGA/2139"," G/TBT/N/BDI/586, G/TBT/N/KEN/1785, G/TBT/N/RWA/1183, G/TBT/N/TZA/1305, G/TBT/N/UGA/2139")</f>
        <v xml:space="preserve"> G/TBT/N/BDI/586, G/TBT/N/KEN/1785, G/TBT/N/RWA/1183, G/TBT/N/TZA/1305, G/TBT/N/UGA/2139</v>
      </c>
      <c r="E143" s="8" t="s">
        <v>656</v>
      </c>
      <c r="F143" s="8" t="s">
        <v>657</v>
      </c>
      <c r="H143" s="8" t="s">
        <v>659</v>
      </c>
      <c r="I143" s="8" t="s">
        <v>639</v>
      </c>
      <c r="J143" s="8" t="s">
        <v>542</v>
      </c>
      <c r="K143" s="8" t="s">
        <v>24</v>
      </c>
      <c r="L143" s="6"/>
      <c r="M143" s="7">
        <v>45814</v>
      </c>
      <c r="N143" s="6" t="s">
        <v>25</v>
      </c>
      <c r="O143" s="8" t="s">
        <v>660</v>
      </c>
      <c r="P143" s="6" t="str">
        <f>HYPERLINK("https://docs.wto.org/imrd/directdoc.asp?DDFDocuments/t/G/TBTN25/BDI586.DOCX", "https://docs.wto.org/imrd/directdoc.asp?DDFDocuments/t/G/TBTN25/BDI586.DOCX")</f>
        <v>https://docs.wto.org/imrd/directdoc.asp?DDFDocuments/t/G/TBTN25/BDI586.DOCX</v>
      </c>
      <c r="Q143" s="6" t="str">
        <f>HYPERLINK("https://docs.wto.org/imrd/directdoc.asp?DDFDocuments/u/G/TBTN25/BDI586.DOCX", "https://docs.wto.org/imrd/directdoc.asp?DDFDocuments/u/G/TBTN25/BDI586.DOCX")</f>
        <v>https://docs.wto.org/imrd/directdoc.asp?DDFDocuments/u/G/TBTN25/BDI586.DOCX</v>
      </c>
      <c r="R143" s="6" t="str">
        <f>HYPERLINK("https://docs.wto.org/imrd/directdoc.asp?DDFDocuments/v/G/TBTN25/BDI586.DOCX", "https://docs.wto.org/imrd/directdoc.asp?DDFDocuments/v/G/TBTN25/BDI586.DOCX")</f>
        <v>https://docs.wto.org/imrd/directdoc.asp?DDFDocuments/v/G/TBTN25/BDI586.DOCX</v>
      </c>
    </row>
    <row r="144" spans="1:18" ht="60" x14ac:dyDescent="0.25">
      <c r="A144" s="8" t="s">
        <v>658</v>
      </c>
      <c r="B144" s="6" t="s">
        <v>17</v>
      </c>
      <c r="C144" s="7">
        <v>45754</v>
      </c>
      <c r="D144" s="9" t="str">
        <f>HYPERLINK("https://eping.wto.org/en/Search?viewData= G/TBT/N/BDI/586, G/TBT/N/KEN/1785, G/TBT/N/RWA/1183, G/TBT/N/TZA/1305, G/TBT/N/UGA/2139"," G/TBT/N/BDI/586, G/TBT/N/KEN/1785, G/TBT/N/RWA/1183, G/TBT/N/TZA/1305, G/TBT/N/UGA/2139")</f>
        <v xml:space="preserve"> G/TBT/N/BDI/586, G/TBT/N/KEN/1785, G/TBT/N/RWA/1183, G/TBT/N/TZA/1305, G/TBT/N/UGA/2139</v>
      </c>
      <c r="E144" s="8" t="s">
        <v>656</v>
      </c>
      <c r="F144" s="8" t="s">
        <v>657</v>
      </c>
      <c r="H144" s="8" t="s">
        <v>659</v>
      </c>
      <c r="I144" s="8" t="s">
        <v>639</v>
      </c>
      <c r="J144" s="8" t="s">
        <v>542</v>
      </c>
      <c r="K144" s="8" t="s">
        <v>24</v>
      </c>
      <c r="L144" s="6"/>
      <c r="M144" s="7">
        <v>45814</v>
      </c>
      <c r="N144" s="6" t="s">
        <v>25</v>
      </c>
      <c r="O144" s="8" t="s">
        <v>660</v>
      </c>
      <c r="P144" s="6" t="str">
        <f>HYPERLINK("https://docs.wto.org/imrd/directdoc.asp?DDFDocuments/t/G/TBTN25/BDI586.DOCX", "https://docs.wto.org/imrd/directdoc.asp?DDFDocuments/t/G/TBTN25/BDI586.DOCX")</f>
        <v>https://docs.wto.org/imrd/directdoc.asp?DDFDocuments/t/G/TBTN25/BDI586.DOCX</v>
      </c>
      <c r="Q144" s="6" t="str">
        <f>HYPERLINK("https://docs.wto.org/imrd/directdoc.asp?DDFDocuments/u/G/TBTN25/BDI586.DOCX", "https://docs.wto.org/imrd/directdoc.asp?DDFDocuments/u/G/TBTN25/BDI586.DOCX")</f>
        <v>https://docs.wto.org/imrd/directdoc.asp?DDFDocuments/u/G/TBTN25/BDI586.DOCX</v>
      </c>
      <c r="R144" s="6" t="str">
        <f>HYPERLINK("https://docs.wto.org/imrd/directdoc.asp?DDFDocuments/v/G/TBTN25/BDI586.DOCX", "https://docs.wto.org/imrd/directdoc.asp?DDFDocuments/v/G/TBTN25/BDI586.DOCX")</f>
        <v>https://docs.wto.org/imrd/directdoc.asp?DDFDocuments/v/G/TBTN25/BDI586.DOCX</v>
      </c>
    </row>
    <row r="145" spans="1:18" ht="45" x14ac:dyDescent="0.25">
      <c r="A145" s="8" t="s">
        <v>663</v>
      </c>
      <c r="B145" s="6" t="s">
        <v>129</v>
      </c>
      <c r="C145" s="7">
        <v>45754</v>
      </c>
      <c r="D145" s="9" t="str">
        <f>HYPERLINK("https://eping.wto.org/en/Search?viewData= G/TBT/N/EU/1130"," G/TBT/N/EU/1130")</f>
        <v xml:space="preserve"> G/TBT/N/EU/1130</v>
      </c>
      <c r="E145" s="8" t="s">
        <v>661</v>
      </c>
      <c r="F145" s="8" t="s">
        <v>662</v>
      </c>
      <c r="H145" s="8" t="s">
        <v>24</v>
      </c>
      <c r="I145" s="8" t="s">
        <v>664</v>
      </c>
      <c r="J145" s="8" t="s">
        <v>76</v>
      </c>
      <c r="K145" s="8" t="s">
        <v>57</v>
      </c>
      <c r="L145" s="6"/>
      <c r="M145" s="7">
        <v>45814</v>
      </c>
      <c r="N145" s="6" t="s">
        <v>25</v>
      </c>
      <c r="O145" s="8" t="s">
        <v>665</v>
      </c>
      <c r="P145" s="6" t="str">
        <f>HYPERLINK("https://docs.wto.org/imrd/directdoc.asp?DDFDocuments/t/G/TBTN25/EU1130.DOCX", "https://docs.wto.org/imrd/directdoc.asp?DDFDocuments/t/G/TBTN25/EU1130.DOCX")</f>
        <v>https://docs.wto.org/imrd/directdoc.asp?DDFDocuments/t/G/TBTN25/EU1130.DOCX</v>
      </c>
      <c r="Q145" s="6" t="str">
        <f>HYPERLINK("https://docs.wto.org/imrd/directdoc.asp?DDFDocuments/u/G/TBTN25/EU1130.DOCX", "https://docs.wto.org/imrd/directdoc.asp?DDFDocuments/u/G/TBTN25/EU1130.DOCX")</f>
        <v>https://docs.wto.org/imrd/directdoc.asp?DDFDocuments/u/G/TBTN25/EU1130.DOCX</v>
      </c>
      <c r="R145" s="6" t="str">
        <f>HYPERLINK("https://docs.wto.org/imrd/directdoc.asp?DDFDocuments/v/G/TBTN25/EU1130.DOCX", "https://docs.wto.org/imrd/directdoc.asp?DDFDocuments/v/G/TBTN25/EU1130.DOCX")</f>
        <v>https://docs.wto.org/imrd/directdoc.asp?DDFDocuments/v/G/TBTN25/EU1130.DOCX</v>
      </c>
    </row>
    <row r="146" spans="1:18" ht="45" x14ac:dyDescent="0.25">
      <c r="A146" s="8" t="s">
        <v>668</v>
      </c>
      <c r="B146" s="6" t="s">
        <v>84</v>
      </c>
      <c r="C146" s="7">
        <v>45754</v>
      </c>
      <c r="D146" s="9" t="str">
        <f>HYPERLINK("https://eping.wto.org/en/Search?viewData= G/TBT/N/KOR/1290"," G/TBT/N/KOR/1290")</f>
        <v xml:space="preserve"> G/TBT/N/KOR/1290</v>
      </c>
      <c r="E146" s="8" t="s">
        <v>666</v>
      </c>
      <c r="F146" s="8" t="s">
        <v>667</v>
      </c>
      <c r="H146" s="8" t="s">
        <v>669</v>
      </c>
      <c r="I146" s="8" t="s">
        <v>670</v>
      </c>
      <c r="J146" s="8" t="s">
        <v>671</v>
      </c>
      <c r="K146" s="8" t="s">
        <v>24</v>
      </c>
      <c r="L146" s="6"/>
      <c r="M146" s="7">
        <v>45784</v>
      </c>
      <c r="N146" s="6" t="s">
        <v>25</v>
      </c>
      <c r="O146" s="8" t="s">
        <v>672</v>
      </c>
      <c r="P146" s="6" t="str">
        <f>HYPERLINK("https://docs.wto.org/imrd/directdoc.asp?DDFDocuments/t/G/TBTN25/KOR1290.DOCX", "https://docs.wto.org/imrd/directdoc.asp?DDFDocuments/t/G/TBTN25/KOR1290.DOCX")</f>
        <v>https://docs.wto.org/imrd/directdoc.asp?DDFDocuments/t/G/TBTN25/KOR1290.DOCX</v>
      </c>
      <c r="Q146" s="6" t="str">
        <f>HYPERLINK("https://docs.wto.org/imrd/directdoc.asp?DDFDocuments/u/G/TBTN25/KOR1290.DOCX", "https://docs.wto.org/imrd/directdoc.asp?DDFDocuments/u/G/TBTN25/KOR1290.DOCX")</f>
        <v>https://docs.wto.org/imrd/directdoc.asp?DDFDocuments/u/G/TBTN25/KOR1290.DOCX</v>
      </c>
      <c r="R146" s="6" t="str">
        <f>HYPERLINK("https://docs.wto.org/imrd/directdoc.asp?DDFDocuments/v/G/TBTN25/KOR1290.DOCX", "https://docs.wto.org/imrd/directdoc.asp?DDFDocuments/v/G/TBTN25/KOR1290.DOCX")</f>
        <v>https://docs.wto.org/imrd/directdoc.asp?DDFDocuments/v/G/TBTN25/KOR1290.DOCX</v>
      </c>
    </row>
    <row r="147" spans="1:18" ht="45" x14ac:dyDescent="0.25">
      <c r="A147" s="8" t="s">
        <v>675</v>
      </c>
      <c r="B147" s="6" t="s">
        <v>51</v>
      </c>
      <c r="C147" s="7">
        <v>45754</v>
      </c>
      <c r="D147" s="9" t="str">
        <f>HYPERLINK("https://eping.wto.org/en/Search?viewData= G/TBT/N/BDI/585, G/TBT/N/KEN/1784, G/TBT/N/RWA/1182, G/TBT/N/TZA/1304, G/TBT/N/UGA/2138"," G/TBT/N/BDI/585, G/TBT/N/KEN/1784, G/TBT/N/RWA/1182, G/TBT/N/TZA/1304, G/TBT/N/UGA/2138")</f>
        <v xml:space="preserve"> G/TBT/N/BDI/585, G/TBT/N/KEN/1784, G/TBT/N/RWA/1182, G/TBT/N/TZA/1304, G/TBT/N/UGA/2138</v>
      </c>
      <c r="E147" s="8" t="s">
        <v>673</v>
      </c>
      <c r="F147" s="8" t="s">
        <v>674</v>
      </c>
      <c r="H147" s="8" t="s">
        <v>676</v>
      </c>
      <c r="I147" s="8" t="s">
        <v>639</v>
      </c>
      <c r="J147" s="8" t="s">
        <v>677</v>
      </c>
      <c r="K147" s="8" t="s">
        <v>24</v>
      </c>
      <c r="L147" s="6"/>
      <c r="M147" s="7">
        <v>45814</v>
      </c>
      <c r="N147" s="6" t="s">
        <v>25</v>
      </c>
      <c r="O147" s="8" t="s">
        <v>678</v>
      </c>
      <c r="P147" s="6" t="str">
        <f>HYPERLINK("https://docs.wto.org/imrd/directdoc.asp?DDFDocuments/t/G/TBTN25/BDI585.DOCX", "https://docs.wto.org/imrd/directdoc.asp?DDFDocuments/t/G/TBTN25/BDI585.DOCX")</f>
        <v>https://docs.wto.org/imrd/directdoc.asp?DDFDocuments/t/G/TBTN25/BDI585.DOCX</v>
      </c>
      <c r="Q147" s="6" t="str">
        <f>HYPERLINK("https://docs.wto.org/imrd/directdoc.asp?DDFDocuments/u/G/TBTN25/BDI585.DOCX", "https://docs.wto.org/imrd/directdoc.asp?DDFDocuments/u/G/TBTN25/BDI585.DOCX")</f>
        <v>https://docs.wto.org/imrd/directdoc.asp?DDFDocuments/u/G/TBTN25/BDI585.DOCX</v>
      </c>
      <c r="R147" s="6" t="str">
        <f>HYPERLINK("https://docs.wto.org/imrd/directdoc.asp?DDFDocuments/v/G/TBTN25/BDI585.DOCX", "https://docs.wto.org/imrd/directdoc.asp?DDFDocuments/v/G/TBTN25/BDI585.DOCX")</f>
        <v>https://docs.wto.org/imrd/directdoc.asp?DDFDocuments/v/G/TBTN25/BDI585.DOCX</v>
      </c>
    </row>
    <row r="148" spans="1:18" ht="60" x14ac:dyDescent="0.25">
      <c r="A148" s="8" t="s">
        <v>658</v>
      </c>
      <c r="B148" s="6" t="s">
        <v>45</v>
      </c>
      <c r="C148" s="7">
        <v>45754</v>
      </c>
      <c r="D148" s="9" t="str">
        <f>HYPERLINK("https://eping.wto.org/en/Search?viewData= G/TBT/N/BDI/586, G/TBT/N/KEN/1785, G/TBT/N/RWA/1183, G/TBT/N/TZA/1305, G/TBT/N/UGA/2139"," G/TBT/N/BDI/586, G/TBT/N/KEN/1785, G/TBT/N/RWA/1183, G/TBT/N/TZA/1305, G/TBT/N/UGA/2139")</f>
        <v xml:space="preserve"> G/TBT/N/BDI/586, G/TBT/N/KEN/1785, G/TBT/N/RWA/1183, G/TBT/N/TZA/1305, G/TBT/N/UGA/2139</v>
      </c>
      <c r="E148" s="8" t="s">
        <v>656</v>
      </c>
      <c r="F148" s="8" t="s">
        <v>657</v>
      </c>
      <c r="H148" s="8" t="s">
        <v>659</v>
      </c>
      <c r="I148" s="8" t="s">
        <v>639</v>
      </c>
      <c r="J148" s="8" t="s">
        <v>542</v>
      </c>
      <c r="K148" s="8" t="s">
        <v>24</v>
      </c>
      <c r="L148" s="6"/>
      <c r="M148" s="7">
        <v>45814</v>
      </c>
      <c r="N148" s="6" t="s">
        <v>25</v>
      </c>
      <c r="O148" s="8" t="s">
        <v>660</v>
      </c>
      <c r="P148" s="6" t="str">
        <f>HYPERLINK("https://docs.wto.org/imrd/directdoc.asp?DDFDocuments/t/G/TBTN25/BDI586.DOCX", "https://docs.wto.org/imrd/directdoc.asp?DDFDocuments/t/G/TBTN25/BDI586.DOCX")</f>
        <v>https://docs.wto.org/imrd/directdoc.asp?DDFDocuments/t/G/TBTN25/BDI586.DOCX</v>
      </c>
      <c r="Q148" s="6" t="str">
        <f>HYPERLINK("https://docs.wto.org/imrd/directdoc.asp?DDFDocuments/u/G/TBTN25/BDI586.DOCX", "https://docs.wto.org/imrd/directdoc.asp?DDFDocuments/u/G/TBTN25/BDI586.DOCX")</f>
        <v>https://docs.wto.org/imrd/directdoc.asp?DDFDocuments/u/G/TBTN25/BDI586.DOCX</v>
      </c>
      <c r="R148" s="6" t="str">
        <f>HYPERLINK("https://docs.wto.org/imrd/directdoc.asp?DDFDocuments/v/G/TBTN25/BDI586.DOCX", "https://docs.wto.org/imrd/directdoc.asp?DDFDocuments/v/G/TBTN25/BDI586.DOCX")</f>
        <v>https://docs.wto.org/imrd/directdoc.asp?DDFDocuments/v/G/TBTN25/BDI586.DOCX</v>
      </c>
    </row>
    <row r="149" spans="1:18" ht="45" x14ac:dyDescent="0.25">
      <c r="A149" s="8" t="s">
        <v>675</v>
      </c>
      <c r="B149" s="6" t="s">
        <v>17</v>
      </c>
      <c r="C149" s="7">
        <v>45754</v>
      </c>
      <c r="D149" s="9" t="str">
        <f>HYPERLINK("https://eping.wto.org/en/Search?viewData= G/TBT/N/BDI/585, G/TBT/N/KEN/1784, G/TBT/N/RWA/1182, G/TBT/N/TZA/1304, G/TBT/N/UGA/2138"," G/TBT/N/BDI/585, G/TBT/N/KEN/1784, G/TBT/N/RWA/1182, G/TBT/N/TZA/1304, G/TBT/N/UGA/2138")</f>
        <v xml:space="preserve"> G/TBT/N/BDI/585, G/TBT/N/KEN/1784, G/TBT/N/RWA/1182, G/TBT/N/TZA/1304, G/TBT/N/UGA/2138</v>
      </c>
      <c r="E149" s="8" t="s">
        <v>673</v>
      </c>
      <c r="F149" s="8" t="s">
        <v>674</v>
      </c>
      <c r="H149" s="8" t="s">
        <v>676</v>
      </c>
      <c r="I149" s="8" t="s">
        <v>639</v>
      </c>
      <c r="J149" s="8" t="s">
        <v>677</v>
      </c>
      <c r="K149" s="8" t="s">
        <v>24</v>
      </c>
      <c r="L149" s="6"/>
      <c r="M149" s="7">
        <v>45814</v>
      </c>
      <c r="N149" s="6" t="s">
        <v>25</v>
      </c>
      <c r="O149" s="8" t="s">
        <v>678</v>
      </c>
      <c r="P149" s="6" t="str">
        <f>HYPERLINK("https://docs.wto.org/imrd/directdoc.asp?DDFDocuments/t/G/TBTN25/BDI585.DOCX", "https://docs.wto.org/imrd/directdoc.asp?DDFDocuments/t/G/TBTN25/BDI585.DOCX")</f>
        <v>https://docs.wto.org/imrd/directdoc.asp?DDFDocuments/t/G/TBTN25/BDI585.DOCX</v>
      </c>
      <c r="Q149" s="6" t="str">
        <f>HYPERLINK("https://docs.wto.org/imrd/directdoc.asp?DDFDocuments/u/G/TBTN25/BDI585.DOCX", "https://docs.wto.org/imrd/directdoc.asp?DDFDocuments/u/G/TBTN25/BDI585.DOCX")</f>
        <v>https://docs.wto.org/imrd/directdoc.asp?DDFDocuments/u/G/TBTN25/BDI585.DOCX</v>
      </c>
      <c r="R149" s="6" t="str">
        <f>HYPERLINK("https://docs.wto.org/imrd/directdoc.asp?DDFDocuments/v/G/TBTN25/BDI585.DOCX", "https://docs.wto.org/imrd/directdoc.asp?DDFDocuments/v/G/TBTN25/BDI585.DOCX")</f>
        <v>https://docs.wto.org/imrd/directdoc.asp?DDFDocuments/v/G/TBTN25/BDI585.DOCX</v>
      </c>
    </row>
    <row r="150" spans="1:18" ht="45" x14ac:dyDescent="0.25">
      <c r="A150" s="8" t="s">
        <v>681</v>
      </c>
      <c r="B150" s="6" t="s">
        <v>51</v>
      </c>
      <c r="C150" s="7">
        <v>45754</v>
      </c>
      <c r="D150" s="9" t="str">
        <f>HYPERLINK("https://eping.wto.org/en/Search?viewData= G/TBT/N/BDI/587, G/TBT/N/KEN/1786, G/TBT/N/RWA/1184, G/TBT/N/TZA/1306, G/TBT/N/UGA/2140"," G/TBT/N/BDI/587, G/TBT/N/KEN/1786, G/TBT/N/RWA/1184, G/TBT/N/TZA/1306, G/TBT/N/UGA/2140")</f>
        <v xml:space="preserve"> G/TBT/N/BDI/587, G/TBT/N/KEN/1786, G/TBT/N/RWA/1184, G/TBT/N/TZA/1306, G/TBT/N/UGA/2140</v>
      </c>
      <c r="E150" s="8" t="s">
        <v>679</v>
      </c>
      <c r="F150" s="8" t="s">
        <v>680</v>
      </c>
      <c r="H150" s="8" t="s">
        <v>682</v>
      </c>
      <c r="I150" s="8" t="s">
        <v>639</v>
      </c>
      <c r="J150" s="8" t="s">
        <v>542</v>
      </c>
      <c r="K150" s="8" t="s">
        <v>24</v>
      </c>
      <c r="L150" s="6"/>
      <c r="M150" s="7">
        <v>45814</v>
      </c>
      <c r="N150" s="6" t="s">
        <v>25</v>
      </c>
      <c r="O150" s="8" t="s">
        <v>683</v>
      </c>
      <c r="P150" s="6" t="str">
        <f>HYPERLINK("https://docs.wto.org/imrd/directdoc.asp?DDFDocuments/t/G/TBTN25/BDI587.DOCX", "https://docs.wto.org/imrd/directdoc.asp?DDFDocuments/t/G/TBTN25/BDI587.DOCX")</f>
        <v>https://docs.wto.org/imrd/directdoc.asp?DDFDocuments/t/G/TBTN25/BDI587.DOCX</v>
      </c>
      <c r="Q150" s="6" t="str">
        <f>HYPERLINK("https://docs.wto.org/imrd/directdoc.asp?DDFDocuments/u/G/TBTN25/BDI587.DOCX", "https://docs.wto.org/imrd/directdoc.asp?DDFDocuments/u/G/TBTN25/BDI587.DOCX")</f>
        <v>https://docs.wto.org/imrd/directdoc.asp?DDFDocuments/u/G/TBTN25/BDI587.DOCX</v>
      </c>
      <c r="R150" s="6" t="str">
        <f>HYPERLINK("https://docs.wto.org/imrd/directdoc.asp?DDFDocuments/v/G/TBTN25/BDI587.DOCX", "https://docs.wto.org/imrd/directdoc.asp?DDFDocuments/v/G/TBTN25/BDI587.DOCX")</f>
        <v>https://docs.wto.org/imrd/directdoc.asp?DDFDocuments/v/G/TBTN25/BDI587.DOCX</v>
      </c>
    </row>
    <row r="151" spans="1:18" ht="45" x14ac:dyDescent="0.25">
      <c r="A151" s="8" t="s">
        <v>687</v>
      </c>
      <c r="B151" s="6" t="s">
        <v>684</v>
      </c>
      <c r="C151" s="7">
        <v>45754</v>
      </c>
      <c r="D151" s="9" t="str">
        <f>HYPERLINK("https://eping.wto.org/en/Search?viewData= G/TBT/N/IND/357"," G/TBT/N/IND/357")</f>
        <v xml:space="preserve"> G/TBT/N/IND/357</v>
      </c>
      <c r="E151" s="8" t="s">
        <v>685</v>
      </c>
      <c r="F151" s="8" t="s">
        <v>686</v>
      </c>
      <c r="H151" s="8" t="s">
        <v>24</v>
      </c>
      <c r="I151" s="8" t="s">
        <v>688</v>
      </c>
      <c r="J151" s="8" t="s">
        <v>175</v>
      </c>
      <c r="K151" s="8" t="s">
        <v>57</v>
      </c>
      <c r="L151" s="6"/>
      <c r="M151" s="7">
        <v>45814</v>
      </c>
      <c r="N151" s="6" t="s">
        <v>25</v>
      </c>
      <c r="O151" s="8" t="s">
        <v>689</v>
      </c>
      <c r="P151" s="6" t="str">
        <f>HYPERLINK("https://docs.wto.org/imrd/directdoc.asp?DDFDocuments/t/G/TBTN25/IND357.DOCX", "https://docs.wto.org/imrd/directdoc.asp?DDFDocuments/t/G/TBTN25/IND357.DOCX")</f>
        <v>https://docs.wto.org/imrd/directdoc.asp?DDFDocuments/t/G/TBTN25/IND357.DOCX</v>
      </c>
      <c r="Q151" s="6" t="str">
        <f>HYPERLINK("https://docs.wto.org/imrd/directdoc.asp?DDFDocuments/u/G/TBTN25/IND357.DOCX", "https://docs.wto.org/imrd/directdoc.asp?DDFDocuments/u/G/TBTN25/IND357.DOCX")</f>
        <v>https://docs.wto.org/imrd/directdoc.asp?DDFDocuments/u/G/TBTN25/IND357.DOCX</v>
      </c>
      <c r="R151" s="6" t="str">
        <f>HYPERLINK("https://docs.wto.org/imrd/directdoc.asp?DDFDocuments/v/G/TBTN25/IND357.DOCX", "https://docs.wto.org/imrd/directdoc.asp?DDFDocuments/v/G/TBTN25/IND357.DOCX")</f>
        <v>https://docs.wto.org/imrd/directdoc.asp?DDFDocuments/v/G/TBTN25/IND357.DOCX</v>
      </c>
    </row>
    <row r="152" spans="1:18" ht="60" x14ac:dyDescent="0.25">
      <c r="A152" s="8" t="s">
        <v>658</v>
      </c>
      <c r="B152" s="6" t="s">
        <v>35</v>
      </c>
      <c r="C152" s="7">
        <v>45754</v>
      </c>
      <c r="D152" s="9" t="str">
        <f>HYPERLINK("https://eping.wto.org/en/Search?viewData= G/TBT/N/BDI/586, G/TBT/N/KEN/1785, G/TBT/N/RWA/1183, G/TBT/N/TZA/1305, G/TBT/N/UGA/2139"," G/TBT/N/BDI/586, G/TBT/N/KEN/1785, G/TBT/N/RWA/1183, G/TBT/N/TZA/1305, G/TBT/N/UGA/2139")</f>
        <v xml:space="preserve"> G/TBT/N/BDI/586, G/TBT/N/KEN/1785, G/TBT/N/RWA/1183, G/TBT/N/TZA/1305, G/TBT/N/UGA/2139</v>
      </c>
      <c r="E152" s="8" t="s">
        <v>656</v>
      </c>
      <c r="F152" s="8" t="s">
        <v>657</v>
      </c>
      <c r="H152" s="8" t="s">
        <v>659</v>
      </c>
      <c r="I152" s="8" t="s">
        <v>639</v>
      </c>
      <c r="J152" s="8" t="s">
        <v>542</v>
      </c>
      <c r="K152" s="8" t="s">
        <v>24</v>
      </c>
      <c r="L152" s="6"/>
      <c r="M152" s="7">
        <v>45814</v>
      </c>
      <c r="N152" s="6" t="s">
        <v>25</v>
      </c>
      <c r="O152" s="8" t="s">
        <v>660</v>
      </c>
      <c r="P152" s="6" t="str">
        <f>HYPERLINK("https://docs.wto.org/imrd/directdoc.asp?DDFDocuments/t/G/TBTN25/BDI586.DOCX", "https://docs.wto.org/imrd/directdoc.asp?DDFDocuments/t/G/TBTN25/BDI586.DOCX")</f>
        <v>https://docs.wto.org/imrd/directdoc.asp?DDFDocuments/t/G/TBTN25/BDI586.DOCX</v>
      </c>
      <c r="Q152" s="6" t="str">
        <f>HYPERLINK("https://docs.wto.org/imrd/directdoc.asp?DDFDocuments/u/G/TBTN25/BDI586.DOCX", "https://docs.wto.org/imrd/directdoc.asp?DDFDocuments/u/G/TBTN25/BDI586.DOCX")</f>
        <v>https://docs.wto.org/imrd/directdoc.asp?DDFDocuments/u/G/TBTN25/BDI586.DOCX</v>
      </c>
      <c r="R152" s="6" t="str">
        <f>HYPERLINK("https://docs.wto.org/imrd/directdoc.asp?DDFDocuments/v/G/TBTN25/BDI586.DOCX", "https://docs.wto.org/imrd/directdoc.asp?DDFDocuments/v/G/TBTN25/BDI586.DOCX")</f>
        <v>https://docs.wto.org/imrd/directdoc.asp?DDFDocuments/v/G/TBTN25/BDI586.DOCX</v>
      </c>
    </row>
    <row r="153" spans="1:18" ht="60" x14ac:dyDescent="0.25">
      <c r="A153" s="8" t="s">
        <v>692</v>
      </c>
      <c r="B153" s="6" t="s">
        <v>78</v>
      </c>
      <c r="C153" s="7">
        <v>45754</v>
      </c>
      <c r="D153" s="9" t="str">
        <f>HYPERLINK("https://eping.wto.org/en/Search?viewData= G/TBT/N/TPKM/558"," G/TBT/N/TPKM/558")</f>
        <v xml:space="preserve"> G/TBT/N/TPKM/558</v>
      </c>
      <c r="E153" s="8" t="s">
        <v>690</v>
      </c>
      <c r="F153" s="8" t="s">
        <v>691</v>
      </c>
      <c r="H153" s="8" t="s">
        <v>693</v>
      </c>
      <c r="I153" s="8" t="s">
        <v>694</v>
      </c>
      <c r="J153" s="8" t="s">
        <v>149</v>
      </c>
      <c r="K153" s="8" t="s">
        <v>24</v>
      </c>
      <c r="L153" s="6"/>
      <c r="M153" s="7">
        <v>45768</v>
      </c>
      <c r="N153" s="6" t="s">
        <v>25</v>
      </c>
      <c r="O153" s="8" t="s">
        <v>695</v>
      </c>
      <c r="P153" s="6" t="str">
        <f>HYPERLINK("https://docs.wto.org/imrd/directdoc.asp?DDFDocuments/t/G/TBTN25/TPKM558.DOCX", "https://docs.wto.org/imrd/directdoc.asp?DDFDocuments/t/G/TBTN25/TPKM558.DOCX")</f>
        <v>https://docs.wto.org/imrd/directdoc.asp?DDFDocuments/t/G/TBTN25/TPKM558.DOCX</v>
      </c>
      <c r="Q153" s="6" t="str">
        <f>HYPERLINK("https://docs.wto.org/imrd/directdoc.asp?DDFDocuments/u/G/TBTN25/TPKM558.DOCX", "https://docs.wto.org/imrd/directdoc.asp?DDFDocuments/u/G/TBTN25/TPKM558.DOCX")</f>
        <v>https://docs.wto.org/imrd/directdoc.asp?DDFDocuments/u/G/TBTN25/TPKM558.DOCX</v>
      </c>
      <c r="R153" s="6" t="str">
        <f>HYPERLINK("https://docs.wto.org/imrd/directdoc.asp?DDFDocuments/v/G/TBTN25/TPKM558.DOCX", "https://docs.wto.org/imrd/directdoc.asp?DDFDocuments/v/G/TBTN25/TPKM558.DOCX")</f>
        <v>https://docs.wto.org/imrd/directdoc.asp?DDFDocuments/v/G/TBTN25/TPKM558.DOCX</v>
      </c>
    </row>
    <row r="154" spans="1:18" ht="45" x14ac:dyDescent="0.25">
      <c r="A154" s="8" t="s">
        <v>675</v>
      </c>
      <c r="B154" s="6" t="s">
        <v>37</v>
      </c>
      <c r="C154" s="7">
        <v>45754</v>
      </c>
      <c r="D154" s="9" t="str">
        <f>HYPERLINK("https://eping.wto.org/en/Search?viewData= G/TBT/N/BDI/585, G/TBT/N/KEN/1784, G/TBT/N/RWA/1182, G/TBT/N/TZA/1304, G/TBT/N/UGA/2138"," G/TBT/N/BDI/585, G/TBT/N/KEN/1784, G/TBT/N/RWA/1182, G/TBT/N/TZA/1304, G/TBT/N/UGA/2138")</f>
        <v xml:space="preserve"> G/TBT/N/BDI/585, G/TBT/N/KEN/1784, G/TBT/N/RWA/1182, G/TBT/N/TZA/1304, G/TBT/N/UGA/2138</v>
      </c>
      <c r="E154" s="8" t="s">
        <v>673</v>
      </c>
      <c r="F154" s="8" t="s">
        <v>674</v>
      </c>
      <c r="H154" s="8" t="s">
        <v>676</v>
      </c>
      <c r="I154" s="8" t="s">
        <v>639</v>
      </c>
      <c r="J154" s="8" t="s">
        <v>677</v>
      </c>
      <c r="K154" s="8" t="s">
        <v>24</v>
      </c>
      <c r="L154" s="6"/>
      <c r="M154" s="7">
        <v>45814</v>
      </c>
      <c r="N154" s="6" t="s">
        <v>25</v>
      </c>
      <c r="O154" s="8" t="s">
        <v>678</v>
      </c>
      <c r="P154" s="6" t="str">
        <f>HYPERLINK("https://docs.wto.org/imrd/directdoc.asp?DDFDocuments/t/G/TBTN25/BDI585.DOCX", "https://docs.wto.org/imrd/directdoc.asp?DDFDocuments/t/G/TBTN25/BDI585.DOCX")</f>
        <v>https://docs.wto.org/imrd/directdoc.asp?DDFDocuments/t/G/TBTN25/BDI585.DOCX</v>
      </c>
      <c r="Q154" s="6" t="str">
        <f>HYPERLINK("https://docs.wto.org/imrd/directdoc.asp?DDFDocuments/u/G/TBTN25/BDI585.DOCX", "https://docs.wto.org/imrd/directdoc.asp?DDFDocuments/u/G/TBTN25/BDI585.DOCX")</f>
        <v>https://docs.wto.org/imrd/directdoc.asp?DDFDocuments/u/G/TBTN25/BDI585.DOCX</v>
      </c>
      <c r="R154" s="6" t="str">
        <f>HYPERLINK("https://docs.wto.org/imrd/directdoc.asp?DDFDocuments/v/G/TBTN25/BDI585.DOCX", "https://docs.wto.org/imrd/directdoc.asp?DDFDocuments/v/G/TBTN25/BDI585.DOCX")</f>
        <v>https://docs.wto.org/imrd/directdoc.asp?DDFDocuments/v/G/TBTN25/BDI585.DOCX</v>
      </c>
    </row>
    <row r="155" spans="1:18" ht="60" x14ac:dyDescent="0.25">
      <c r="A155" s="8" t="s">
        <v>658</v>
      </c>
      <c r="B155" s="6" t="s">
        <v>37</v>
      </c>
      <c r="C155" s="7">
        <v>45754</v>
      </c>
      <c r="D155" s="9" t="str">
        <f>HYPERLINK("https://eping.wto.org/en/Search?viewData= G/TBT/N/BDI/586, G/TBT/N/KEN/1785, G/TBT/N/RWA/1183, G/TBT/N/TZA/1305, G/TBT/N/UGA/2139"," G/TBT/N/BDI/586, G/TBT/N/KEN/1785, G/TBT/N/RWA/1183, G/TBT/N/TZA/1305, G/TBT/N/UGA/2139")</f>
        <v xml:space="preserve"> G/TBT/N/BDI/586, G/TBT/N/KEN/1785, G/TBT/N/RWA/1183, G/TBT/N/TZA/1305, G/TBT/N/UGA/2139</v>
      </c>
      <c r="E155" s="8" t="s">
        <v>656</v>
      </c>
      <c r="F155" s="8" t="s">
        <v>657</v>
      </c>
      <c r="H155" s="8" t="s">
        <v>659</v>
      </c>
      <c r="I155" s="8" t="s">
        <v>639</v>
      </c>
      <c r="J155" s="8" t="s">
        <v>542</v>
      </c>
      <c r="K155" s="8" t="s">
        <v>24</v>
      </c>
      <c r="L155" s="6"/>
      <c r="M155" s="7">
        <v>45814</v>
      </c>
      <c r="N155" s="6" t="s">
        <v>25</v>
      </c>
      <c r="O155" s="8" t="s">
        <v>660</v>
      </c>
      <c r="P155" s="6" t="str">
        <f>HYPERLINK("https://docs.wto.org/imrd/directdoc.asp?DDFDocuments/t/G/TBTN25/BDI586.DOCX", "https://docs.wto.org/imrd/directdoc.asp?DDFDocuments/t/G/TBTN25/BDI586.DOCX")</f>
        <v>https://docs.wto.org/imrd/directdoc.asp?DDFDocuments/t/G/TBTN25/BDI586.DOCX</v>
      </c>
      <c r="Q155" s="6" t="str">
        <f>HYPERLINK("https://docs.wto.org/imrd/directdoc.asp?DDFDocuments/u/G/TBTN25/BDI586.DOCX", "https://docs.wto.org/imrd/directdoc.asp?DDFDocuments/u/G/TBTN25/BDI586.DOCX")</f>
        <v>https://docs.wto.org/imrd/directdoc.asp?DDFDocuments/u/G/TBTN25/BDI586.DOCX</v>
      </c>
      <c r="R155" s="6" t="str">
        <f>HYPERLINK("https://docs.wto.org/imrd/directdoc.asp?DDFDocuments/v/G/TBTN25/BDI586.DOCX", "https://docs.wto.org/imrd/directdoc.asp?DDFDocuments/v/G/TBTN25/BDI586.DOCX")</f>
        <v>https://docs.wto.org/imrd/directdoc.asp?DDFDocuments/v/G/TBTN25/BDI586.DOCX</v>
      </c>
    </row>
    <row r="156" spans="1:18" ht="30" x14ac:dyDescent="0.25">
      <c r="A156" s="8" t="s">
        <v>698</v>
      </c>
      <c r="B156" s="6" t="s">
        <v>78</v>
      </c>
      <c r="C156" s="7">
        <v>45754</v>
      </c>
      <c r="D156" s="9" t="str">
        <f>HYPERLINK("https://eping.wto.org/en/Search?viewData= G/TBT/N/TPKM/559"," G/TBT/N/TPKM/559")</f>
        <v xml:space="preserve"> G/TBT/N/TPKM/559</v>
      </c>
      <c r="E156" s="8" t="s">
        <v>696</v>
      </c>
      <c r="F156" s="8" t="s">
        <v>697</v>
      </c>
      <c r="H156" s="8" t="s">
        <v>699</v>
      </c>
      <c r="I156" s="8" t="s">
        <v>639</v>
      </c>
      <c r="J156" s="8" t="s">
        <v>76</v>
      </c>
      <c r="K156" s="8" t="s">
        <v>168</v>
      </c>
      <c r="L156" s="6"/>
      <c r="M156" s="7">
        <v>45814</v>
      </c>
      <c r="N156" s="6" t="s">
        <v>25</v>
      </c>
      <c r="O156" s="8" t="s">
        <v>700</v>
      </c>
      <c r="P156" s="6" t="str">
        <f>HYPERLINK("https://docs.wto.org/imrd/directdoc.asp?DDFDocuments/t/G/TBTN25/TPKM559.DOCX", "https://docs.wto.org/imrd/directdoc.asp?DDFDocuments/t/G/TBTN25/TPKM559.DOCX")</f>
        <v>https://docs.wto.org/imrd/directdoc.asp?DDFDocuments/t/G/TBTN25/TPKM559.DOCX</v>
      </c>
      <c r="Q156" s="6" t="str">
        <f>HYPERLINK("https://docs.wto.org/imrd/directdoc.asp?DDFDocuments/u/G/TBTN25/TPKM559.DOCX", "https://docs.wto.org/imrd/directdoc.asp?DDFDocuments/u/G/TBTN25/TPKM559.DOCX")</f>
        <v>https://docs.wto.org/imrd/directdoc.asp?DDFDocuments/u/G/TBTN25/TPKM559.DOCX</v>
      </c>
      <c r="R156" s="6" t="str">
        <f>HYPERLINK("https://docs.wto.org/imrd/directdoc.asp?DDFDocuments/v/G/TBTN25/TPKM559.DOCX", "https://docs.wto.org/imrd/directdoc.asp?DDFDocuments/v/G/TBTN25/TPKM559.DOCX")</f>
        <v>https://docs.wto.org/imrd/directdoc.asp?DDFDocuments/v/G/TBTN25/TPKM559.DOCX</v>
      </c>
    </row>
    <row r="157" spans="1:18" ht="45" x14ac:dyDescent="0.25">
      <c r="A157" s="8" t="s">
        <v>675</v>
      </c>
      <c r="B157" s="6" t="s">
        <v>35</v>
      </c>
      <c r="C157" s="7">
        <v>45754</v>
      </c>
      <c r="D157" s="9" t="str">
        <f>HYPERLINK("https://eping.wto.org/en/Search?viewData= G/TBT/N/BDI/585, G/TBT/N/KEN/1784, G/TBT/N/RWA/1182, G/TBT/N/TZA/1304, G/TBT/N/UGA/2138"," G/TBT/N/BDI/585, G/TBT/N/KEN/1784, G/TBT/N/RWA/1182, G/TBT/N/TZA/1304, G/TBT/N/UGA/2138")</f>
        <v xml:space="preserve"> G/TBT/N/BDI/585, G/TBT/N/KEN/1784, G/TBT/N/RWA/1182, G/TBT/N/TZA/1304, G/TBT/N/UGA/2138</v>
      </c>
      <c r="E157" s="8" t="s">
        <v>673</v>
      </c>
      <c r="F157" s="8" t="s">
        <v>674</v>
      </c>
      <c r="H157" s="8" t="s">
        <v>676</v>
      </c>
      <c r="I157" s="8" t="s">
        <v>639</v>
      </c>
      <c r="J157" s="8" t="s">
        <v>677</v>
      </c>
      <c r="K157" s="8" t="s">
        <v>24</v>
      </c>
      <c r="L157" s="6"/>
      <c r="M157" s="7">
        <v>45814</v>
      </c>
      <c r="N157" s="6" t="s">
        <v>25</v>
      </c>
      <c r="O157" s="8" t="s">
        <v>678</v>
      </c>
      <c r="P157" s="6" t="str">
        <f>HYPERLINK("https://docs.wto.org/imrd/directdoc.asp?DDFDocuments/t/G/TBTN25/BDI585.DOCX", "https://docs.wto.org/imrd/directdoc.asp?DDFDocuments/t/G/TBTN25/BDI585.DOCX")</f>
        <v>https://docs.wto.org/imrd/directdoc.asp?DDFDocuments/t/G/TBTN25/BDI585.DOCX</v>
      </c>
      <c r="Q157" s="6" t="str">
        <f>HYPERLINK("https://docs.wto.org/imrd/directdoc.asp?DDFDocuments/u/G/TBTN25/BDI585.DOCX", "https://docs.wto.org/imrd/directdoc.asp?DDFDocuments/u/G/TBTN25/BDI585.DOCX")</f>
        <v>https://docs.wto.org/imrd/directdoc.asp?DDFDocuments/u/G/TBTN25/BDI585.DOCX</v>
      </c>
      <c r="R157" s="6" t="str">
        <f>HYPERLINK("https://docs.wto.org/imrd/directdoc.asp?DDFDocuments/v/G/TBTN25/BDI585.DOCX", "https://docs.wto.org/imrd/directdoc.asp?DDFDocuments/v/G/TBTN25/BDI585.DOCX")</f>
        <v>https://docs.wto.org/imrd/directdoc.asp?DDFDocuments/v/G/TBTN25/BDI585.DOCX</v>
      </c>
    </row>
    <row r="158" spans="1:18" ht="45" x14ac:dyDescent="0.25">
      <c r="A158" s="8" t="s">
        <v>681</v>
      </c>
      <c r="B158" s="6" t="s">
        <v>45</v>
      </c>
      <c r="C158" s="7">
        <v>45754</v>
      </c>
      <c r="D158" s="9" t="str">
        <f>HYPERLINK("https://eping.wto.org/en/Search?viewData= G/TBT/N/BDI/587, G/TBT/N/KEN/1786, G/TBT/N/RWA/1184, G/TBT/N/TZA/1306, G/TBT/N/UGA/2140"," G/TBT/N/BDI/587, G/TBT/N/KEN/1786, G/TBT/N/RWA/1184, G/TBT/N/TZA/1306, G/TBT/N/UGA/2140")</f>
        <v xml:space="preserve"> G/TBT/N/BDI/587, G/TBT/N/KEN/1786, G/TBT/N/RWA/1184, G/TBT/N/TZA/1306, G/TBT/N/UGA/2140</v>
      </c>
      <c r="E158" s="8" t="s">
        <v>679</v>
      </c>
      <c r="F158" s="8" t="s">
        <v>680</v>
      </c>
      <c r="H158" s="8" t="s">
        <v>682</v>
      </c>
      <c r="I158" s="8" t="s">
        <v>639</v>
      </c>
      <c r="J158" s="8" t="s">
        <v>542</v>
      </c>
      <c r="K158" s="8" t="s">
        <v>24</v>
      </c>
      <c r="L158" s="6"/>
      <c r="M158" s="7">
        <v>45814</v>
      </c>
      <c r="N158" s="6" t="s">
        <v>25</v>
      </c>
      <c r="O158" s="8" t="s">
        <v>683</v>
      </c>
      <c r="P158" s="6" t="str">
        <f>HYPERLINK("https://docs.wto.org/imrd/directdoc.asp?DDFDocuments/t/G/TBTN25/BDI587.DOCX", "https://docs.wto.org/imrd/directdoc.asp?DDFDocuments/t/G/TBTN25/BDI587.DOCX")</f>
        <v>https://docs.wto.org/imrd/directdoc.asp?DDFDocuments/t/G/TBTN25/BDI587.DOCX</v>
      </c>
      <c r="Q158" s="6" t="str">
        <f>HYPERLINK("https://docs.wto.org/imrd/directdoc.asp?DDFDocuments/u/G/TBTN25/BDI587.DOCX", "https://docs.wto.org/imrd/directdoc.asp?DDFDocuments/u/G/TBTN25/BDI587.DOCX")</f>
        <v>https://docs.wto.org/imrd/directdoc.asp?DDFDocuments/u/G/TBTN25/BDI587.DOCX</v>
      </c>
      <c r="R158" s="6" t="str">
        <f>HYPERLINK("https://docs.wto.org/imrd/directdoc.asp?DDFDocuments/v/G/TBTN25/BDI587.DOCX", "https://docs.wto.org/imrd/directdoc.asp?DDFDocuments/v/G/TBTN25/BDI587.DOCX")</f>
        <v>https://docs.wto.org/imrd/directdoc.asp?DDFDocuments/v/G/TBTN25/BDI587.DOCX</v>
      </c>
    </row>
    <row r="159" spans="1:18" ht="45" x14ac:dyDescent="0.25">
      <c r="A159" s="8" t="s">
        <v>681</v>
      </c>
      <c r="B159" s="6" t="s">
        <v>17</v>
      </c>
      <c r="C159" s="7">
        <v>45754</v>
      </c>
      <c r="D159" s="9" t="str">
        <f>HYPERLINK("https://eping.wto.org/en/Search?viewData= G/TBT/N/BDI/587, G/TBT/N/KEN/1786, G/TBT/N/RWA/1184, G/TBT/N/TZA/1306, G/TBT/N/UGA/2140"," G/TBT/N/BDI/587, G/TBT/N/KEN/1786, G/TBT/N/RWA/1184, G/TBT/N/TZA/1306, G/TBT/N/UGA/2140")</f>
        <v xml:space="preserve"> G/TBT/N/BDI/587, G/TBT/N/KEN/1786, G/TBT/N/RWA/1184, G/TBT/N/TZA/1306, G/TBT/N/UGA/2140</v>
      </c>
      <c r="E159" s="8" t="s">
        <v>679</v>
      </c>
      <c r="F159" s="8" t="s">
        <v>680</v>
      </c>
      <c r="H159" s="8" t="s">
        <v>682</v>
      </c>
      <c r="I159" s="8" t="s">
        <v>639</v>
      </c>
      <c r="J159" s="8" t="s">
        <v>542</v>
      </c>
      <c r="K159" s="8" t="s">
        <v>24</v>
      </c>
      <c r="L159" s="6"/>
      <c r="M159" s="7">
        <v>45814</v>
      </c>
      <c r="N159" s="6" t="s">
        <v>25</v>
      </c>
      <c r="O159" s="8" t="s">
        <v>683</v>
      </c>
      <c r="P159" s="6" t="str">
        <f>HYPERLINK("https://docs.wto.org/imrd/directdoc.asp?DDFDocuments/t/G/TBTN25/BDI587.DOCX", "https://docs.wto.org/imrd/directdoc.asp?DDFDocuments/t/G/TBTN25/BDI587.DOCX")</f>
        <v>https://docs.wto.org/imrd/directdoc.asp?DDFDocuments/t/G/TBTN25/BDI587.DOCX</v>
      </c>
      <c r="Q159" s="6" t="str">
        <f>HYPERLINK("https://docs.wto.org/imrd/directdoc.asp?DDFDocuments/u/G/TBTN25/BDI587.DOCX", "https://docs.wto.org/imrd/directdoc.asp?DDFDocuments/u/G/TBTN25/BDI587.DOCX")</f>
        <v>https://docs.wto.org/imrd/directdoc.asp?DDFDocuments/u/G/TBTN25/BDI587.DOCX</v>
      </c>
      <c r="R159" s="6" t="str">
        <f>HYPERLINK("https://docs.wto.org/imrd/directdoc.asp?DDFDocuments/v/G/TBTN25/BDI587.DOCX", "https://docs.wto.org/imrd/directdoc.asp?DDFDocuments/v/G/TBTN25/BDI587.DOCX")</f>
        <v>https://docs.wto.org/imrd/directdoc.asp?DDFDocuments/v/G/TBTN25/BDI587.DOCX</v>
      </c>
    </row>
    <row r="160" spans="1:18" ht="45" x14ac:dyDescent="0.25">
      <c r="A160" s="8" t="s">
        <v>675</v>
      </c>
      <c r="B160" s="6" t="s">
        <v>45</v>
      </c>
      <c r="C160" s="7">
        <v>45754</v>
      </c>
      <c r="D160" s="9" t="str">
        <f>HYPERLINK("https://eping.wto.org/en/Search?viewData= G/TBT/N/BDI/585, G/TBT/N/KEN/1784, G/TBT/N/RWA/1182, G/TBT/N/TZA/1304, G/TBT/N/UGA/2138"," G/TBT/N/BDI/585, G/TBT/N/KEN/1784, G/TBT/N/RWA/1182, G/TBT/N/TZA/1304, G/TBT/N/UGA/2138")</f>
        <v xml:space="preserve"> G/TBT/N/BDI/585, G/TBT/N/KEN/1784, G/TBT/N/RWA/1182, G/TBT/N/TZA/1304, G/TBT/N/UGA/2138</v>
      </c>
      <c r="E160" s="8" t="s">
        <v>673</v>
      </c>
      <c r="F160" s="8" t="s">
        <v>674</v>
      </c>
      <c r="H160" s="8" t="s">
        <v>676</v>
      </c>
      <c r="I160" s="8" t="s">
        <v>639</v>
      </c>
      <c r="J160" s="8" t="s">
        <v>677</v>
      </c>
      <c r="K160" s="8" t="s">
        <v>24</v>
      </c>
      <c r="L160" s="6"/>
      <c r="M160" s="7">
        <v>45814</v>
      </c>
      <c r="N160" s="6" t="s">
        <v>25</v>
      </c>
      <c r="O160" s="8" t="s">
        <v>678</v>
      </c>
      <c r="P160" s="6" t="str">
        <f>HYPERLINK("https://docs.wto.org/imrd/directdoc.asp?DDFDocuments/t/G/TBTN25/BDI585.DOCX", "https://docs.wto.org/imrd/directdoc.asp?DDFDocuments/t/G/TBTN25/BDI585.DOCX")</f>
        <v>https://docs.wto.org/imrd/directdoc.asp?DDFDocuments/t/G/TBTN25/BDI585.DOCX</v>
      </c>
      <c r="Q160" s="6" t="str">
        <f>HYPERLINK("https://docs.wto.org/imrd/directdoc.asp?DDFDocuments/u/G/TBTN25/BDI585.DOCX", "https://docs.wto.org/imrd/directdoc.asp?DDFDocuments/u/G/TBTN25/BDI585.DOCX")</f>
        <v>https://docs.wto.org/imrd/directdoc.asp?DDFDocuments/u/G/TBTN25/BDI585.DOCX</v>
      </c>
      <c r="R160" s="6" t="str">
        <f>HYPERLINK("https://docs.wto.org/imrd/directdoc.asp?DDFDocuments/v/G/TBTN25/BDI585.DOCX", "https://docs.wto.org/imrd/directdoc.asp?DDFDocuments/v/G/TBTN25/BDI585.DOCX")</f>
        <v>https://docs.wto.org/imrd/directdoc.asp?DDFDocuments/v/G/TBTN25/BDI585.DOCX</v>
      </c>
    </row>
    <row r="161" spans="1:18" ht="45" x14ac:dyDescent="0.25">
      <c r="A161" s="8" t="s">
        <v>681</v>
      </c>
      <c r="B161" s="6" t="s">
        <v>37</v>
      </c>
      <c r="C161" s="7">
        <v>45754</v>
      </c>
      <c r="D161" s="9" t="str">
        <f>HYPERLINK("https://eping.wto.org/en/Search?viewData= G/TBT/N/BDI/587, G/TBT/N/KEN/1786, G/TBT/N/RWA/1184, G/TBT/N/TZA/1306, G/TBT/N/UGA/2140"," G/TBT/N/BDI/587, G/TBT/N/KEN/1786, G/TBT/N/RWA/1184, G/TBT/N/TZA/1306, G/TBT/N/UGA/2140")</f>
        <v xml:space="preserve"> G/TBT/N/BDI/587, G/TBT/N/KEN/1786, G/TBT/N/RWA/1184, G/TBT/N/TZA/1306, G/TBT/N/UGA/2140</v>
      </c>
      <c r="E161" s="8" t="s">
        <v>679</v>
      </c>
      <c r="F161" s="8" t="s">
        <v>680</v>
      </c>
      <c r="H161" s="8" t="s">
        <v>682</v>
      </c>
      <c r="I161" s="8" t="s">
        <v>639</v>
      </c>
      <c r="J161" s="8" t="s">
        <v>542</v>
      </c>
      <c r="K161" s="8" t="s">
        <v>24</v>
      </c>
      <c r="L161" s="6"/>
      <c r="M161" s="7">
        <v>45814</v>
      </c>
      <c r="N161" s="6" t="s">
        <v>25</v>
      </c>
      <c r="O161" s="8" t="s">
        <v>683</v>
      </c>
      <c r="P161" s="6" t="str">
        <f>HYPERLINK("https://docs.wto.org/imrd/directdoc.asp?DDFDocuments/t/G/TBTN25/BDI587.DOCX", "https://docs.wto.org/imrd/directdoc.asp?DDFDocuments/t/G/TBTN25/BDI587.DOCX")</f>
        <v>https://docs.wto.org/imrd/directdoc.asp?DDFDocuments/t/G/TBTN25/BDI587.DOCX</v>
      </c>
      <c r="Q161" s="6" t="str">
        <f>HYPERLINK("https://docs.wto.org/imrd/directdoc.asp?DDFDocuments/u/G/TBTN25/BDI587.DOCX", "https://docs.wto.org/imrd/directdoc.asp?DDFDocuments/u/G/TBTN25/BDI587.DOCX")</f>
        <v>https://docs.wto.org/imrd/directdoc.asp?DDFDocuments/u/G/TBTN25/BDI587.DOCX</v>
      </c>
      <c r="R161" s="6" t="str">
        <f>HYPERLINK("https://docs.wto.org/imrd/directdoc.asp?DDFDocuments/v/G/TBTN25/BDI587.DOCX", "https://docs.wto.org/imrd/directdoc.asp?DDFDocuments/v/G/TBTN25/BDI587.DOCX")</f>
        <v>https://docs.wto.org/imrd/directdoc.asp?DDFDocuments/v/G/TBTN25/BDI587.DOCX</v>
      </c>
    </row>
    <row r="162" spans="1:18" ht="45" x14ac:dyDescent="0.25">
      <c r="A162" s="8" t="s">
        <v>687</v>
      </c>
      <c r="B162" s="6" t="s">
        <v>684</v>
      </c>
      <c r="C162" s="7">
        <v>45754</v>
      </c>
      <c r="D162" s="9" t="str">
        <f>HYPERLINK("https://eping.wto.org/en/Search?viewData= G/TBT/N/IND/358"," G/TBT/N/IND/358")</f>
        <v xml:space="preserve"> G/TBT/N/IND/358</v>
      </c>
      <c r="E162" s="8" t="s">
        <v>701</v>
      </c>
      <c r="F162" s="8" t="s">
        <v>702</v>
      </c>
      <c r="H162" s="8" t="s">
        <v>24</v>
      </c>
      <c r="I162" s="8" t="s">
        <v>82</v>
      </c>
      <c r="J162" s="8" t="s">
        <v>175</v>
      </c>
      <c r="K162" s="8" t="s">
        <v>57</v>
      </c>
      <c r="L162" s="6"/>
      <c r="M162" s="7">
        <v>45814</v>
      </c>
      <c r="N162" s="6" t="s">
        <v>25</v>
      </c>
      <c r="O162" s="8" t="s">
        <v>703</v>
      </c>
      <c r="P162" s="6" t="str">
        <f>HYPERLINK("https://docs.wto.org/imrd/directdoc.asp?DDFDocuments/t/G/TBTN25/IND358.DOCX", "https://docs.wto.org/imrd/directdoc.asp?DDFDocuments/t/G/TBTN25/IND358.DOCX")</f>
        <v>https://docs.wto.org/imrd/directdoc.asp?DDFDocuments/t/G/TBTN25/IND358.DOCX</v>
      </c>
      <c r="Q162" s="6" t="str">
        <f>HYPERLINK("https://docs.wto.org/imrd/directdoc.asp?DDFDocuments/u/G/TBTN25/IND358.DOCX", "https://docs.wto.org/imrd/directdoc.asp?DDFDocuments/u/G/TBTN25/IND358.DOCX")</f>
        <v>https://docs.wto.org/imrd/directdoc.asp?DDFDocuments/u/G/TBTN25/IND358.DOCX</v>
      </c>
      <c r="R162" s="6" t="str">
        <f>HYPERLINK("https://docs.wto.org/imrd/directdoc.asp?DDFDocuments/v/G/TBTN25/IND358.DOCX", "https://docs.wto.org/imrd/directdoc.asp?DDFDocuments/v/G/TBTN25/IND358.DOCX")</f>
        <v>https://docs.wto.org/imrd/directdoc.asp?DDFDocuments/v/G/TBTN25/IND358.DOCX</v>
      </c>
    </row>
    <row r="163" spans="1:18" ht="45" x14ac:dyDescent="0.25">
      <c r="A163" s="8" t="s">
        <v>681</v>
      </c>
      <c r="B163" s="6" t="s">
        <v>35</v>
      </c>
      <c r="C163" s="7">
        <v>45754</v>
      </c>
      <c r="D163" s="9" t="str">
        <f>HYPERLINK("https://eping.wto.org/en/Search?viewData= G/TBT/N/BDI/587, G/TBT/N/KEN/1786, G/TBT/N/RWA/1184, G/TBT/N/TZA/1306, G/TBT/N/UGA/2140"," G/TBT/N/BDI/587, G/TBT/N/KEN/1786, G/TBT/N/RWA/1184, G/TBT/N/TZA/1306, G/TBT/N/UGA/2140")</f>
        <v xml:space="preserve"> G/TBT/N/BDI/587, G/TBT/N/KEN/1786, G/TBT/N/RWA/1184, G/TBT/N/TZA/1306, G/TBT/N/UGA/2140</v>
      </c>
      <c r="E163" s="8" t="s">
        <v>679</v>
      </c>
      <c r="F163" s="8" t="s">
        <v>680</v>
      </c>
      <c r="H163" s="8" t="s">
        <v>682</v>
      </c>
      <c r="I163" s="8" t="s">
        <v>639</v>
      </c>
      <c r="J163" s="8" t="s">
        <v>542</v>
      </c>
      <c r="K163" s="8" t="s">
        <v>24</v>
      </c>
      <c r="L163" s="6"/>
      <c r="M163" s="7">
        <v>45814</v>
      </c>
      <c r="N163" s="6" t="s">
        <v>25</v>
      </c>
      <c r="O163" s="8" t="s">
        <v>683</v>
      </c>
      <c r="P163" s="6" t="str">
        <f>HYPERLINK("https://docs.wto.org/imrd/directdoc.asp?DDFDocuments/t/G/TBTN25/BDI587.DOCX", "https://docs.wto.org/imrd/directdoc.asp?DDFDocuments/t/G/TBTN25/BDI587.DOCX")</f>
        <v>https://docs.wto.org/imrd/directdoc.asp?DDFDocuments/t/G/TBTN25/BDI587.DOCX</v>
      </c>
      <c r="Q163" s="6" t="str">
        <f>HYPERLINK("https://docs.wto.org/imrd/directdoc.asp?DDFDocuments/u/G/TBTN25/BDI587.DOCX", "https://docs.wto.org/imrd/directdoc.asp?DDFDocuments/u/G/TBTN25/BDI587.DOCX")</f>
        <v>https://docs.wto.org/imrd/directdoc.asp?DDFDocuments/u/G/TBTN25/BDI587.DOCX</v>
      </c>
      <c r="R163" s="6" t="str">
        <f>HYPERLINK("https://docs.wto.org/imrd/directdoc.asp?DDFDocuments/v/G/TBTN25/BDI587.DOCX", "https://docs.wto.org/imrd/directdoc.asp?DDFDocuments/v/G/TBTN25/BDI587.DOCX")</f>
        <v>https://docs.wto.org/imrd/directdoc.asp?DDFDocuments/v/G/TBTN25/BDI587.DOCX</v>
      </c>
    </row>
    <row r="164" spans="1:18" ht="75" x14ac:dyDescent="0.25">
      <c r="A164" s="8" t="s">
        <v>687</v>
      </c>
      <c r="B164" s="6" t="s">
        <v>684</v>
      </c>
      <c r="C164" s="7">
        <v>45754</v>
      </c>
      <c r="D164" s="9" t="str">
        <f>HYPERLINK("https://eping.wto.org/en/Search?viewData= G/TBT/N/IND/359"," G/TBT/N/IND/359")</f>
        <v xml:space="preserve"> G/TBT/N/IND/359</v>
      </c>
      <c r="E164" s="8" t="s">
        <v>704</v>
      </c>
      <c r="F164" s="8" t="s">
        <v>705</v>
      </c>
      <c r="H164" s="8" t="s">
        <v>24</v>
      </c>
      <c r="I164" s="8" t="s">
        <v>82</v>
      </c>
      <c r="J164" s="8" t="s">
        <v>706</v>
      </c>
      <c r="K164" s="8" t="s">
        <v>707</v>
      </c>
      <c r="L164" s="6"/>
      <c r="M164" s="7">
        <v>45814</v>
      </c>
      <c r="N164" s="6" t="s">
        <v>25</v>
      </c>
      <c r="O164" s="8" t="s">
        <v>708</v>
      </c>
      <c r="P164" s="6" t="str">
        <f>HYPERLINK("https://docs.wto.org/imrd/directdoc.asp?DDFDocuments/t/G/TBTN25/IND359.DOCX", "https://docs.wto.org/imrd/directdoc.asp?DDFDocuments/t/G/TBTN25/IND359.DOCX")</f>
        <v>https://docs.wto.org/imrd/directdoc.asp?DDFDocuments/t/G/TBTN25/IND359.DOCX</v>
      </c>
      <c r="Q164" s="6" t="str">
        <f>HYPERLINK("https://docs.wto.org/imrd/directdoc.asp?DDFDocuments/u/G/TBTN25/IND359.DOCX", "https://docs.wto.org/imrd/directdoc.asp?DDFDocuments/u/G/TBTN25/IND359.DOCX")</f>
        <v>https://docs.wto.org/imrd/directdoc.asp?DDFDocuments/u/G/TBTN25/IND359.DOCX</v>
      </c>
      <c r="R164" s="6" t="str">
        <f>HYPERLINK("https://docs.wto.org/imrd/directdoc.asp?DDFDocuments/v/G/TBTN25/IND359.DOCX", "https://docs.wto.org/imrd/directdoc.asp?DDFDocuments/v/G/TBTN25/IND359.DOCX")</f>
        <v>https://docs.wto.org/imrd/directdoc.asp?DDFDocuments/v/G/TBTN25/IND359.DOCX</v>
      </c>
    </row>
    <row r="165" spans="1:18" ht="45" x14ac:dyDescent="0.25">
      <c r="A165" s="8" t="s">
        <v>712</v>
      </c>
      <c r="B165" s="6" t="s">
        <v>709</v>
      </c>
      <c r="C165" s="7">
        <v>45754</v>
      </c>
      <c r="D165" s="9" t="str">
        <f>HYPERLINK("https://eping.wto.org/en/Search?viewData= G/TBT/N/GBR/101"," G/TBT/N/GBR/101")</f>
        <v xml:space="preserve"> G/TBT/N/GBR/101</v>
      </c>
      <c r="E165" s="8" t="s">
        <v>710</v>
      </c>
      <c r="F165" s="8" t="s">
        <v>711</v>
      </c>
      <c r="H165" s="8" t="s">
        <v>24</v>
      </c>
      <c r="I165" s="8" t="s">
        <v>174</v>
      </c>
      <c r="J165" s="8" t="s">
        <v>337</v>
      </c>
      <c r="K165" s="8" t="s">
        <v>127</v>
      </c>
      <c r="L165" s="6"/>
      <c r="M165" s="7">
        <v>45814</v>
      </c>
      <c r="N165" s="6" t="s">
        <v>25</v>
      </c>
      <c r="O165" s="8" t="s">
        <v>713</v>
      </c>
      <c r="P165" s="6" t="str">
        <f>HYPERLINK("https://docs.wto.org/imrd/directdoc.asp?DDFDocuments/t/G/TBTN25/GBR101.DOCX", "https://docs.wto.org/imrd/directdoc.asp?DDFDocuments/t/G/TBTN25/GBR101.DOCX")</f>
        <v>https://docs.wto.org/imrd/directdoc.asp?DDFDocuments/t/G/TBTN25/GBR101.DOCX</v>
      </c>
      <c r="Q165" s="6" t="str">
        <f>HYPERLINK("https://docs.wto.org/imrd/directdoc.asp?DDFDocuments/u/G/TBTN25/GBR101.DOCX", "https://docs.wto.org/imrd/directdoc.asp?DDFDocuments/u/G/TBTN25/GBR101.DOCX")</f>
        <v>https://docs.wto.org/imrd/directdoc.asp?DDFDocuments/u/G/TBTN25/GBR101.DOCX</v>
      </c>
      <c r="R165" s="6" t="str">
        <f>HYPERLINK("https://docs.wto.org/imrd/directdoc.asp?DDFDocuments/v/G/TBTN25/GBR101.DOCX", "https://docs.wto.org/imrd/directdoc.asp?DDFDocuments/v/G/TBTN25/GBR101.DOCX")</f>
        <v>https://docs.wto.org/imrd/directdoc.asp?DDFDocuments/v/G/TBTN25/GBR101.DOCX</v>
      </c>
    </row>
    <row r="166" spans="1:18" ht="300" x14ac:dyDescent="0.25">
      <c r="A166" s="8" t="s">
        <v>716</v>
      </c>
      <c r="B166" s="6" t="s">
        <v>684</v>
      </c>
      <c r="C166" s="7">
        <v>45754</v>
      </c>
      <c r="D166" s="9" t="str">
        <f>HYPERLINK("https://eping.wto.org/en/Search?viewData= G/TBT/N/IND/360"," G/TBT/N/IND/360")</f>
        <v xml:space="preserve"> G/TBT/N/IND/360</v>
      </c>
      <c r="E166" s="8" t="s">
        <v>714</v>
      </c>
      <c r="F166" s="8" t="s">
        <v>715</v>
      </c>
      <c r="H166" s="8" t="s">
        <v>382</v>
      </c>
      <c r="I166" s="8" t="s">
        <v>717</v>
      </c>
      <c r="J166" s="8" t="s">
        <v>718</v>
      </c>
      <c r="K166" s="8" t="s">
        <v>24</v>
      </c>
      <c r="L166" s="6"/>
      <c r="M166" s="7">
        <v>45814</v>
      </c>
      <c r="N166" s="6" t="s">
        <v>25</v>
      </c>
      <c r="O166" s="8" t="s">
        <v>719</v>
      </c>
      <c r="P166" s="6" t="str">
        <f>HYPERLINK("https://docs.wto.org/imrd/directdoc.asp?DDFDocuments/t/G/TBTN25/IND360.DOCX", "https://docs.wto.org/imrd/directdoc.asp?DDFDocuments/t/G/TBTN25/IND360.DOCX")</f>
        <v>https://docs.wto.org/imrd/directdoc.asp?DDFDocuments/t/G/TBTN25/IND360.DOCX</v>
      </c>
      <c r="Q166" s="6" t="str">
        <f>HYPERLINK("https://docs.wto.org/imrd/directdoc.asp?DDFDocuments/u/G/TBTN25/IND360.DOCX", "https://docs.wto.org/imrd/directdoc.asp?DDFDocuments/u/G/TBTN25/IND360.DOCX")</f>
        <v>https://docs.wto.org/imrd/directdoc.asp?DDFDocuments/u/G/TBTN25/IND360.DOCX</v>
      </c>
      <c r="R166" s="6" t="str">
        <f>HYPERLINK("https://docs.wto.org/imrd/directdoc.asp?DDFDocuments/v/G/TBTN25/IND360.DOCX", "https://docs.wto.org/imrd/directdoc.asp?DDFDocuments/v/G/TBTN25/IND360.DOCX")</f>
        <v>https://docs.wto.org/imrd/directdoc.asp?DDFDocuments/v/G/TBTN25/IND360.DOCX</v>
      </c>
    </row>
    <row r="167" spans="1:18" ht="60" x14ac:dyDescent="0.25">
      <c r="A167" s="8" t="s">
        <v>722</v>
      </c>
      <c r="B167" s="6" t="s">
        <v>72</v>
      </c>
      <c r="C167" s="7">
        <v>45751</v>
      </c>
      <c r="D167" s="9" t="str">
        <f>HYPERLINK("https://eping.wto.org/en/Search?viewData= G/TBT/N/THA/774"," G/TBT/N/THA/774")</f>
        <v xml:space="preserve"> G/TBT/N/THA/774</v>
      </c>
      <c r="E167" s="8" t="s">
        <v>720</v>
      </c>
      <c r="F167" s="8" t="s">
        <v>721</v>
      </c>
      <c r="H167" s="8" t="s">
        <v>723</v>
      </c>
      <c r="I167" s="8" t="s">
        <v>639</v>
      </c>
      <c r="J167" s="8" t="s">
        <v>317</v>
      </c>
      <c r="K167" s="8" t="s">
        <v>127</v>
      </c>
      <c r="L167" s="6"/>
      <c r="M167" s="7">
        <v>45811</v>
      </c>
      <c r="N167" s="6" t="s">
        <v>25</v>
      </c>
      <c r="O167" s="8" t="s">
        <v>724</v>
      </c>
      <c r="P167" s="6" t="str">
        <f>HYPERLINK("https://docs.wto.org/imrd/directdoc.asp?DDFDocuments/t/G/TBTN25/THA774.DOCX", "https://docs.wto.org/imrd/directdoc.asp?DDFDocuments/t/G/TBTN25/THA774.DOCX")</f>
        <v>https://docs.wto.org/imrd/directdoc.asp?DDFDocuments/t/G/TBTN25/THA774.DOCX</v>
      </c>
      <c r="Q167" s="6" t="str">
        <f>HYPERLINK("https://docs.wto.org/imrd/directdoc.asp?DDFDocuments/u/G/TBTN25/THA774.DOCX", "https://docs.wto.org/imrd/directdoc.asp?DDFDocuments/u/G/TBTN25/THA774.DOCX")</f>
        <v>https://docs.wto.org/imrd/directdoc.asp?DDFDocuments/u/G/TBTN25/THA774.DOCX</v>
      </c>
      <c r="R167" s="6" t="str">
        <f>HYPERLINK("https://docs.wto.org/imrd/directdoc.asp?DDFDocuments/v/G/TBTN25/THA774.DOCX", "https://docs.wto.org/imrd/directdoc.asp?DDFDocuments/v/G/TBTN25/THA774.DOCX")</f>
        <v>https://docs.wto.org/imrd/directdoc.asp?DDFDocuments/v/G/TBTN25/THA774.DOCX</v>
      </c>
    </row>
    <row r="168" spans="1:18" ht="105" x14ac:dyDescent="0.25">
      <c r="A168" s="8" t="s">
        <v>722</v>
      </c>
      <c r="B168" s="6" t="s">
        <v>72</v>
      </c>
      <c r="C168" s="7">
        <v>45751</v>
      </c>
      <c r="D168" s="9" t="str">
        <f>HYPERLINK("https://eping.wto.org/en/Search?viewData= G/TBT/N/THA/773"," G/TBT/N/THA/773")</f>
        <v xml:space="preserve"> G/TBT/N/THA/773</v>
      </c>
      <c r="E168" s="8" t="s">
        <v>725</v>
      </c>
      <c r="F168" s="8" t="s">
        <v>726</v>
      </c>
      <c r="H168" s="8" t="s">
        <v>723</v>
      </c>
      <c r="I168" s="8" t="s">
        <v>639</v>
      </c>
      <c r="J168" s="8" t="s">
        <v>88</v>
      </c>
      <c r="K168" s="8" t="s">
        <v>127</v>
      </c>
      <c r="L168" s="6"/>
      <c r="M168" s="7">
        <v>45811</v>
      </c>
      <c r="N168" s="6" t="s">
        <v>25</v>
      </c>
      <c r="O168" s="8" t="s">
        <v>727</v>
      </c>
      <c r="P168" s="6" t="str">
        <f>HYPERLINK("https://docs.wto.org/imrd/directdoc.asp?DDFDocuments/t/G/TBTN25/THA773.DOCX", "https://docs.wto.org/imrd/directdoc.asp?DDFDocuments/t/G/TBTN25/THA773.DOCX")</f>
        <v>https://docs.wto.org/imrd/directdoc.asp?DDFDocuments/t/G/TBTN25/THA773.DOCX</v>
      </c>
      <c r="Q168" s="6" t="str">
        <f>HYPERLINK("https://docs.wto.org/imrd/directdoc.asp?DDFDocuments/u/G/TBTN25/THA773.DOCX", "https://docs.wto.org/imrd/directdoc.asp?DDFDocuments/u/G/TBTN25/THA773.DOCX")</f>
        <v>https://docs.wto.org/imrd/directdoc.asp?DDFDocuments/u/G/TBTN25/THA773.DOCX</v>
      </c>
      <c r="R168" s="6" t="str">
        <f>HYPERLINK("https://docs.wto.org/imrd/directdoc.asp?DDFDocuments/v/G/TBTN25/THA773.DOCX", "https://docs.wto.org/imrd/directdoc.asp?DDFDocuments/v/G/TBTN25/THA773.DOCX")</f>
        <v>https://docs.wto.org/imrd/directdoc.asp?DDFDocuments/v/G/TBTN25/THA773.DOCX</v>
      </c>
    </row>
    <row r="169" spans="1:18" ht="150" x14ac:dyDescent="0.25">
      <c r="A169" s="8" t="s">
        <v>730</v>
      </c>
      <c r="B169" s="6" t="s">
        <v>72</v>
      </c>
      <c r="C169" s="7">
        <v>45750</v>
      </c>
      <c r="D169" s="9" t="str">
        <f>HYPERLINK("https://eping.wto.org/en/Search?viewData= G/TBT/N/THA/771"," G/TBT/N/THA/771")</f>
        <v xml:space="preserve"> G/TBT/N/THA/771</v>
      </c>
      <c r="E169" s="8" t="s">
        <v>728</v>
      </c>
      <c r="F169" s="8" t="s">
        <v>729</v>
      </c>
      <c r="H169" s="8" t="s">
        <v>24</v>
      </c>
      <c r="I169" s="8" t="s">
        <v>731</v>
      </c>
      <c r="J169" s="8" t="s">
        <v>732</v>
      </c>
      <c r="K169" s="8" t="s">
        <v>127</v>
      </c>
      <c r="L169" s="6"/>
      <c r="M169" s="7">
        <v>45780</v>
      </c>
      <c r="N169" s="6" t="s">
        <v>25</v>
      </c>
      <c r="O169" s="8" t="s">
        <v>733</v>
      </c>
      <c r="P169" s="6" t="str">
        <f>HYPERLINK("https://docs.wto.org/imrd/directdoc.asp?DDFDocuments/t/G/TBTN25/THA771.DOCX", "https://docs.wto.org/imrd/directdoc.asp?DDFDocuments/t/G/TBTN25/THA771.DOCX")</f>
        <v>https://docs.wto.org/imrd/directdoc.asp?DDFDocuments/t/G/TBTN25/THA771.DOCX</v>
      </c>
      <c r="Q169" s="6" t="str">
        <f>HYPERLINK("https://docs.wto.org/imrd/directdoc.asp?DDFDocuments/u/G/TBTN25/THA771.DOCX", "https://docs.wto.org/imrd/directdoc.asp?DDFDocuments/u/G/TBTN25/THA771.DOCX")</f>
        <v>https://docs.wto.org/imrd/directdoc.asp?DDFDocuments/u/G/TBTN25/THA771.DOCX</v>
      </c>
      <c r="R169" s="6" t="str">
        <f>HYPERLINK("https://docs.wto.org/imrd/directdoc.asp?DDFDocuments/v/G/TBTN25/THA771.DOCX", "https://docs.wto.org/imrd/directdoc.asp?DDFDocuments/v/G/TBTN25/THA771.DOCX")</f>
        <v>https://docs.wto.org/imrd/directdoc.asp?DDFDocuments/v/G/TBTN25/THA771.DOCX</v>
      </c>
    </row>
    <row r="170" spans="1:18" ht="60" x14ac:dyDescent="0.25">
      <c r="A170" s="8" t="s">
        <v>421</v>
      </c>
      <c r="B170" s="6" t="s">
        <v>17</v>
      </c>
      <c r="C170" s="7">
        <v>45750</v>
      </c>
      <c r="D170" s="9" t="str">
        <f>HYPERLINK("https://eping.wto.org/en/Search?viewData= G/TBT/N/TZA/1302"," G/TBT/N/TZA/1302")</f>
        <v xml:space="preserve"> G/TBT/N/TZA/1302</v>
      </c>
      <c r="E170" s="8" t="s">
        <v>734</v>
      </c>
      <c r="F170" s="8" t="s">
        <v>735</v>
      </c>
      <c r="H170" s="8" t="s">
        <v>422</v>
      </c>
      <c r="I170" s="8" t="s">
        <v>423</v>
      </c>
      <c r="J170" s="8" t="s">
        <v>424</v>
      </c>
      <c r="K170" s="8" t="s">
        <v>57</v>
      </c>
      <c r="L170" s="6"/>
      <c r="M170" s="7">
        <v>45810</v>
      </c>
      <c r="N170" s="6" t="s">
        <v>25</v>
      </c>
      <c r="O170" s="8" t="s">
        <v>736</v>
      </c>
      <c r="P170" s="6" t="str">
        <f>HYPERLINK("https://docs.wto.org/imrd/directdoc.asp?DDFDocuments/t/G/TBTN25/TZA1302.DOCX", "https://docs.wto.org/imrd/directdoc.asp?DDFDocuments/t/G/TBTN25/TZA1302.DOCX")</f>
        <v>https://docs.wto.org/imrd/directdoc.asp?DDFDocuments/t/G/TBTN25/TZA1302.DOCX</v>
      </c>
      <c r="Q170" s="6" t="str">
        <f>HYPERLINK("https://docs.wto.org/imrd/directdoc.asp?DDFDocuments/u/G/TBTN25/TZA1302.DOCX", "https://docs.wto.org/imrd/directdoc.asp?DDFDocuments/u/G/TBTN25/TZA1302.DOCX")</f>
        <v>https://docs.wto.org/imrd/directdoc.asp?DDFDocuments/u/G/TBTN25/TZA1302.DOCX</v>
      </c>
      <c r="R170" s="6" t="str">
        <f>HYPERLINK("https://docs.wto.org/imrd/directdoc.asp?DDFDocuments/v/G/TBTN25/TZA1302.DOCX", "https://docs.wto.org/imrd/directdoc.asp?DDFDocuments/v/G/TBTN25/TZA1302.DOCX")</f>
        <v>https://docs.wto.org/imrd/directdoc.asp?DDFDocuments/v/G/TBTN25/TZA1302.DOCX</v>
      </c>
    </row>
    <row r="171" spans="1:18" ht="150" x14ac:dyDescent="0.25">
      <c r="A171" s="8" t="s">
        <v>739</v>
      </c>
      <c r="B171" s="6" t="s">
        <v>72</v>
      </c>
      <c r="C171" s="7">
        <v>45750</v>
      </c>
      <c r="D171" s="9" t="str">
        <f>HYPERLINK("https://eping.wto.org/en/Search?viewData= G/TBT/N/THA/772"," G/TBT/N/THA/772")</f>
        <v xml:space="preserve"> G/TBT/N/THA/772</v>
      </c>
      <c r="E171" s="8" t="s">
        <v>737</v>
      </c>
      <c r="F171" s="8" t="s">
        <v>738</v>
      </c>
      <c r="H171" s="8" t="s">
        <v>24</v>
      </c>
      <c r="I171" s="8" t="s">
        <v>740</v>
      </c>
      <c r="J171" s="8" t="s">
        <v>741</v>
      </c>
      <c r="K171" s="8" t="s">
        <v>127</v>
      </c>
      <c r="L171" s="6"/>
      <c r="M171" s="7">
        <v>45780</v>
      </c>
      <c r="N171" s="6" t="s">
        <v>25</v>
      </c>
      <c r="O171" s="8" t="s">
        <v>742</v>
      </c>
      <c r="P171" s="6" t="str">
        <f>HYPERLINK("https://docs.wto.org/imrd/directdoc.asp?DDFDocuments/t/G/TBTN25/THA772.DOCX", "https://docs.wto.org/imrd/directdoc.asp?DDFDocuments/t/G/TBTN25/THA772.DOCX")</f>
        <v>https://docs.wto.org/imrd/directdoc.asp?DDFDocuments/t/G/TBTN25/THA772.DOCX</v>
      </c>
      <c r="Q171" s="6" t="str">
        <f>HYPERLINK("https://docs.wto.org/imrd/directdoc.asp?DDFDocuments/u/G/TBTN25/THA772.DOCX", "https://docs.wto.org/imrd/directdoc.asp?DDFDocuments/u/G/TBTN25/THA772.DOCX")</f>
        <v>https://docs.wto.org/imrd/directdoc.asp?DDFDocuments/u/G/TBTN25/THA772.DOCX</v>
      </c>
      <c r="R171" s="6" t="str">
        <f>HYPERLINK("https://docs.wto.org/imrd/directdoc.asp?DDFDocuments/v/G/TBTN25/THA772.DOCX", "https://docs.wto.org/imrd/directdoc.asp?DDFDocuments/v/G/TBTN25/THA772.DOCX")</f>
        <v>https://docs.wto.org/imrd/directdoc.asp?DDFDocuments/v/G/TBTN25/THA772.DOCX</v>
      </c>
    </row>
    <row r="172" spans="1:18" ht="60" x14ac:dyDescent="0.25">
      <c r="A172" s="8" t="s">
        <v>745</v>
      </c>
      <c r="B172" s="6" t="s">
        <v>17</v>
      </c>
      <c r="C172" s="7">
        <v>45750</v>
      </c>
      <c r="D172" s="9" t="str">
        <f>HYPERLINK("https://eping.wto.org/en/Search?viewData= G/TBT/N/TZA/1303"," G/TBT/N/TZA/1303")</f>
        <v xml:space="preserve"> G/TBT/N/TZA/1303</v>
      </c>
      <c r="E172" s="8" t="s">
        <v>743</v>
      </c>
      <c r="F172" s="8" t="s">
        <v>744</v>
      </c>
      <c r="H172" s="8" t="s">
        <v>746</v>
      </c>
      <c r="I172" s="8" t="s">
        <v>423</v>
      </c>
      <c r="J172" s="8" t="s">
        <v>424</v>
      </c>
      <c r="K172" s="8" t="s">
        <v>57</v>
      </c>
      <c r="L172" s="6"/>
      <c r="M172" s="7">
        <v>45810</v>
      </c>
      <c r="N172" s="6" t="s">
        <v>25</v>
      </c>
      <c r="O172" s="8" t="s">
        <v>747</v>
      </c>
      <c r="P172" s="6" t="str">
        <f>HYPERLINK("https://docs.wto.org/imrd/directdoc.asp?DDFDocuments/t/G/TBTN25/TZA1303.DOCX", "https://docs.wto.org/imrd/directdoc.asp?DDFDocuments/t/G/TBTN25/TZA1303.DOCX")</f>
        <v>https://docs.wto.org/imrd/directdoc.asp?DDFDocuments/t/G/TBTN25/TZA1303.DOCX</v>
      </c>
      <c r="Q172" s="6" t="str">
        <f>HYPERLINK("https://docs.wto.org/imrd/directdoc.asp?DDFDocuments/u/G/TBTN25/TZA1303.DOCX", "https://docs.wto.org/imrd/directdoc.asp?DDFDocuments/u/G/TBTN25/TZA1303.DOCX")</f>
        <v>https://docs.wto.org/imrd/directdoc.asp?DDFDocuments/u/G/TBTN25/TZA1303.DOCX</v>
      </c>
      <c r="R172" s="6" t="str">
        <f>HYPERLINK("https://docs.wto.org/imrd/directdoc.asp?DDFDocuments/v/G/TBTN25/TZA1303.DOCX", "https://docs.wto.org/imrd/directdoc.asp?DDFDocuments/v/G/TBTN25/TZA1303.DOCX")</f>
        <v>https://docs.wto.org/imrd/directdoc.asp?DDFDocuments/v/G/TBTN25/TZA1303.DOCX</v>
      </c>
    </row>
    <row r="173" spans="1:18" ht="45" x14ac:dyDescent="0.25">
      <c r="A173" s="8" t="s">
        <v>751</v>
      </c>
      <c r="B173" s="6" t="s">
        <v>748</v>
      </c>
      <c r="C173" s="7">
        <v>45750</v>
      </c>
      <c r="D173" s="9" t="str">
        <f>HYPERLINK("https://eping.wto.org/en/Search?viewData= G/TBT/N/HKG/58"," G/TBT/N/HKG/58")</f>
        <v xml:space="preserve"> G/TBT/N/HKG/58</v>
      </c>
      <c r="E173" s="8" t="s">
        <v>749</v>
      </c>
      <c r="F173" s="8" t="s">
        <v>750</v>
      </c>
      <c r="H173" s="8" t="s">
        <v>752</v>
      </c>
      <c r="I173" s="8" t="s">
        <v>753</v>
      </c>
      <c r="J173" s="8" t="s">
        <v>317</v>
      </c>
      <c r="K173" s="8" t="s">
        <v>754</v>
      </c>
      <c r="L173" s="6"/>
      <c r="M173" s="7">
        <v>45810</v>
      </c>
      <c r="N173" s="6" t="s">
        <v>25</v>
      </c>
      <c r="O173" s="8" t="s">
        <v>755</v>
      </c>
      <c r="P173" s="6" t="str">
        <f>HYPERLINK("https://docs.wto.org/imrd/directdoc.asp?DDFDocuments/t/G/TBTN25/HKG58.DOCX", "https://docs.wto.org/imrd/directdoc.asp?DDFDocuments/t/G/TBTN25/HKG58.DOCX")</f>
        <v>https://docs.wto.org/imrd/directdoc.asp?DDFDocuments/t/G/TBTN25/HKG58.DOCX</v>
      </c>
      <c r="Q173" s="6" t="str">
        <f>HYPERLINK("https://docs.wto.org/imrd/directdoc.asp?DDFDocuments/u/G/TBTN25/HKG58.DOCX", "https://docs.wto.org/imrd/directdoc.asp?DDFDocuments/u/G/TBTN25/HKG58.DOCX")</f>
        <v>https://docs.wto.org/imrd/directdoc.asp?DDFDocuments/u/G/TBTN25/HKG58.DOCX</v>
      </c>
      <c r="R173" s="6" t="str">
        <f>HYPERLINK("https://docs.wto.org/imrd/directdoc.asp?DDFDocuments/v/G/TBTN25/HKG58.DOCX", "https://docs.wto.org/imrd/directdoc.asp?DDFDocuments/v/G/TBTN25/HKG58.DOCX")</f>
        <v>https://docs.wto.org/imrd/directdoc.asp?DDFDocuments/v/G/TBTN25/HKG58.DOCX</v>
      </c>
    </row>
    <row r="174" spans="1:18" ht="120" x14ac:dyDescent="0.25">
      <c r="A174" s="8" t="s">
        <v>759</v>
      </c>
      <c r="B174" s="6" t="s">
        <v>756</v>
      </c>
      <c r="C174" s="7">
        <v>45749</v>
      </c>
      <c r="D174" s="9" t="str">
        <f>HYPERLINK("https://eping.wto.org/en/Search?viewData= G/TBT/N/ITA/38"," G/TBT/N/ITA/38")</f>
        <v xml:space="preserve"> G/TBT/N/ITA/38</v>
      </c>
      <c r="E174" s="8" t="s">
        <v>757</v>
      </c>
      <c r="F174" s="8" t="s">
        <v>758</v>
      </c>
      <c r="H174" s="8" t="s">
        <v>540</v>
      </c>
      <c r="I174" s="8" t="s">
        <v>760</v>
      </c>
      <c r="J174" s="8" t="s">
        <v>359</v>
      </c>
      <c r="K174" s="8" t="s">
        <v>24</v>
      </c>
      <c r="L174" s="6"/>
      <c r="M174" s="7">
        <v>45809</v>
      </c>
      <c r="N174" s="6" t="s">
        <v>25</v>
      </c>
      <c r="O174" s="8" t="s">
        <v>761</v>
      </c>
      <c r="P174" s="6" t="str">
        <f>HYPERLINK("https://docs.wto.org/imrd/directdoc.asp?DDFDocuments/t/G/TBTN25/ITA38.DOCX", "https://docs.wto.org/imrd/directdoc.asp?DDFDocuments/t/G/TBTN25/ITA38.DOCX")</f>
        <v>https://docs.wto.org/imrd/directdoc.asp?DDFDocuments/t/G/TBTN25/ITA38.DOCX</v>
      </c>
      <c r="Q174" s="6" t="str">
        <f>HYPERLINK("https://docs.wto.org/imrd/directdoc.asp?DDFDocuments/u/G/TBTN25/ITA38.DOCX", "https://docs.wto.org/imrd/directdoc.asp?DDFDocuments/u/G/TBTN25/ITA38.DOCX")</f>
        <v>https://docs.wto.org/imrd/directdoc.asp?DDFDocuments/u/G/TBTN25/ITA38.DOCX</v>
      </c>
      <c r="R174" s="6" t="str">
        <f>HYPERLINK("https://docs.wto.org/imrd/directdoc.asp?DDFDocuments/v/G/TBTN25/ITA38.DOCX", "https://docs.wto.org/imrd/directdoc.asp?DDFDocuments/v/G/TBTN25/ITA38.DOCX")</f>
        <v>https://docs.wto.org/imrd/directdoc.asp?DDFDocuments/v/G/TBTN25/ITA38.DOCX</v>
      </c>
    </row>
    <row r="175" spans="1:18" ht="285" x14ac:dyDescent="0.25">
      <c r="A175" s="8" t="s">
        <v>764</v>
      </c>
      <c r="B175" s="6" t="s">
        <v>163</v>
      </c>
      <c r="C175" s="7">
        <v>45749</v>
      </c>
      <c r="D175" s="9" t="str">
        <f>HYPERLINK("https://eping.wto.org/en/Search?viewData= G/TBT/N/VNM/345"," G/TBT/N/VNM/345")</f>
        <v xml:space="preserve"> G/TBT/N/VNM/345</v>
      </c>
      <c r="E175" s="8" t="s">
        <v>762</v>
      </c>
      <c r="F175" s="8" t="s">
        <v>763</v>
      </c>
      <c r="H175" s="8" t="s">
        <v>24</v>
      </c>
      <c r="I175" s="8" t="s">
        <v>167</v>
      </c>
      <c r="J175" s="8" t="s">
        <v>76</v>
      </c>
      <c r="K175" s="8" t="s">
        <v>168</v>
      </c>
      <c r="L175" s="6"/>
      <c r="M175" s="7">
        <v>45809</v>
      </c>
      <c r="N175" s="6" t="s">
        <v>25</v>
      </c>
      <c r="O175" s="8" t="s">
        <v>765</v>
      </c>
      <c r="P175" s="6" t="str">
        <f>HYPERLINK("https://docs.wto.org/imrd/directdoc.asp?DDFDocuments/t/G/TBTN25/VNM345.DOCX", "https://docs.wto.org/imrd/directdoc.asp?DDFDocuments/t/G/TBTN25/VNM345.DOCX")</f>
        <v>https://docs.wto.org/imrd/directdoc.asp?DDFDocuments/t/G/TBTN25/VNM345.DOCX</v>
      </c>
      <c r="Q175" s="6" t="str">
        <f>HYPERLINK("https://docs.wto.org/imrd/directdoc.asp?DDFDocuments/u/G/TBTN25/VNM345.DOCX", "https://docs.wto.org/imrd/directdoc.asp?DDFDocuments/u/G/TBTN25/VNM345.DOCX")</f>
        <v>https://docs.wto.org/imrd/directdoc.asp?DDFDocuments/u/G/TBTN25/VNM345.DOCX</v>
      </c>
      <c r="R175" s="6" t="str">
        <f>HYPERLINK("https://docs.wto.org/imrd/directdoc.asp?DDFDocuments/v/G/TBTN25/VNM345.DOCX", "https://docs.wto.org/imrd/directdoc.asp?DDFDocuments/v/G/TBTN25/VNM345.DOCX")</f>
        <v>https://docs.wto.org/imrd/directdoc.asp?DDFDocuments/v/G/TBTN25/VNM345.DOCX</v>
      </c>
    </row>
    <row r="176" spans="1:18" ht="45" x14ac:dyDescent="0.25">
      <c r="A176" s="8" t="s">
        <v>768</v>
      </c>
      <c r="B176" s="6" t="s">
        <v>84</v>
      </c>
      <c r="C176" s="7">
        <v>45748</v>
      </c>
      <c r="D176" s="9" t="str">
        <f>HYPERLINK("https://eping.wto.org/en/Search?viewData= G/TBT/N/KOR/1285"," G/TBT/N/KOR/1285")</f>
        <v xml:space="preserve"> G/TBT/N/KOR/1285</v>
      </c>
      <c r="E176" s="8" t="s">
        <v>766</v>
      </c>
      <c r="F176" s="8" t="s">
        <v>767</v>
      </c>
      <c r="H176" s="8" t="s">
        <v>24</v>
      </c>
      <c r="I176" s="8" t="s">
        <v>769</v>
      </c>
      <c r="J176" s="8" t="s">
        <v>770</v>
      </c>
      <c r="K176" s="8" t="s">
        <v>24</v>
      </c>
      <c r="L176" s="6"/>
      <c r="M176" s="7">
        <v>45808</v>
      </c>
      <c r="N176" s="6" t="s">
        <v>25</v>
      </c>
      <c r="O176" s="8" t="s">
        <v>771</v>
      </c>
      <c r="P176" s="6" t="str">
        <f>HYPERLINK("https://docs.wto.org/imrd/directdoc.asp?DDFDocuments/t/G/TBTN25/KOR1285.DOCX", "https://docs.wto.org/imrd/directdoc.asp?DDFDocuments/t/G/TBTN25/KOR1285.DOCX")</f>
        <v>https://docs.wto.org/imrd/directdoc.asp?DDFDocuments/t/G/TBTN25/KOR1285.DOCX</v>
      </c>
      <c r="Q176" s="6" t="str">
        <f>HYPERLINK("https://docs.wto.org/imrd/directdoc.asp?DDFDocuments/u/G/TBTN25/KOR1285.DOCX", "https://docs.wto.org/imrd/directdoc.asp?DDFDocuments/u/G/TBTN25/KOR1285.DOCX")</f>
        <v>https://docs.wto.org/imrd/directdoc.asp?DDFDocuments/u/G/TBTN25/KOR1285.DOCX</v>
      </c>
      <c r="R176" s="6" t="str">
        <f>HYPERLINK("https://docs.wto.org/imrd/directdoc.asp?DDFDocuments/v/G/TBTN25/KOR1285.DOCX", "https://docs.wto.org/imrd/directdoc.asp?DDFDocuments/v/G/TBTN25/KOR1285.DOCX")</f>
        <v>https://docs.wto.org/imrd/directdoc.asp?DDFDocuments/v/G/TBTN25/KOR1285.DOCX</v>
      </c>
    </row>
    <row r="177" spans="1:18" ht="45" x14ac:dyDescent="0.25">
      <c r="A177" s="8" t="s">
        <v>774</v>
      </c>
      <c r="B177" s="6" t="s">
        <v>84</v>
      </c>
      <c r="C177" s="7">
        <v>45748</v>
      </c>
      <c r="D177" s="9" t="str">
        <f>HYPERLINK("https://eping.wto.org/en/Search?viewData= G/TBT/N/KOR/1281"," G/TBT/N/KOR/1281")</f>
        <v xml:space="preserve"> G/TBT/N/KOR/1281</v>
      </c>
      <c r="E177" s="8" t="s">
        <v>772</v>
      </c>
      <c r="F177" s="8" t="s">
        <v>773</v>
      </c>
      <c r="H177" s="8" t="s">
        <v>24</v>
      </c>
      <c r="I177" s="8" t="s">
        <v>775</v>
      </c>
      <c r="J177" s="8" t="s">
        <v>770</v>
      </c>
      <c r="K177" s="8" t="s">
        <v>24</v>
      </c>
      <c r="L177" s="6"/>
      <c r="M177" s="7">
        <v>45808</v>
      </c>
      <c r="N177" s="6" t="s">
        <v>25</v>
      </c>
      <c r="O177" s="8" t="s">
        <v>776</v>
      </c>
      <c r="P177" s="6" t="str">
        <f>HYPERLINK("https://docs.wto.org/imrd/directdoc.asp?DDFDocuments/t/G/TBTN25/KOR1281.DOCX", "https://docs.wto.org/imrd/directdoc.asp?DDFDocuments/t/G/TBTN25/KOR1281.DOCX")</f>
        <v>https://docs.wto.org/imrd/directdoc.asp?DDFDocuments/t/G/TBTN25/KOR1281.DOCX</v>
      </c>
      <c r="Q177" s="6" t="str">
        <f>HYPERLINK("https://docs.wto.org/imrd/directdoc.asp?DDFDocuments/u/G/TBTN25/KOR1281.DOCX", "https://docs.wto.org/imrd/directdoc.asp?DDFDocuments/u/G/TBTN25/KOR1281.DOCX")</f>
        <v>https://docs.wto.org/imrd/directdoc.asp?DDFDocuments/u/G/TBTN25/KOR1281.DOCX</v>
      </c>
      <c r="R177" s="6" t="str">
        <f>HYPERLINK("https://docs.wto.org/imrd/directdoc.asp?DDFDocuments/v/G/TBTN25/KOR1281.DOCX", "https://docs.wto.org/imrd/directdoc.asp?DDFDocuments/v/G/TBTN25/KOR1281.DOCX")</f>
        <v>https://docs.wto.org/imrd/directdoc.asp?DDFDocuments/v/G/TBTN25/KOR1281.DOCX</v>
      </c>
    </row>
    <row r="178" spans="1:18" ht="45" x14ac:dyDescent="0.25">
      <c r="A178" s="8" t="s">
        <v>779</v>
      </c>
      <c r="B178" s="6" t="s">
        <v>84</v>
      </c>
      <c r="C178" s="7">
        <v>45748</v>
      </c>
      <c r="D178" s="9" t="str">
        <f>HYPERLINK("https://eping.wto.org/en/Search?viewData= G/TBT/N/KOR/1283"," G/TBT/N/KOR/1283")</f>
        <v xml:space="preserve"> G/TBT/N/KOR/1283</v>
      </c>
      <c r="E178" s="8" t="s">
        <v>777</v>
      </c>
      <c r="F178" s="8" t="s">
        <v>778</v>
      </c>
      <c r="H178" s="8" t="s">
        <v>24</v>
      </c>
      <c r="I178" s="8" t="s">
        <v>780</v>
      </c>
      <c r="J178" s="8" t="s">
        <v>770</v>
      </c>
      <c r="K178" s="8" t="s">
        <v>24</v>
      </c>
      <c r="L178" s="6"/>
      <c r="M178" s="7">
        <v>45808</v>
      </c>
      <c r="N178" s="6" t="s">
        <v>25</v>
      </c>
      <c r="O178" s="8" t="s">
        <v>781</v>
      </c>
      <c r="P178" s="6" t="str">
        <f>HYPERLINK("https://docs.wto.org/imrd/directdoc.asp?DDFDocuments/t/G/TBTN25/KOR1283.DOCX", "https://docs.wto.org/imrd/directdoc.asp?DDFDocuments/t/G/TBTN25/KOR1283.DOCX")</f>
        <v>https://docs.wto.org/imrd/directdoc.asp?DDFDocuments/t/G/TBTN25/KOR1283.DOCX</v>
      </c>
      <c r="Q178" s="6" t="str">
        <f>HYPERLINK("https://docs.wto.org/imrd/directdoc.asp?DDFDocuments/u/G/TBTN25/KOR1283.DOCX", "https://docs.wto.org/imrd/directdoc.asp?DDFDocuments/u/G/TBTN25/KOR1283.DOCX")</f>
        <v>https://docs.wto.org/imrd/directdoc.asp?DDFDocuments/u/G/TBTN25/KOR1283.DOCX</v>
      </c>
      <c r="R178" s="6" t="str">
        <f>HYPERLINK("https://docs.wto.org/imrd/directdoc.asp?DDFDocuments/v/G/TBTN25/KOR1283.DOCX", "https://docs.wto.org/imrd/directdoc.asp?DDFDocuments/v/G/TBTN25/KOR1283.DOCX")</f>
        <v>https://docs.wto.org/imrd/directdoc.asp?DDFDocuments/v/G/TBTN25/KOR1283.DOCX</v>
      </c>
    </row>
    <row r="179" spans="1:18" ht="45" x14ac:dyDescent="0.25">
      <c r="A179" s="8" t="s">
        <v>784</v>
      </c>
      <c r="B179" s="6" t="s">
        <v>84</v>
      </c>
      <c r="C179" s="7">
        <v>45748</v>
      </c>
      <c r="D179" s="9" t="str">
        <f>HYPERLINK("https://eping.wto.org/en/Search?viewData= G/TBT/N/KOR/1289"," G/TBT/N/KOR/1289")</f>
        <v xml:space="preserve"> G/TBT/N/KOR/1289</v>
      </c>
      <c r="E179" s="8" t="s">
        <v>782</v>
      </c>
      <c r="F179" s="8" t="s">
        <v>783</v>
      </c>
      <c r="H179" s="8" t="s">
        <v>24</v>
      </c>
      <c r="I179" s="8" t="s">
        <v>785</v>
      </c>
      <c r="J179" s="8" t="s">
        <v>770</v>
      </c>
      <c r="K179" s="8" t="s">
        <v>24</v>
      </c>
      <c r="L179" s="6"/>
      <c r="M179" s="7">
        <v>45808</v>
      </c>
      <c r="N179" s="6" t="s">
        <v>25</v>
      </c>
      <c r="O179" s="8" t="s">
        <v>786</v>
      </c>
      <c r="P179" s="6" t="str">
        <f>HYPERLINK("https://docs.wto.org/imrd/directdoc.asp?DDFDocuments/t/G/TBTN25/KOR1289.DOCX", "https://docs.wto.org/imrd/directdoc.asp?DDFDocuments/t/G/TBTN25/KOR1289.DOCX")</f>
        <v>https://docs.wto.org/imrd/directdoc.asp?DDFDocuments/t/G/TBTN25/KOR1289.DOCX</v>
      </c>
      <c r="Q179" s="6" t="str">
        <f>HYPERLINK("https://docs.wto.org/imrd/directdoc.asp?DDFDocuments/u/G/TBTN25/KOR1289.DOCX", "https://docs.wto.org/imrd/directdoc.asp?DDFDocuments/u/G/TBTN25/KOR1289.DOCX")</f>
        <v>https://docs.wto.org/imrd/directdoc.asp?DDFDocuments/u/G/TBTN25/KOR1289.DOCX</v>
      </c>
      <c r="R179" s="6" t="str">
        <f>HYPERLINK("https://docs.wto.org/imrd/directdoc.asp?DDFDocuments/v/G/TBTN25/KOR1289.DOCX", "https://docs.wto.org/imrd/directdoc.asp?DDFDocuments/v/G/TBTN25/KOR1289.DOCX")</f>
        <v>https://docs.wto.org/imrd/directdoc.asp?DDFDocuments/v/G/TBTN25/KOR1289.DOCX</v>
      </c>
    </row>
    <row r="180" spans="1:18" ht="45" x14ac:dyDescent="0.25">
      <c r="A180" s="8" t="s">
        <v>768</v>
      </c>
      <c r="B180" s="6" t="s">
        <v>84</v>
      </c>
      <c r="C180" s="7">
        <v>45748</v>
      </c>
      <c r="D180" s="9" t="str">
        <f>HYPERLINK("https://eping.wto.org/en/Search?viewData= G/TBT/N/KOR/1287"," G/TBT/N/KOR/1287")</f>
        <v xml:space="preserve"> G/TBT/N/KOR/1287</v>
      </c>
      <c r="E180" s="8" t="s">
        <v>787</v>
      </c>
      <c r="F180" s="8" t="s">
        <v>788</v>
      </c>
      <c r="H180" s="8" t="s">
        <v>24</v>
      </c>
      <c r="I180" s="8" t="s">
        <v>769</v>
      </c>
      <c r="J180" s="8" t="s">
        <v>770</v>
      </c>
      <c r="K180" s="8" t="s">
        <v>24</v>
      </c>
      <c r="L180" s="6"/>
      <c r="M180" s="7">
        <v>45808</v>
      </c>
      <c r="N180" s="6" t="s">
        <v>25</v>
      </c>
      <c r="O180" s="8" t="s">
        <v>789</v>
      </c>
      <c r="P180" s="6" t="str">
        <f>HYPERLINK("https://docs.wto.org/imrd/directdoc.asp?DDFDocuments/t/G/TBTN25/KOR1287.DOCX", "https://docs.wto.org/imrd/directdoc.asp?DDFDocuments/t/G/TBTN25/KOR1287.DOCX")</f>
        <v>https://docs.wto.org/imrd/directdoc.asp?DDFDocuments/t/G/TBTN25/KOR1287.DOCX</v>
      </c>
      <c r="Q180" s="6" t="str">
        <f>HYPERLINK("https://docs.wto.org/imrd/directdoc.asp?DDFDocuments/u/G/TBTN25/KOR1287.DOCX", "https://docs.wto.org/imrd/directdoc.asp?DDFDocuments/u/G/TBTN25/KOR1287.DOCX")</f>
        <v>https://docs.wto.org/imrd/directdoc.asp?DDFDocuments/u/G/TBTN25/KOR1287.DOCX</v>
      </c>
      <c r="R180" s="6" t="str">
        <f>HYPERLINK("https://docs.wto.org/imrd/directdoc.asp?DDFDocuments/v/G/TBTN25/KOR1287.DOCX", "https://docs.wto.org/imrd/directdoc.asp?DDFDocuments/v/G/TBTN25/KOR1287.DOCX")</f>
        <v>https://docs.wto.org/imrd/directdoc.asp?DDFDocuments/v/G/TBTN25/KOR1287.DOCX</v>
      </c>
    </row>
    <row r="181" spans="1:18" ht="45" x14ac:dyDescent="0.25">
      <c r="A181" s="8" t="s">
        <v>792</v>
      </c>
      <c r="B181" s="6" t="s">
        <v>84</v>
      </c>
      <c r="C181" s="7">
        <v>45748</v>
      </c>
      <c r="D181" s="9" t="str">
        <f>HYPERLINK("https://eping.wto.org/en/Search?viewData= G/TBT/N/KOR/1284"," G/TBT/N/KOR/1284")</f>
        <v xml:space="preserve"> G/TBT/N/KOR/1284</v>
      </c>
      <c r="E181" s="8" t="s">
        <v>790</v>
      </c>
      <c r="F181" s="8" t="s">
        <v>791</v>
      </c>
      <c r="H181" s="8" t="s">
        <v>24</v>
      </c>
      <c r="I181" s="8" t="s">
        <v>376</v>
      </c>
      <c r="J181" s="8" t="s">
        <v>770</v>
      </c>
      <c r="K181" s="8" t="s">
        <v>24</v>
      </c>
      <c r="L181" s="6"/>
      <c r="M181" s="7">
        <v>45808</v>
      </c>
      <c r="N181" s="6" t="s">
        <v>25</v>
      </c>
      <c r="O181" s="8" t="s">
        <v>793</v>
      </c>
      <c r="P181" s="6" t="str">
        <f>HYPERLINK("https://docs.wto.org/imrd/directdoc.asp?DDFDocuments/t/G/TBTN25/KOR1284.DOCX", "https://docs.wto.org/imrd/directdoc.asp?DDFDocuments/t/G/TBTN25/KOR1284.DOCX")</f>
        <v>https://docs.wto.org/imrd/directdoc.asp?DDFDocuments/t/G/TBTN25/KOR1284.DOCX</v>
      </c>
      <c r="Q181" s="6" t="str">
        <f>HYPERLINK("https://docs.wto.org/imrd/directdoc.asp?DDFDocuments/u/G/TBTN25/KOR1284.DOCX", "https://docs.wto.org/imrd/directdoc.asp?DDFDocuments/u/G/TBTN25/KOR1284.DOCX")</f>
        <v>https://docs.wto.org/imrd/directdoc.asp?DDFDocuments/u/G/TBTN25/KOR1284.DOCX</v>
      </c>
      <c r="R181" s="6" t="str">
        <f>HYPERLINK("https://docs.wto.org/imrd/directdoc.asp?DDFDocuments/v/G/TBTN25/KOR1284.DOCX", "https://docs.wto.org/imrd/directdoc.asp?DDFDocuments/v/G/TBTN25/KOR1284.DOCX")</f>
        <v>https://docs.wto.org/imrd/directdoc.asp?DDFDocuments/v/G/TBTN25/KOR1284.DOCX</v>
      </c>
    </row>
    <row r="182" spans="1:18" ht="45" x14ac:dyDescent="0.25">
      <c r="A182" s="8" t="s">
        <v>796</v>
      </c>
      <c r="B182" s="6" t="s">
        <v>84</v>
      </c>
      <c r="C182" s="7">
        <v>45748</v>
      </c>
      <c r="D182" s="9" t="str">
        <f>HYPERLINK("https://eping.wto.org/en/Search?viewData= G/TBT/N/KOR/1282"," G/TBT/N/KOR/1282")</f>
        <v xml:space="preserve"> G/TBT/N/KOR/1282</v>
      </c>
      <c r="E182" s="8" t="s">
        <v>794</v>
      </c>
      <c r="F182" s="8" t="s">
        <v>795</v>
      </c>
      <c r="H182" s="8" t="s">
        <v>24</v>
      </c>
      <c r="I182" s="8" t="s">
        <v>797</v>
      </c>
      <c r="J182" s="8" t="s">
        <v>770</v>
      </c>
      <c r="K182" s="8" t="s">
        <v>24</v>
      </c>
      <c r="L182" s="6"/>
      <c r="M182" s="7">
        <v>45808</v>
      </c>
      <c r="N182" s="6" t="s">
        <v>25</v>
      </c>
      <c r="O182" s="8" t="s">
        <v>798</v>
      </c>
      <c r="P182" s="6" t="str">
        <f>HYPERLINK("https://docs.wto.org/imrd/directdoc.asp?DDFDocuments/t/G/TBTN25/KOR1282.DOCX", "https://docs.wto.org/imrd/directdoc.asp?DDFDocuments/t/G/TBTN25/KOR1282.DOCX")</f>
        <v>https://docs.wto.org/imrd/directdoc.asp?DDFDocuments/t/G/TBTN25/KOR1282.DOCX</v>
      </c>
      <c r="Q182" s="6" t="str">
        <f>HYPERLINK("https://docs.wto.org/imrd/directdoc.asp?DDFDocuments/u/G/TBTN25/KOR1282.DOCX", "https://docs.wto.org/imrd/directdoc.asp?DDFDocuments/u/G/TBTN25/KOR1282.DOCX")</f>
        <v>https://docs.wto.org/imrd/directdoc.asp?DDFDocuments/u/G/TBTN25/KOR1282.DOCX</v>
      </c>
      <c r="R182" s="6" t="str">
        <f>HYPERLINK("https://docs.wto.org/imrd/directdoc.asp?DDFDocuments/v/G/TBTN25/KOR1282.DOCX", "https://docs.wto.org/imrd/directdoc.asp?DDFDocuments/v/G/TBTN25/KOR1282.DOCX")</f>
        <v>https://docs.wto.org/imrd/directdoc.asp?DDFDocuments/v/G/TBTN25/KOR1282.DOCX</v>
      </c>
    </row>
    <row r="183" spans="1:18" ht="45" x14ac:dyDescent="0.25">
      <c r="A183" s="8" t="s">
        <v>801</v>
      </c>
      <c r="B183" s="6" t="s">
        <v>256</v>
      </c>
      <c r="C183" s="7">
        <v>45748</v>
      </c>
      <c r="D183" s="9" t="str">
        <f>HYPERLINK("https://eping.wto.org/en/Search?viewData= G/TBT/N/BRA/1588"," G/TBT/N/BRA/1588")</f>
        <v xml:space="preserve"> G/TBT/N/BRA/1588</v>
      </c>
      <c r="E183" s="8" t="s">
        <v>799</v>
      </c>
      <c r="F183" s="8" t="s">
        <v>800</v>
      </c>
      <c r="H183" s="8" t="s">
        <v>24</v>
      </c>
      <c r="I183" s="8" t="s">
        <v>802</v>
      </c>
      <c r="J183" s="8" t="s">
        <v>76</v>
      </c>
      <c r="K183" s="8" t="s">
        <v>24</v>
      </c>
      <c r="L183" s="6"/>
      <c r="M183" s="7">
        <v>45796</v>
      </c>
      <c r="N183" s="6" t="s">
        <v>25</v>
      </c>
      <c r="O183" s="8" t="s">
        <v>803</v>
      </c>
      <c r="P183" s="6" t="str">
        <f>HYPERLINK("https://docs.wto.org/imrd/directdoc.asp?DDFDocuments/t/G/TBTN25/BRA1588.DOCX", "https://docs.wto.org/imrd/directdoc.asp?DDFDocuments/t/G/TBTN25/BRA1588.DOCX")</f>
        <v>https://docs.wto.org/imrd/directdoc.asp?DDFDocuments/t/G/TBTN25/BRA1588.DOCX</v>
      </c>
      <c r="Q183" s="6" t="str">
        <f>HYPERLINK("https://docs.wto.org/imrd/directdoc.asp?DDFDocuments/u/G/TBTN25/BRA1588.DOCX", "https://docs.wto.org/imrd/directdoc.asp?DDFDocuments/u/G/TBTN25/BRA1588.DOCX")</f>
        <v>https://docs.wto.org/imrd/directdoc.asp?DDFDocuments/u/G/TBTN25/BRA1588.DOCX</v>
      </c>
      <c r="R183" s="6" t="str">
        <f>HYPERLINK("https://docs.wto.org/imrd/directdoc.asp?DDFDocuments/v/G/TBTN25/BRA1588.DOCX", "https://docs.wto.org/imrd/directdoc.asp?DDFDocuments/v/G/TBTN25/BRA1588.DOCX")</f>
        <v>https://docs.wto.org/imrd/directdoc.asp?DDFDocuments/v/G/TBTN25/BRA1588.DOCX</v>
      </c>
    </row>
    <row r="184" spans="1:18" ht="60" x14ac:dyDescent="0.25">
      <c r="A184" s="8" t="s">
        <v>806</v>
      </c>
      <c r="B184" s="6" t="s">
        <v>129</v>
      </c>
      <c r="C184" s="7">
        <v>45748</v>
      </c>
      <c r="D184" s="9" t="str">
        <f>HYPERLINK("https://eping.wto.org/en/Search?viewData= G/TBT/N/EU/1129"," G/TBT/N/EU/1129")</f>
        <v xml:space="preserve"> G/TBT/N/EU/1129</v>
      </c>
      <c r="E184" s="8" t="s">
        <v>804</v>
      </c>
      <c r="F184" s="8" t="s">
        <v>805</v>
      </c>
      <c r="H184" s="8" t="s">
        <v>24</v>
      </c>
      <c r="I184" s="8" t="s">
        <v>174</v>
      </c>
      <c r="J184" s="8" t="s">
        <v>76</v>
      </c>
      <c r="K184" s="8" t="s">
        <v>168</v>
      </c>
      <c r="L184" s="6"/>
      <c r="M184" s="7">
        <v>45808</v>
      </c>
      <c r="N184" s="6" t="s">
        <v>25</v>
      </c>
      <c r="O184" s="8" t="s">
        <v>807</v>
      </c>
      <c r="P184" s="6" t="str">
        <f>HYPERLINK("https://docs.wto.org/imrd/directdoc.asp?DDFDocuments/t/G/TBTN25/EU1129.DOCX", "https://docs.wto.org/imrd/directdoc.asp?DDFDocuments/t/G/TBTN25/EU1129.DOCX")</f>
        <v>https://docs.wto.org/imrd/directdoc.asp?DDFDocuments/t/G/TBTN25/EU1129.DOCX</v>
      </c>
      <c r="Q184" s="6" t="str">
        <f>HYPERLINK("https://docs.wto.org/imrd/directdoc.asp?DDFDocuments/u/G/TBTN25/EU1129.DOCX", "https://docs.wto.org/imrd/directdoc.asp?DDFDocuments/u/G/TBTN25/EU1129.DOCX")</f>
        <v>https://docs.wto.org/imrd/directdoc.asp?DDFDocuments/u/G/TBTN25/EU1129.DOCX</v>
      </c>
      <c r="R184" s="6" t="str">
        <f>HYPERLINK("https://docs.wto.org/imrd/directdoc.asp?DDFDocuments/v/G/TBTN25/EU1129.DOCX", "https://docs.wto.org/imrd/directdoc.asp?DDFDocuments/v/G/TBTN25/EU1129.DOCX")</f>
        <v>https://docs.wto.org/imrd/directdoc.asp?DDFDocuments/v/G/TBTN25/EU1129.DOCX</v>
      </c>
    </row>
    <row r="185" spans="1:18" ht="45" x14ac:dyDescent="0.25">
      <c r="A185" s="8" t="s">
        <v>784</v>
      </c>
      <c r="B185" s="6" t="s">
        <v>84</v>
      </c>
      <c r="C185" s="7">
        <v>45748</v>
      </c>
      <c r="D185" s="9" t="str">
        <f>HYPERLINK("https://eping.wto.org/en/Search?viewData= G/TBT/N/KOR/1288"," G/TBT/N/KOR/1288")</f>
        <v xml:space="preserve"> G/TBT/N/KOR/1288</v>
      </c>
      <c r="E185" s="8" t="s">
        <v>808</v>
      </c>
      <c r="F185" s="8" t="s">
        <v>809</v>
      </c>
      <c r="H185" s="8" t="s">
        <v>24</v>
      </c>
      <c r="I185" s="8" t="s">
        <v>810</v>
      </c>
      <c r="J185" s="8" t="s">
        <v>770</v>
      </c>
      <c r="K185" s="8" t="s">
        <v>24</v>
      </c>
      <c r="L185" s="6"/>
      <c r="M185" s="7">
        <v>45808</v>
      </c>
      <c r="N185" s="6" t="s">
        <v>25</v>
      </c>
      <c r="O185" s="8" t="s">
        <v>811</v>
      </c>
      <c r="P185" s="6" t="str">
        <f>HYPERLINK("https://docs.wto.org/imrd/directdoc.asp?DDFDocuments/t/G/TBTN25/KOR1288.DOCX", "https://docs.wto.org/imrd/directdoc.asp?DDFDocuments/t/G/TBTN25/KOR1288.DOCX")</f>
        <v>https://docs.wto.org/imrd/directdoc.asp?DDFDocuments/t/G/TBTN25/KOR1288.DOCX</v>
      </c>
      <c r="Q185" s="6" t="str">
        <f>HYPERLINK("https://docs.wto.org/imrd/directdoc.asp?DDFDocuments/u/G/TBTN25/KOR1288.DOCX", "https://docs.wto.org/imrd/directdoc.asp?DDFDocuments/u/G/TBTN25/KOR1288.DOCX")</f>
        <v>https://docs.wto.org/imrd/directdoc.asp?DDFDocuments/u/G/TBTN25/KOR1288.DOCX</v>
      </c>
      <c r="R185" s="6" t="str">
        <f>HYPERLINK("https://docs.wto.org/imrd/directdoc.asp?DDFDocuments/v/G/TBTN25/KOR1288.DOCX", "https://docs.wto.org/imrd/directdoc.asp?DDFDocuments/v/G/TBTN25/KOR1288.DOCX")</f>
        <v>https://docs.wto.org/imrd/directdoc.asp?DDFDocuments/v/G/TBTN25/KOR1288.DOCX</v>
      </c>
    </row>
    <row r="186" spans="1:18" ht="75" x14ac:dyDescent="0.25">
      <c r="A186" s="8" t="s">
        <v>815</v>
      </c>
      <c r="B186" s="6" t="s">
        <v>812</v>
      </c>
      <c r="C186" s="7">
        <v>45748</v>
      </c>
      <c r="D186" s="9" t="str">
        <f>HYPERLINK("https://eping.wto.org/en/Search?viewData= G/TBT/N/MOZ/31"," G/TBT/N/MOZ/31")</f>
        <v xml:space="preserve"> G/TBT/N/MOZ/31</v>
      </c>
      <c r="E186" s="8" t="s">
        <v>813</v>
      </c>
      <c r="F186" s="8" t="s">
        <v>814</v>
      </c>
      <c r="H186" s="8" t="s">
        <v>24</v>
      </c>
      <c r="I186" s="8" t="s">
        <v>24</v>
      </c>
      <c r="J186" s="8" t="s">
        <v>816</v>
      </c>
      <c r="K186" s="8" t="s">
        <v>24</v>
      </c>
      <c r="L186" s="6"/>
      <c r="M186" s="7">
        <v>45808</v>
      </c>
      <c r="N186" s="6" t="s">
        <v>25</v>
      </c>
      <c r="O186" s="8" t="s">
        <v>817</v>
      </c>
      <c r="P186" s="6" t="str">
        <f>HYPERLINK("https://docs.wto.org/imrd/directdoc.asp?DDFDocuments/t/G/TBTN25/MOZ31.DOCX", "https://docs.wto.org/imrd/directdoc.asp?DDFDocuments/t/G/TBTN25/MOZ31.DOCX")</f>
        <v>https://docs.wto.org/imrd/directdoc.asp?DDFDocuments/t/G/TBTN25/MOZ31.DOCX</v>
      </c>
      <c r="Q186" s="6" t="str">
        <f>HYPERLINK("https://docs.wto.org/imrd/directdoc.asp?DDFDocuments/u/G/TBTN25/MOZ31.DOCX", "https://docs.wto.org/imrd/directdoc.asp?DDFDocuments/u/G/TBTN25/MOZ31.DOCX")</f>
        <v>https://docs.wto.org/imrd/directdoc.asp?DDFDocuments/u/G/TBTN25/MOZ31.DOCX</v>
      </c>
      <c r="R186" s="6" t="str">
        <f>HYPERLINK("https://docs.wto.org/imrd/directdoc.asp?DDFDocuments/v/G/TBTN25/MOZ31.DOCX", "https://docs.wto.org/imrd/directdoc.asp?DDFDocuments/v/G/TBTN25/MOZ31.DOCX")</f>
        <v>https://docs.wto.org/imrd/directdoc.asp?DDFDocuments/v/G/TBTN25/MOZ31.DOCX</v>
      </c>
    </row>
    <row r="187" spans="1:18" ht="45" x14ac:dyDescent="0.25">
      <c r="A187" s="8" t="s">
        <v>820</v>
      </c>
      <c r="B187" s="6" t="s">
        <v>84</v>
      </c>
      <c r="C187" s="7">
        <v>45748</v>
      </c>
      <c r="D187" s="9" t="str">
        <f>HYPERLINK("https://eping.wto.org/en/Search?viewData= G/TBT/N/KOR/1286"," G/TBT/N/KOR/1286")</f>
        <v xml:space="preserve"> G/TBT/N/KOR/1286</v>
      </c>
      <c r="E187" s="8" t="s">
        <v>818</v>
      </c>
      <c r="F187" s="8" t="s">
        <v>819</v>
      </c>
      <c r="H187" s="8" t="s">
        <v>24</v>
      </c>
      <c r="I187" s="8" t="s">
        <v>769</v>
      </c>
      <c r="J187" s="8" t="s">
        <v>770</v>
      </c>
      <c r="K187" s="8" t="s">
        <v>24</v>
      </c>
      <c r="L187" s="6"/>
      <c r="M187" s="7">
        <v>45808</v>
      </c>
      <c r="N187" s="6" t="s">
        <v>25</v>
      </c>
      <c r="O187" s="8" t="s">
        <v>821</v>
      </c>
      <c r="P187" s="6" t="str">
        <f>HYPERLINK("https://docs.wto.org/imrd/directdoc.asp?DDFDocuments/t/G/TBTN25/KOR1286.DOCX", "https://docs.wto.org/imrd/directdoc.asp?DDFDocuments/t/G/TBTN25/KOR1286.DOCX")</f>
        <v>https://docs.wto.org/imrd/directdoc.asp?DDFDocuments/t/G/TBTN25/KOR1286.DOCX</v>
      </c>
      <c r="Q187" s="6" t="str">
        <f>HYPERLINK("https://docs.wto.org/imrd/directdoc.asp?DDFDocuments/u/G/TBTN25/KOR1286.DOCX", "https://docs.wto.org/imrd/directdoc.asp?DDFDocuments/u/G/TBTN25/KOR1286.DOCX")</f>
        <v>https://docs.wto.org/imrd/directdoc.asp?DDFDocuments/u/G/TBTN25/KOR1286.DOCX</v>
      </c>
      <c r="R187" s="6" t="str">
        <f>HYPERLINK("https://docs.wto.org/imrd/directdoc.asp?DDFDocuments/v/G/TBTN25/KOR1286.DOCX", "https://docs.wto.org/imrd/directdoc.asp?DDFDocuments/v/G/TBTN25/KOR1286.DOCX")</f>
        <v>https://docs.wto.org/imrd/directdoc.asp?DDFDocuments/v/G/TBTN25/KOR1286.DOCX</v>
      </c>
    </row>
    <row r="188" spans="1:18" ht="45" x14ac:dyDescent="0.25">
      <c r="A188" s="8" t="s">
        <v>823</v>
      </c>
      <c r="B188" s="6" t="s">
        <v>256</v>
      </c>
      <c r="C188" s="7">
        <v>45748</v>
      </c>
      <c r="D188" s="9" t="str">
        <f>HYPERLINK("https://eping.wto.org/en/Search?viewData= G/TBT/N/BRA/1589"," G/TBT/N/BRA/1589")</f>
        <v xml:space="preserve"> G/TBT/N/BRA/1589</v>
      </c>
      <c r="E188" s="8" t="s">
        <v>799</v>
      </c>
      <c r="F188" s="8" t="s">
        <v>822</v>
      </c>
      <c r="H188" s="8" t="s">
        <v>24</v>
      </c>
      <c r="I188" s="8" t="s">
        <v>824</v>
      </c>
      <c r="J188" s="8" t="s">
        <v>76</v>
      </c>
      <c r="K188" s="8" t="s">
        <v>168</v>
      </c>
      <c r="L188" s="6"/>
      <c r="M188" s="7">
        <v>45811</v>
      </c>
      <c r="N188" s="6" t="s">
        <v>25</v>
      </c>
      <c r="O188" s="8" t="s">
        <v>825</v>
      </c>
      <c r="P188" s="6" t="str">
        <f>HYPERLINK("https://docs.wto.org/imrd/directdoc.asp?DDFDocuments/t/G/TBTN25/BRA1589.DOCX", "https://docs.wto.org/imrd/directdoc.asp?DDFDocuments/t/G/TBTN25/BRA1589.DOCX")</f>
        <v>https://docs.wto.org/imrd/directdoc.asp?DDFDocuments/t/G/TBTN25/BRA1589.DOCX</v>
      </c>
      <c r="Q188" s="6" t="str">
        <f>HYPERLINK("https://docs.wto.org/imrd/directdoc.asp?DDFDocuments/u/G/TBTN25/BRA1589.DOCX", "https://docs.wto.org/imrd/directdoc.asp?DDFDocuments/u/G/TBTN25/BRA1589.DOCX")</f>
        <v>https://docs.wto.org/imrd/directdoc.asp?DDFDocuments/u/G/TBTN25/BRA1589.DOCX</v>
      </c>
      <c r="R188" s="6" t="str">
        <f>HYPERLINK("https://docs.wto.org/imrd/directdoc.asp?DDFDocuments/v/G/TBTN25/BRA1589.DOCX", "https://docs.wto.org/imrd/directdoc.asp?DDFDocuments/v/G/TBTN25/BRA1589.DOCX")</f>
        <v>https://docs.wto.org/imrd/directdoc.asp?DDFDocuments/v/G/TBTN25/BRA1589.DOCX</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Notifications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Agnete Debell</dc:creator>
  <cp:lastModifiedBy>Agnete Debell</cp:lastModifiedBy>
  <dcterms:created xsi:type="dcterms:W3CDTF">2025-05-02T06:53:23Z</dcterms:created>
  <dcterms:modified xsi:type="dcterms:W3CDTF">2025-05-02T06:53:23Z</dcterms:modified>
</cp:coreProperties>
</file>