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O:\Kundecentret\Information\Overvågning - vedligeholdelse\Notifikationer\Arkiv 2023\"/>
    </mc:Choice>
  </mc:AlternateContent>
  <xr:revisionPtr revIDLastSave="0" documentId="13_ncr:1_{C6F851B9-0B36-40F3-B0E5-8B7C453CC897}" xr6:coauthVersionLast="47" xr6:coauthVersionMax="47" xr10:uidLastSave="{00000000-0000-0000-0000-000000000000}"/>
  <bookViews>
    <workbookView xWindow="-120" yWindow="-120" windowWidth="29040" windowHeight="1584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1" l="1"/>
  <c r="R227" i="1"/>
  <c r="P227" i="1"/>
  <c r="C227" i="1"/>
  <c r="R177" i="1"/>
  <c r="P177" i="1"/>
  <c r="C177" i="1"/>
  <c r="R178" i="1"/>
  <c r="P178" i="1"/>
  <c r="C178" i="1"/>
  <c r="R40" i="1"/>
  <c r="P40" i="1"/>
  <c r="C40" i="1"/>
  <c r="R144" i="1"/>
  <c r="P144" i="1"/>
  <c r="C144" i="1"/>
  <c r="R71" i="1"/>
  <c r="P71" i="1"/>
  <c r="C71" i="1"/>
  <c r="R69" i="1"/>
  <c r="P69" i="1"/>
  <c r="C69" i="1"/>
  <c r="R33" i="1"/>
  <c r="P33" i="1"/>
  <c r="C33" i="1"/>
  <c r="P55" i="1"/>
  <c r="C55" i="1"/>
  <c r="R175" i="1"/>
  <c r="P175" i="1"/>
  <c r="C175" i="1"/>
  <c r="R112" i="1"/>
  <c r="P112" i="1"/>
  <c r="C112" i="1"/>
  <c r="R81" i="1"/>
  <c r="P81" i="1"/>
  <c r="C81" i="1"/>
  <c r="R160" i="1"/>
  <c r="P160" i="1"/>
  <c r="C160" i="1"/>
  <c r="R118" i="1"/>
  <c r="P118" i="1"/>
  <c r="C118" i="1"/>
  <c r="R207" i="1"/>
  <c r="P207" i="1"/>
  <c r="C207" i="1"/>
  <c r="R142" i="1"/>
  <c r="P142" i="1"/>
  <c r="C142" i="1"/>
  <c r="P45" i="1"/>
  <c r="C45" i="1"/>
  <c r="P44" i="1"/>
  <c r="C44" i="1"/>
  <c r="R197" i="1"/>
  <c r="P197" i="1"/>
  <c r="C197" i="1"/>
  <c r="R214" i="1"/>
  <c r="P214" i="1"/>
  <c r="C214" i="1"/>
  <c r="R213" i="1"/>
  <c r="P213" i="1"/>
  <c r="C213" i="1"/>
  <c r="R94" i="1"/>
  <c r="P94" i="1"/>
  <c r="C94" i="1"/>
  <c r="R93" i="1"/>
  <c r="P93" i="1"/>
  <c r="C93" i="1"/>
  <c r="R92" i="1"/>
  <c r="P92" i="1"/>
  <c r="C92" i="1"/>
  <c r="R53" i="1"/>
  <c r="P53" i="1"/>
  <c r="C53" i="1"/>
  <c r="P43" i="1"/>
  <c r="C43" i="1"/>
  <c r="R163" i="1"/>
  <c r="P163" i="1"/>
  <c r="C163" i="1"/>
  <c r="R85" i="1"/>
  <c r="P85" i="1"/>
  <c r="C85" i="1"/>
  <c r="R84" i="1"/>
  <c r="P84" i="1"/>
  <c r="C84" i="1"/>
  <c r="R79" i="1"/>
  <c r="P79" i="1"/>
  <c r="C79" i="1"/>
  <c r="R196" i="1"/>
  <c r="P196" i="1"/>
  <c r="C196" i="1"/>
  <c r="R52" i="1"/>
  <c r="P52" i="1"/>
  <c r="C52" i="1"/>
  <c r="R83" i="1"/>
  <c r="P83" i="1"/>
  <c r="C83" i="1"/>
  <c r="R219" i="1"/>
  <c r="P219" i="1"/>
  <c r="C219" i="1"/>
  <c r="R198" i="1"/>
  <c r="P198" i="1"/>
  <c r="C198" i="1"/>
  <c r="R212" i="1"/>
  <c r="P212" i="1"/>
  <c r="C212" i="1"/>
  <c r="R218" i="1"/>
  <c r="P218" i="1"/>
  <c r="C218" i="1"/>
  <c r="R217" i="1"/>
  <c r="P217" i="1"/>
  <c r="C217" i="1"/>
  <c r="R39" i="1"/>
  <c r="P39" i="1"/>
  <c r="C39" i="1"/>
  <c r="R91" i="1"/>
  <c r="P91" i="1"/>
  <c r="C91" i="1"/>
  <c r="P42" i="1"/>
  <c r="C42" i="1"/>
  <c r="P41" i="1"/>
  <c r="C41" i="1"/>
  <c r="R195" i="1"/>
  <c r="P195" i="1"/>
  <c r="C195" i="1"/>
  <c r="R211" i="1"/>
  <c r="P211" i="1"/>
  <c r="C211" i="1"/>
  <c r="R210" i="1"/>
  <c r="P210" i="1"/>
  <c r="C210" i="1"/>
  <c r="R141" i="1"/>
  <c r="P141" i="1"/>
  <c r="C141" i="1"/>
  <c r="R95" i="1"/>
  <c r="P95" i="1"/>
  <c r="C95" i="1"/>
  <c r="R31" i="1"/>
  <c r="P31" i="1"/>
  <c r="C31" i="1"/>
  <c r="R116" i="1"/>
  <c r="P116" i="1"/>
  <c r="C116" i="1"/>
  <c r="R216" i="1"/>
  <c r="P216" i="1"/>
  <c r="C216" i="1"/>
  <c r="R194" i="1"/>
  <c r="P194" i="1"/>
  <c r="C194" i="1"/>
  <c r="R215" i="1"/>
  <c r="P215" i="1"/>
  <c r="C215" i="1"/>
  <c r="R82" i="1"/>
  <c r="P82" i="1"/>
  <c r="C82" i="1"/>
  <c r="R51" i="1"/>
  <c r="P51" i="1"/>
  <c r="C51" i="1"/>
  <c r="R50" i="1"/>
  <c r="P50" i="1"/>
  <c r="C50" i="1"/>
  <c r="R49" i="1"/>
  <c r="P49" i="1"/>
  <c r="C49" i="1"/>
  <c r="R117" i="1"/>
  <c r="P117" i="1"/>
  <c r="R140" i="1"/>
  <c r="P140" i="1"/>
  <c r="C140" i="1"/>
  <c r="R86" i="1"/>
  <c r="P86" i="1"/>
  <c r="C86" i="1"/>
  <c r="R47" i="1"/>
  <c r="P47" i="1"/>
  <c r="C47" i="1"/>
  <c r="R176" i="1"/>
  <c r="Q176" i="1"/>
  <c r="P176" i="1"/>
  <c r="C176" i="1"/>
  <c r="R90" i="1"/>
  <c r="Q90" i="1"/>
  <c r="P90" i="1"/>
  <c r="C90" i="1"/>
  <c r="R139" i="1"/>
  <c r="P139" i="1"/>
  <c r="C139" i="1"/>
  <c r="R77" i="1"/>
  <c r="P77" i="1"/>
  <c r="C77" i="1"/>
  <c r="R114" i="1"/>
  <c r="Q114" i="1"/>
  <c r="P114" i="1"/>
  <c r="C114" i="1"/>
  <c r="R123" i="1"/>
  <c r="P123" i="1"/>
  <c r="C123" i="1"/>
  <c r="R109" i="1"/>
  <c r="Q109" i="1"/>
  <c r="P109" i="1"/>
  <c r="C109" i="1"/>
  <c r="R46" i="1"/>
  <c r="Q46" i="1"/>
  <c r="P46" i="1"/>
  <c r="C46" i="1"/>
  <c r="R89" i="1"/>
  <c r="P89" i="1"/>
  <c r="C89" i="1"/>
  <c r="R121" i="1"/>
  <c r="Q121" i="1"/>
  <c r="P121" i="1"/>
  <c r="C121" i="1"/>
  <c r="R29" i="1"/>
  <c r="P29" i="1"/>
  <c r="C29" i="1"/>
  <c r="R101" i="1"/>
  <c r="P101" i="1"/>
  <c r="C101" i="1"/>
  <c r="R183" i="1"/>
  <c r="P183" i="1"/>
  <c r="C183" i="1"/>
  <c r="R182" i="1"/>
  <c r="P182" i="1"/>
  <c r="C182" i="1"/>
  <c r="R154" i="1"/>
  <c r="P154" i="1"/>
  <c r="C154" i="1"/>
  <c r="R153" i="1"/>
  <c r="P153" i="1"/>
  <c r="C153" i="1"/>
  <c r="R38" i="1"/>
  <c r="P38" i="1"/>
  <c r="C38" i="1"/>
  <c r="R225" i="1"/>
  <c r="P225" i="1"/>
  <c r="C225" i="1"/>
  <c r="R106" i="1"/>
  <c r="P106" i="1"/>
  <c r="C106" i="1"/>
  <c r="R9" i="1"/>
  <c r="P9" i="1"/>
  <c r="C9" i="1"/>
  <c r="R30" i="1"/>
  <c r="P30" i="1"/>
  <c r="C30" i="1"/>
  <c r="R206" i="1"/>
  <c r="P206" i="1"/>
  <c r="C206" i="1"/>
  <c r="R28" i="1"/>
  <c r="P28" i="1"/>
  <c r="C28" i="1"/>
  <c r="R8" i="1"/>
  <c r="P8" i="1"/>
  <c r="C8" i="1"/>
  <c r="R100" i="1"/>
  <c r="P100" i="1"/>
  <c r="C100" i="1"/>
  <c r="R37" i="1"/>
  <c r="P37" i="1"/>
  <c r="C37" i="1"/>
  <c r="R152" i="1"/>
  <c r="P152" i="1"/>
  <c r="C152" i="1"/>
  <c r="R159" i="1"/>
  <c r="P159" i="1"/>
  <c r="C159" i="1"/>
  <c r="R80" i="1"/>
  <c r="P80" i="1"/>
  <c r="C80" i="1"/>
  <c r="R151" i="1"/>
  <c r="P151" i="1"/>
  <c r="C151" i="1"/>
  <c r="R158" i="1"/>
  <c r="P158" i="1"/>
  <c r="C158" i="1"/>
  <c r="R7" i="1"/>
  <c r="P7" i="1"/>
  <c r="C7" i="1"/>
  <c r="R54" i="1"/>
  <c r="P54" i="1"/>
  <c r="C54" i="1"/>
  <c r="R202" i="1"/>
  <c r="P202" i="1"/>
  <c r="C202" i="1"/>
  <c r="R27" i="1"/>
  <c r="P27" i="1"/>
  <c r="C27" i="1"/>
  <c r="R36" i="1"/>
  <c r="P36" i="1"/>
  <c r="C36" i="1"/>
  <c r="R35" i="1"/>
  <c r="P35" i="1"/>
  <c r="C35" i="1"/>
  <c r="R224" i="1"/>
  <c r="P224" i="1"/>
  <c r="C224" i="1"/>
  <c r="R105" i="1"/>
  <c r="P105" i="1"/>
  <c r="C105" i="1"/>
  <c r="R104" i="1"/>
  <c r="P104" i="1"/>
  <c r="C104" i="1"/>
  <c r="R205" i="1"/>
  <c r="P205" i="1"/>
  <c r="C205" i="1"/>
  <c r="R150" i="1"/>
  <c r="P150" i="1"/>
  <c r="C150" i="1"/>
  <c r="R99" i="1"/>
  <c r="P99" i="1"/>
  <c r="C99" i="1"/>
  <c r="R157" i="1"/>
  <c r="P157" i="1"/>
  <c r="C157" i="1"/>
  <c r="R149" i="1"/>
  <c r="P149" i="1"/>
  <c r="C149" i="1"/>
  <c r="R193" i="1"/>
  <c r="P193" i="1"/>
  <c r="C193" i="1"/>
  <c r="R108" i="1"/>
  <c r="P108" i="1"/>
  <c r="C108" i="1"/>
  <c r="R201" i="1"/>
  <c r="P201" i="1"/>
  <c r="C201" i="1"/>
  <c r="P186" i="1"/>
  <c r="C186" i="1"/>
  <c r="R73" i="1"/>
  <c r="P73" i="1"/>
  <c r="C73" i="1"/>
  <c r="R26" i="1"/>
  <c r="P26" i="1"/>
  <c r="C26" i="1"/>
  <c r="R34" i="1"/>
  <c r="P34" i="1"/>
  <c r="C34" i="1"/>
  <c r="R6" i="1"/>
  <c r="P6" i="1"/>
  <c r="C6" i="1"/>
  <c r="R5" i="1"/>
  <c r="P5" i="1"/>
  <c r="C5" i="1"/>
  <c r="R181" i="1"/>
  <c r="P181" i="1"/>
  <c r="C181" i="1"/>
  <c r="R78" i="1"/>
  <c r="P78" i="1"/>
  <c r="C78" i="1"/>
  <c r="R208" i="1"/>
  <c r="P208" i="1"/>
  <c r="C208" i="1"/>
  <c r="R148" i="1"/>
  <c r="P148" i="1"/>
  <c r="C148" i="1"/>
  <c r="R103" i="1"/>
  <c r="P103" i="1"/>
  <c r="C103" i="1"/>
  <c r="R3" i="1"/>
  <c r="P3" i="1"/>
  <c r="C3" i="1"/>
  <c r="R204" i="1"/>
  <c r="P204" i="1"/>
  <c r="C204" i="1"/>
  <c r="R147" i="1"/>
  <c r="P147" i="1"/>
  <c r="C147" i="1"/>
  <c r="R156" i="1"/>
  <c r="P156" i="1"/>
  <c r="C156" i="1"/>
  <c r="R192" i="1"/>
  <c r="P192" i="1"/>
  <c r="C192" i="1"/>
  <c r="R180" i="1"/>
  <c r="P180" i="1"/>
  <c r="C180" i="1"/>
  <c r="R102" i="1"/>
  <c r="P102" i="1"/>
  <c r="C102" i="1"/>
  <c r="R98" i="1"/>
  <c r="P98" i="1"/>
  <c r="C98" i="1"/>
  <c r="R97" i="1"/>
  <c r="P97" i="1"/>
  <c r="C97" i="1"/>
  <c r="R155" i="1"/>
  <c r="P155" i="1"/>
  <c r="C155" i="1"/>
  <c r="R223" i="1"/>
  <c r="P223" i="1"/>
  <c r="C223" i="1"/>
  <c r="R191" i="1"/>
  <c r="P191" i="1"/>
  <c r="C191" i="1"/>
  <c r="R146" i="1"/>
  <c r="P146" i="1"/>
  <c r="C146" i="1"/>
  <c r="R203" i="1"/>
  <c r="P203" i="1"/>
  <c r="C203" i="1"/>
  <c r="R179" i="1"/>
  <c r="P179" i="1"/>
  <c r="C179" i="1"/>
  <c r="R25" i="1"/>
  <c r="P25" i="1"/>
  <c r="C25" i="1"/>
  <c r="R145" i="1"/>
  <c r="P145" i="1"/>
  <c r="C145" i="1"/>
  <c r="R222" i="1"/>
  <c r="P222" i="1"/>
  <c r="C222" i="1"/>
  <c r="R221" i="1"/>
  <c r="P221" i="1"/>
  <c r="C221" i="1"/>
  <c r="R190" i="1"/>
  <c r="P190" i="1"/>
  <c r="C190" i="1"/>
  <c r="R185" i="1"/>
  <c r="P185" i="1"/>
  <c r="C185" i="1"/>
  <c r="R220" i="1"/>
  <c r="P220" i="1"/>
  <c r="C220" i="1"/>
  <c r="P199" i="1"/>
  <c r="C199" i="1"/>
  <c r="R59" i="1"/>
  <c r="P59" i="1"/>
  <c r="C59" i="1"/>
  <c r="R58" i="1"/>
  <c r="P58" i="1"/>
  <c r="C58" i="1"/>
  <c r="R88" i="1"/>
  <c r="P88" i="1"/>
  <c r="C88" i="1"/>
  <c r="P174" i="1"/>
  <c r="C174" i="1"/>
  <c r="P173" i="1"/>
  <c r="C173" i="1"/>
  <c r="R68" i="1"/>
  <c r="P68" i="1"/>
  <c r="C68" i="1"/>
  <c r="P172" i="1"/>
  <c r="C172" i="1"/>
  <c r="P171" i="1"/>
  <c r="C171" i="1"/>
  <c r="P170" i="1"/>
  <c r="C170" i="1"/>
  <c r="P226" i="1"/>
  <c r="C226" i="1"/>
  <c r="P19" i="1"/>
  <c r="C19" i="1"/>
  <c r="R115" i="1"/>
  <c r="C115" i="1"/>
  <c r="P18" i="1"/>
  <c r="C18" i="1"/>
  <c r="P113" i="1"/>
  <c r="C113" i="1"/>
  <c r="P17" i="1"/>
  <c r="C17" i="1"/>
  <c r="R200" i="1"/>
  <c r="P200" i="1"/>
  <c r="C200" i="1"/>
  <c r="P187" i="1"/>
  <c r="C187" i="1"/>
  <c r="P120" i="1"/>
  <c r="C120" i="1"/>
  <c r="P57" i="1"/>
  <c r="C57" i="1"/>
  <c r="P16" i="1"/>
  <c r="C16" i="1"/>
  <c r="P15" i="1"/>
  <c r="C15" i="1"/>
  <c r="R184" i="1"/>
  <c r="C184" i="1"/>
  <c r="P24" i="1"/>
  <c r="C24" i="1"/>
  <c r="P110" i="1"/>
  <c r="C110" i="1"/>
  <c r="P138" i="1"/>
  <c r="C138" i="1"/>
  <c r="P169" i="1"/>
  <c r="C169" i="1"/>
  <c r="P23" i="1"/>
  <c r="C23" i="1"/>
  <c r="P137" i="1"/>
  <c r="C137" i="1"/>
  <c r="P136" i="1"/>
  <c r="C136" i="1"/>
  <c r="P135" i="1"/>
  <c r="C135" i="1"/>
  <c r="P134" i="1"/>
  <c r="C134" i="1"/>
  <c r="P14" i="1"/>
  <c r="C14" i="1"/>
  <c r="P56" i="1"/>
  <c r="C56" i="1"/>
  <c r="P133" i="1"/>
  <c r="C133" i="1"/>
  <c r="P22" i="1"/>
  <c r="C22" i="1"/>
  <c r="P13" i="1"/>
  <c r="C13" i="1"/>
  <c r="P12" i="1"/>
  <c r="C12" i="1"/>
  <c r="P168" i="1"/>
  <c r="C168" i="1"/>
  <c r="P132" i="1"/>
  <c r="C132" i="1"/>
  <c r="P167" i="1"/>
  <c r="C167" i="1"/>
  <c r="P131" i="1"/>
  <c r="C131" i="1"/>
  <c r="P130" i="1"/>
  <c r="C130" i="1"/>
  <c r="P129" i="1"/>
  <c r="C129" i="1"/>
  <c r="P128" i="1"/>
  <c r="C128" i="1"/>
  <c r="P21" i="1"/>
  <c r="C21" i="1"/>
  <c r="R122" i="1"/>
  <c r="C122" i="1"/>
  <c r="P166" i="1"/>
  <c r="C166" i="1"/>
  <c r="P165" i="1"/>
  <c r="C165" i="1"/>
  <c r="P127" i="1"/>
  <c r="C127" i="1"/>
  <c r="P126" i="1"/>
  <c r="C126" i="1"/>
  <c r="P48" i="1"/>
  <c r="C48" i="1"/>
  <c r="P11" i="1"/>
  <c r="C11" i="1"/>
  <c r="P125" i="1"/>
  <c r="C125" i="1"/>
  <c r="P60" i="1"/>
  <c r="C60" i="1"/>
  <c r="P20" i="1"/>
  <c r="C20" i="1"/>
  <c r="P124" i="1"/>
  <c r="C124" i="1"/>
  <c r="P10" i="1"/>
  <c r="C10" i="1"/>
  <c r="P209" i="1"/>
  <c r="C209" i="1"/>
  <c r="P119" i="1"/>
  <c r="C119" i="1"/>
  <c r="P32" i="1"/>
  <c r="C32" i="1"/>
  <c r="P143" i="1"/>
  <c r="C143" i="1"/>
  <c r="P72" i="1"/>
  <c r="C72" i="1"/>
  <c r="P76" i="1"/>
  <c r="C76" i="1"/>
  <c r="P2" i="1"/>
  <c r="C2" i="1"/>
  <c r="R189" i="1"/>
  <c r="C189" i="1"/>
  <c r="R188" i="1"/>
  <c r="C188" i="1"/>
  <c r="R111" i="1"/>
  <c r="C111" i="1"/>
  <c r="P67" i="1"/>
  <c r="C67" i="1"/>
  <c r="P70" i="1"/>
  <c r="C70" i="1"/>
  <c r="P66" i="1"/>
  <c r="C66" i="1"/>
  <c r="P87" i="1"/>
  <c r="C87" i="1"/>
  <c r="P65" i="1"/>
  <c r="C65" i="1"/>
  <c r="P64" i="1"/>
  <c r="C64" i="1"/>
  <c r="P63" i="1"/>
  <c r="C63" i="1"/>
  <c r="P62" i="1"/>
  <c r="C62" i="1"/>
  <c r="P162" i="1"/>
  <c r="C162" i="1"/>
  <c r="P61" i="1"/>
  <c r="C61" i="1"/>
  <c r="P74" i="1"/>
  <c r="C74" i="1"/>
  <c r="P4" i="1"/>
  <c r="C4" i="1"/>
  <c r="P164" i="1"/>
  <c r="C164" i="1"/>
  <c r="P75" i="1"/>
  <c r="C75" i="1"/>
  <c r="P107" i="1"/>
  <c r="C107" i="1"/>
  <c r="P161" i="1"/>
  <c r="C161" i="1"/>
  <c r="R96" i="1"/>
  <c r="C96" i="1"/>
</calcChain>
</file>

<file path=xl/sharedStrings.xml><?xml version="1.0" encoding="utf-8"?>
<sst xmlns="http://schemas.openxmlformats.org/spreadsheetml/2006/main" count="2512" uniqueCount="790">
  <si>
    <t>Notifying Member</t>
  </si>
  <si>
    <t>Distribution date</t>
  </si>
  <si>
    <t>Document symbol</t>
  </si>
  <si>
    <t>Title</t>
  </si>
  <si>
    <t>Description</t>
  </si>
  <si>
    <t>Products covered</t>
  </si>
  <si>
    <t>HS code(s)</t>
  </si>
  <si>
    <t>ICS code(s)</t>
  </si>
  <si>
    <t>Objectives</t>
  </si>
  <si>
    <t>Keywords</t>
  </si>
  <si>
    <t>Specific regions or countries likely to be affected</t>
  </si>
  <si>
    <t>Final date for comments</t>
  </si>
  <si>
    <t>Notification type</t>
  </si>
  <si>
    <t>Notified document</t>
  </si>
  <si>
    <t>Link to notification(EN)</t>
  </si>
  <si>
    <t>Link to notification(FR)</t>
  </si>
  <si>
    <t>Link to notification(ES)</t>
  </si>
  <si>
    <t>El Salvador</t>
  </si>
  <si>
    <t>Reglamento Técnico Salvadoreño RTS 65.02.03:23 CAFÉ. REQUISITOS PARA LA PRODUCCIÓN DE PLANTAS CERTIFICADAS DE CAFÉ (Coffea spp).</t>
  </si>
  <si>
    <t>Este Reglamento Técnico Salvadoreño establece los requisitos para proteger la calidad genética, agronómica y fitosanitaria en la producción, comercialización e importación de plantas de vivero de café (Coffea spp), provenientes de semillas sexuales y asexuales, así como su proceso de certificación. Aplica a las personas naturales y jurídicas dedicadas a la producción, certificación, comercialización, e importación de plantas de vivero de café (Coffea spp), provenientes de semillas sexuales y asexuales, en el territorio nacional. Las disposiciones de este Reglamento Técnico Salvadoreño no aplican a las Plantas de café (Cafeto) que sean importadas para su plantación definitiva.</t>
  </si>
  <si>
    <t>Cultivo de plantas (Código(s) de la ICS: 65.020.20)</t>
  </si>
  <si>
    <t/>
  </si>
  <si>
    <t>65.020.20 - Plant growing</t>
  </si>
  <si>
    <t>Prevention of deceptive practices and consumer protection (TBT); Protection of animal or plant life or health (TBT)</t>
  </si>
  <si>
    <t>Regular notification</t>
  </si>
  <si>
    <r>
      <rPr>
        <sz val="11"/>
        <rFont val="Calibri"/>
      </rPr>
      <t>https://members.wto.org/crnattachments/2023/TBT/SLV/23_14795_00_s.pdf</t>
    </r>
  </si>
  <si>
    <t>Korea, Republic of</t>
  </si>
  <si>
    <t>Revision of the Rules on the Performance and Standards for Motor Vehicles and their Parts</t>
  </si>
  <si>
    <t>The existing the Rules on the Performance and Standards for Motor Vehicles and their Parts will be abolished._x000D_
A. Draft Article 2 will amend the definition of buses intended to carry children._x000D_
B. Draft Article 2, 6, 26, and 90 will reflect the amendment to Annex 1 of the Enforcement Rule of the Motor Vehicle Management Act, such as newly inserted ultra-compact special motor vehicle._x000D_
C. Draft Article 15 and Annex 5-2 will ease the mandatory lighting deceleration range due to the operation of automatically commanded braking and the requirement for lighting stop lamps due to the operation of electric regenerative braking._x000D_
D. Newly inserted draft Article 18-4 will establish mandatory installation standards for gas leak alarm in the cabin when manufacturing a camping car.  _x000D_
E. Draft Article 43 will allow installation of secondary stop lamp in all vehicles._x000D_
F. Draft Article 57 will cite fire extinguisher provision as the related standards were transferred to the Act on Installation and Management of Firefighting Systems._x000D_
G. Draft Article 56-2 and Annex 5-25 will add the cases of collision with pedestrians to the recording conditions of Event Data Recorder (EDR) and expand the recording items by harmonizing them with international standards._x000D_
H. Draft Article 114 will add special items exempted from application of standards, revise cited provisions, and delete special exemptions that have lost their effectiveness._x000D_
I. Annex 5-12 will revise the display of speedometer the same as that of a motor vehicle._x000D_
J. Annex 5-17, 5-18, 5-21, and 5-22 will ease the standards for distance between apparent surfaces of driving beam headlamps of motorcycle, ease allowable illumination standards for headlamps, stop-lamps and direction indicators, and clarify the observation luminous intensity within observation angle the same as it is specified in the Detailed Regulations of the Motor Vehicle Management Act.   _x000D_
K. Draft Annex 6-2 will harmonize Automatically Commanded Steering Function (ACSF), such as remote control maneuvering and risk mitigation function, with international standards._x000D_
L. Draft Annex 6-4 and 6-8 will require automatic turning on and off of headlamps to ensure the safety of driving at night, establish mandatory lighting standards for rear position lamps when daytime running lamps are turned on, and ease standards for lamps of mass-produced vehicles. _x000D_
M. Draft Annex 6-11 and 6-14 will amend the exception provisions for the tell-tales of front position lamps and rear position lamps according to the requirement that interlocks rear position lamps when daytime running light is lit, and ease lamp standards for mass-produced motor vehicles. _x000D_
N. Draft Annex 6-21 will add light source type and power standards of light emitting device light sources which has been added to international standards. _x000D_
O. Draft Annex 5-36, 6-3, 6-5, 6-6, 6-7, 6-9, 6-10, 6-12, 6-13, 6-15, 6-16, 6-17, 6-18, 6-27, 6-28, 6-31, 6-32, 30-8, and 32-2 will ease the standards for lamps, for instance, accepting allowable deviation requirements of all lamps of mass-produced vehicles to be ±20%. _x000D_
P. Draft Annex 7-8 will delete the restriction on the amount of deceleration in the warning stage before the Advanced Emergency Braking System (AEBS) of bus and truck and special vehicle over 3.5 tons is activated. _x000D_
Q. Draft Article 19 and Annex 13 will delete redundant standards for rear underrun protection attached to trucks and special vehicles over 3.5 tons and toughen test load and installation strength standards. _x000D_
R. Draft Annex 16 will clarify seat belt performance standards in harmony with international standards._x000D_
S. Draft Annex 24 will ease the electromagnetic radiation standards and electromagnetic wave resistance standards of vehicle parts in accordance with the relaxation of the international standards for electromagnetic compatibility of motor vehicles.  _x000D_
T. Draft Article 65 and Annex 5 will revise the title of the control device for motorcycle and clarify vocabulary related to high voltage electric device.</t>
  </si>
  <si>
    <t>Motor Vehicles </t>
  </si>
  <si>
    <t>43.020 - Road vehicles in general</t>
  </si>
  <si>
    <t>Harmonization (TBT)</t>
  </si>
  <si>
    <r>
      <rPr>
        <sz val="11"/>
        <rFont val="Calibri"/>
      </rPr>
      <t>https://members.wto.org/crnattachments/2023/TBT/KOR/23_14813_00_x.pdf
https://members.wto.org/crnattachments/2023/TBT/KOR/23_14813_01_x.pdf</t>
    </r>
  </si>
  <si>
    <t>United States of America</t>
  </si>
  <si>
    <t>Draft Regulatory Guide: Installation, Inspection, and Testing for 
Class 1E Power, Instrumentation, and Control Equipment at Production 
and Utilization Facilities</t>
  </si>
  <si>
    <t>Draft guide; request for comment by 19 January 2023 - The U.S. Nuclear Regulatory Commission (NRC) is issuing for public comment a draft regulatory guide (DG), DG-1419, “Installation, Inspection, and Testing for Class 1E Power, Instrumentation, and Control Equipment at Production and Utilization Facilities.” This DG is proposed Revision 1 to Regulatory Guide (RG) 1.30, “Quality Assurance Requirements for the Installation, Inspection, and Testing of Instrumentation and Electric Equipment (Safety Guide 30).” DG-1419 describes an approach that is acceptable to the NRC staff to meet the regulatory requirements for installation, inspection, and testing for Class 1E power, instrumentation, and control equipment at production and utilization facilities.</t>
  </si>
  <si>
    <t>Class 1E systems and equipment; Quality (ICS code(s): 03.120); Test conditions and procedures in general (ICS code(s): 19.020); Power stations in general (ICS code(s): 27.100); Nuclear energy engineering (ICS code(s): 27.120)</t>
  </si>
  <si>
    <t>03.120 - Quality; 19.020 - Test conditions and procedures in general; 27.100 - Power stations in general; 27.120 - Nuclear energy engineering</t>
  </si>
  <si>
    <t>Protection of human health or safety (TBT); Prevention of deceptive practices and consumer protection (TBT); Quality requirements (TBT)</t>
  </si>
  <si>
    <r>
      <rPr>
        <sz val="11"/>
        <rFont val="Calibri"/>
      </rPr>
      <t>https://members.wto.org/crnattachments/2023/TBT/USA/23_14796_00_e.pdf</t>
    </r>
  </si>
  <si>
    <t>Proposed Revision of the “Act on Labelling and Advertising of Foods” </t>
  </si>
  <si>
    <t>The proposed amendment is to:- When changes are made to the contents of food, new regulations are required to indicate the details of changes and impose fines, etc.</t>
  </si>
  <si>
    <t>Foods</t>
  </si>
  <si>
    <t>67.040 - Food products in general</t>
  </si>
  <si>
    <t>Protection of human health or safety (TBT); Consumer information, labelling (TBT)</t>
  </si>
  <si>
    <t>Labelling</t>
  </si>
  <si>
    <r>
      <rPr>
        <sz val="11"/>
        <rFont val="Calibri"/>
      </rPr>
      <t>https://members.wto.org/crnattachments/2023/TBT/KOR/23_14804_00_x.pdf</t>
    </r>
  </si>
  <si>
    <t>European Union</t>
  </si>
  <si>
    <t>Draft Commission Delegated Regulation amending Delegated Regulation (EU) 2022/2104 supplementing Regulation (EU) No 1308/2013 of the European Parliament and of the Council as regards marketing standards for olive oil</t>
  </si>
  <si>
    <t>Limit values for the characteristics of olive oil set out in Regulation (EU) 2022/2104 are set in accordance with the IOC Trade Standard applying to olive oil and olive-pomace oil (IOC Trade Standard). The IOC Trade Standard changed with regard to one chemical parameter, Δ-7-stigmastenol, and Delegated Regulation (EU) 2022/2104 should be amended accordingly.</t>
  </si>
  <si>
    <t>1509, Olive oil and its fractions, whether or not refined, but not chemically modified; 1510, Other oils and their fractions, obtained solely from olives, whether or not refined, but not chemically modified, including blends of these oils or fractions with oils or fractions of heading 1509;</t>
  </si>
  <si>
    <t>67.200 - Edible oils and fats. Oilseeds</t>
  </si>
  <si>
    <t>Reducing trade barriers and facilitating trade (TBT)</t>
  </si>
  <si>
    <t>Food standards</t>
  </si>
  <si>
    <r>
      <rPr>
        <sz val="11"/>
        <rFont val="Calibri"/>
      </rPr>
      <t>https://members.wto.org/crnattachments/2023/TBT/EEC/23_14793_00_e.pdf
https://members.wto.org/crnattachments/2023/TBT/EEC/23_14793_01_e.pdf</t>
    </r>
  </si>
  <si>
    <t>Philippines</t>
  </si>
  <si>
    <t>Standard and Recommended Code of Practice for Processing of Distilled Fermented Coconut Sap (Lambanog)</t>
  </si>
  <si>
    <t>The objectives of this Circular are:A. To prescribe the standard specifications for lambanog;B. To prescribe the recommended code of practice for processing, handling, and labelling of lambanog; andC. To provide guidelines in the inspection and application for FDA authorizations of lambanog manufacturers, traders and distributors.</t>
  </si>
  <si>
    <t>Alcoholic beverages (ICS code(s): 67.160.10)</t>
  </si>
  <si>
    <t>67.160.10 - Alcoholic beverages</t>
  </si>
  <si>
    <t>Protection of human health or safety (TBT)</t>
  </si>
  <si>
    <r>
      <rPr>
        <sz val="11"/>
        <rFont val="Calibri"/>
      </rPr>
      <t>https://members.wto.org/crnattachments/2023/TBT/PHL/23_14815_00_e.pdf</t>
    </r>
  </si>
  <si>
    <t>Japan</t>
  </si>
  <si>
    <t>Revision to the Consumer Product Safety Act, Electrical Appliances and Materials Safety Act, Gas Business Act and Act on the Securing of Safety and the Optimization of Transaction of Liquefied Petroleum Gas </t>
  </si>
  <si>
    <t>To clarify that overseas operators that sell products directly to general consumers in Japan without going through manufacturers and importers in Japan are subject to regulations under the proposed technical regulations, as well as the introduction of regulations for children's products such as toys in the proposed technical regulations.</t>
  </si>
  <si>
    <t>Consumer products, electrical appliances and materials, and gas/liquefied petroleum gas (LPG) equipment and appliances:Additional covered products will be designated in the cabinet order under the Consumer Product Safety Act. Toys and other products for children are currently being considered as designated products.</t>
  </si>
  <si>
    <t>75.180 - Equipment for petroleum and natural gas industries; 97.030 - Domestic electrical appliances in general; 97.200.50 - Toys</t>
  </si>
  <si>
    <t>Consumer information, labelling (TBT); Protection of human health or safety (TBT)</t>
  </si>
  <si>
    <r>
      <rPr>
        <sz val="11"/>
        <rFont val="Calibri"/>
      </rPr>
      <t>https://members.wto.org/crnattachments/2023/TBT/JPN/23_14765_00_e.pdf</t>
    </r>
  </si>
  <si>
    <t>Kuwait, the State of</t>
  </si>
  <si>
    <t>Technical Requirements for Electric Vehicles</t>
  </si>
  <si>
    <t>This GCC draft of technical regulation is concerned with all battery electric vehicles with a speed of more than 25 km / h taking into consideration the compatibility with the relevant Gulf standards and regulations. The performance of the electrical vehicle is part of this regulation.</t>
  </si>
  <si>
    <t>Electric road vehicles (ICS code(s): 43.120)</t>
  </si>
  <si>
    <t>43.120 - Electric road vehicles</t>
  </si>
  <si>
    <t>Prevention of deceptive practices and consumer protection (TBT); Protection of the environment (TBT); Quality requirements (TBT); Harmonization (TBT); Protection of human health or safety (TBT)</t>
  </si>
  <si>
    <r>
      <rPr>
        <sz val="11"/>
        <rFont val="Calibri"/>
      </rPr>
      <t>https://members.wto.org/crnattachments/2023/TBT/ARE/23_14768_00_e.pdf</t>
    </r>
  </si>
  <si>
    <t>Ukraine</t>
  </si>
  <si>
    <t>the draft Law of Ukraine "On Amendments to Certain Laws of Ukraine on Improving the State Market Supervision and Technical Regulation System in Accordance with the Requirements of the European Union"</t>
  </si>
  <si>
    <t>Currently, Ukraine has in force the Law of Ukraine No. 2735-VI "On State Market Supervision and Control of Non-Food Products" of 02 December 2010 (as amended) that is based on the provisions of the Decision No 768/2008/EC of the European Parliament and of the Council of 09 July 2008 on a common framework for the marketing of products, and repealing Council Decision 93/465/EEC as well as Regulation (EC) No 765/2008 of the European Parliament and of the Council of 09 July 2008 setting out the requirements for accreditation and market surveillance relating to the marketing of products and repealing Regulation (EEC) No 339/93.Given that the EU market surveillance legislation has been revised and Regulation (EU) 2019/1020 of the European Parliament and of the Council of 20 June 2019 on market surveillance and compliance of products and amending Directive 2004/42/EC and Regulations (EC) No 765/2008 and (EU) No 305/2011 has been adopted, the proposed draft Law aims to implement certain provisions of Regulation (EU) 2019/1020 into the Ukraine’s legislation on state market supervision. Thus, the draft Law provides for, in particular:- application of market supervision of products offered for sale online or through other means of distance sales;- extension the list of operators subject to state market supervision such as fulfilment service providers, information society service providers; - setting requirements for drawing-up a national market supervision strategy; - defining the powers of market supervision authorities in case of violations that may cause serious and irreparable risk to end user due to non-compliant products offered for sale online or through other means of distance sales; - enabling organizations representing economic operators or end users to make the agreements on joint activities with market supervision authorities;- enabling to take samples of products subject to examination (testing) by non-destructive control methods on a free-of-charge basis with return of such samples to the owner if no non-compliance was identified. In so doing, market supervision authorities are obliged to ensure proper storage and transportation of such samples; - improving procedures for the control of non-food products when they are imported into the customs territory of Ukraine, and enhancing interaction between customs authorities and market supervision authorities. </t>
  </si>
  <si>
    <t>non-food products</t>
  </si>
  <si>
    <t>National security requirements (TBT); Quality requirements (TBT); Harmonization (TBT); Prevention of deceptive practices and consumer protection (TBT)</t>
  </si>
  <si>
    <r>
      <rPr>
        <sz val="11"/>
        <rFont val="Calibri"/>
      </rPr>
      <t>https://members.wto.org/crnattachments/2023/TBT/UKR/23_14763_00_x.pdf
https://www.me.gov.ua/Documents/Detail?lang=uk-UA&amp;id=c5ffb506-346b-4afa-b6da-04a51fbb9dcc&amp;title=ProektZakonuUkrainiproVnesenniaZminDoDeiakikhZakonivUkrainiSchodoUdoskonalenniaDerzhavnogoRinkovogoNagliaduTaSistemiTekhnichnogoReguliuvanniaVidpovidnoDoVimogvropeiskogoSoiuzu</t>
    </r>
  </si>
  <si>
    <t>United Arab Emirates</t>
  </si>
  <si>
    <t>Protection of human health or safety (TBT); Harmonization (TBT); Quality requirements (TBT); Protection of the environment (TBT); Prevention of deceptive practices and consumer protection (TBT)</t>
  </si>
  <si>
    <t>Oman</t>
  </si>
  <si>
    <t>Bahrain, Kingdom of</t>
  </si>
  <si>
    <t>Saudi Arabia, Kingdom of</t>
  </si>
  <si>
    <t>Angola</t>
  </si>
  <si>
    <t>Obligation to affix high security tax stamps on medicines, beverages, alcoholic liquids, tobacco and its manufactured substitutes and other products listed in Annex I of the Decree.</t>
  </si>
  <si>
    <t>Considering that the smuggling and counterfeiting of alcoholic beverages and liquids, as well as tobacco and its manufactured substitutes have become a worldwide problem, also affecting the Republic of Angola. Given that such illegal practices can deprive the State of an important source of revenue and pose a threat to public health and well-being of citizens. There is a need to implement the High Security Tax Stamp Program, which appears to be a fundamental step to ensure the fight against counterfeit products, the collection of tax revenue, as well as ensuring the reliability of goods and products in the national market.</t>
  </si>
  <si>
    <t> HS  22.04, 22.05, 22.06, 22.07, 22.08, 24.01, 24.02, 24.03 (listed in Annex I of the Presidential Decree No. 216/19, of July 15 and Executive Decree No. 64/23 of May 12</t>
  </si>
  <si>
    <t>2204 - Wine of fresh grapes, incl. fortified wines; grape must, partly fermented and of an actual alcoholic strength of &gt; 0,5% vol or grape must with added alcohol of an actual alcoholic strength of &gt; 0,5% vol; 2205 - Vermouth and other wine of fresh grapes, flavoured with plants or aromatic substances; 2206 - Other fermented beverages (for example, cider, perry, mead, saké); mixtures of fermented beverages and mixtures of fermented beverages and non-alcoholic beverages, not elsewhere specified or included.; 2207 - Undenatured ethyl alcohol of an alcoholic strength of &gt;= 80%; ethyl alcohol and other spirits, denatured, of any strength; 2208 - Undenatured ethyl alcohol of an alcoholic strength of &lt; 80%; spirits, liqueurs and other spirituous beverages (excl. compound alcoholic preparations of a kind used for the manufacture of beverages); 2401 - Unmanufactured tobacco; tobacco refuse; 2402 - Cigars, cheroots, cigarillos and cigarettes of tobacco or of tobacco substitutes; 2403 - Manufactured tobacco and manufactured tobacco substitutes, "homogenised" or "reconstituted" tobacco, tobacco extracts and tobacco essences (excl. products of 2404 and cigars, incl. cheroots, cigarillos and cigarettes)</t>
  </si>
  <si>
    <t>65.160 - Tobacco, tobacco products and related equipment; 67.160.10 - Alcoholic beverages</t>
  </si>
  <si>
    <t>Human health</t>
  </si>
  <si>
    <r>
      <rPr>
        <sz val="11"/>
        <rFont val="Calibri"/>
      </rPr>
      <t xml:space="preserve">https://members.wto.org/crnattachments/2023/TBT/AGO/23_14764_00_x.pdf
https://members.wto.org/crnattachments/2023/TBT/AGO/23_14764_01_x.pdf
https://www.ucm.minfin.gov.ao/cs/groups/public/documents/document/a%0Aw4z/ntkx/~edisp/minfin3591707
https://www.ucm.minfin.gov.ao/cs/groups/public/documents/document/a%0Aw4z/njax/~edisp/minfin3601299.pdf
</t>
    </r>
  </si>
  <si>
    <t>Yemen</t>
  </si>
  <si>
    <t>New Mailing Standards for Hazardous Materials Outer Packaging and 
Nonregulated Toxic Materials</t>
  </si>
  <si>
    <t>Proposed rule - The Postal Service is proposing to amend Publication 52, Hazardous, Restricted, and Perishable Mail (Pub 52) by requiring specific outer packaging strength standards when mailing hazardous materials or dangerous goods and remove quantity restrictions for nonregulated toxic materials. Additionally, the Postal Service proposes to allow mailers to use poly or padded bags as outer packaging for shipments containing lithium batteries installed in the equipment they operate if the shipment does not display hazardous text, markings or labels as permitted in sections 349 and 622.</t>
  </si>
  <si>
    <t>Hazardous and nonregulated toxic materials; outer packaging; Postal services (ICS code(s): 03.240); Protection against dangerous goods (ICS code(s): 13.300); Galvanic cells and batteries (ICS code(s): 29.220); Packaging and distribution of goods in general (ICS code(s): 55.020); Cases. Boxes. Crates (ICS code(s): 55.160)</t>
  </si>
  <si>
    <t>03.240 - Postal services; 13.300 - Protection against dangerous goods; 29.220 - Galvanic cells and batteries; 55.020 - Packaging and distribution of goods in general; 55.160 - Cases. Boxes. Crates</t>
  </si>
  <si>
    <r>
      <rPr>
        <sz val="11"/>
        <rFont val="Calibri"/>
      </rPr>
      <t>https://members.wto.org/crnattachments/2023/TBT/USA/23_14751_00_e.pdf</t>
    </r>
  </si>
  <si>
    <t>Qatar</t>
  </si>
  <si>
    <t>Chile</t>
  </si>
  <si>
    <t>Proyecto de Modificación del Decreto Supremo N°239, del 2010, del Ministerio de Salud, que Aprueba Reglamento del Sistema Nacional de Control de Cosméticos.</t>
  </si>
  <si>
    <t>Corresponde a una propuesta de Modificación del Decreto Supremo N°239, del 2010, del Ministerio de Salud, que Aprueba Reglamento del Sistema Nacional de Control de Cosméticos.</t>
  </si>
  <si>
    <t>Productos cosméticos</t>
  </si>
  <si>
    <t>71.100.70 - Cosmetics. Toiletries</t>
  </si>
  <si>
    <t>Protection of human health or safety (TBT); Consumer information, labelling (TBT); Other (TBT)</t>
  </si>
  <si>
    <r>
      <rPr>
        <sz val="11"/>
        <rFont val="Calibri"/>
      </rPr>
      <t>https://members.wto.org/crnattachments/2023/TBT/CHL/23_14783_00_s.pdf
https://www.minsal.cl/wp-content/uploads/2021/11/0-Propuesta-Modificacio%CC%81n-del-DS-No239-Consulta-Publica.pdf</t>
    </r>
  </si>
  <si>
    <t>Establece las disposiciones que regulan la internación a Chile de productos de competencia SAG a través del servicio postal internacional</t>
  </si>
  <si>
    <t>Se establecen disposiciones que regulan la internación a Chile de productos de competencia SAG a través del servicio postal internacional.La Resolución del Servicio Agrícola y Ganadero (SAG) establecerá las disposiciones para la revisión y para la autorización o no de ingreso al país, de los envíos postales internacionales (cartas y paquetería) que ingresen a Chile desde el extranjero a través de la Empresa Correos de Chile, y que en su contenido se identifiquen productos que sean de competencia del SAG.Mayores detalles pueden ser revisados en el documento adjunto a esta notificación.</t>
  </si>
  <si>
    <t>Productos de competencia SAG internados a Chile a través del servicio postal internacional.</t>
  </si>
  <si>
    <t>03.240 - Postal services; 55.020 - Packaging and distribution of goods in general</t>
  </si>
  <si>
    <t>Protection of animal or plant life or health (TBT)</t>
  </si>
  <si>
    <r>
      <rPr>
        <sz val="11"/>
        <rFont val="Calibri"/>
      </rPr>
      <t>https://members.wto.org/crnattachments/2023/TBT/CHL/23_14739_00_s.pdf
https://www.sag.gob.cl/sites/default/files/7cd_ResExe_Correos_de_Chile.pdf</t>
    </r>
  </si>
  <si>
    <t>Establece los procedimientos para la internación a Chile de productos de competencia SAG a través de empresas de envío de entrega rápida o expreso internacional</t>
  </si>
  <si>
    <t>Se establecen procedimientos para la internación a Chile de productos de competencia SAG a través de empresas de envío de entrega rápida o expreso internacional.La Resolución del Servicio Agrícola y Ganadero (SAG) establecerá los procedimientos que se seguirán para la revisión, y para la autorización o no de ingreso al país, de los envíos internacionales que ingresen a Chile desde el extranjero a través de empresas de envío de entrega rápida o expreso internacional (courier), y que en su contenido se identifiquen productos que sean de competencia del SAG.Mayores detalles pueden ser revisados en el documento adjunto a esta notificación.</t>
  </si>
  <si>
    <t>Productos de competencia SAG internados a Chile a través de empresas de envío de entrega rápida o expreso internacional.</t>
  </si>
  <si>
    <r>
      <rPr>
        <sz val="11"/>
        <rFont val="Calibri"/>
      </rPr>
      <t>https://members.wto.org/crnattachments/2023/TBT/CHL/23_14740_00_s.pdf
https://www.sag.gob.cl/sites/default/files/48d_ResExe_Courier.pdf</t>
    </r>
  </si>
  <si>
    <t>Chinese Taipei</t>
  </si>
  <si>
    <t>Draft of Amendment to Requirements on Energy Efficiency Standard, Efficiency Labeling, and Inspection for Low-Voltage Three-Phase Squirrel-Cage Induction Motors (including those installed in one part of specific equipment)</t>
  </si>
  <si>
    <t>Aiming to enhance the efficiency of energy use, the Energy  Administration proposes to amend the minimum energy performance standards, energy efficiency rating labelling requirements for low-voltage three-phase squirrel-cage induction motors (including as a component of specified equipment).</t>
  </si>
  <si>
    <t>- Other AC motors, multi-phase : (HS code(s): 85015)Low-voltage three-phase squirrel-cage high-efficiency induction motors 0.75 kW~200 kW</t>
  </si>
  <si>
    <t>85015 - - Other AC motors, multi-phase :</t>
  </si>
  <si>
    <t>29.160.30 - Motors</t>
  </si>
  <si>
    <t>Protection of the environment (TBT); Other (TBT)</t>
  </si>
  <si>
    <r>
      <rPr>
        <sz val="11"/>
        <rFont val="Calibri"/>
      </rPr>
      <t>https://members.wto.org/crnattachments/2023/TBT/TPKM/23_14703_00_e.pdf
https://members.wto.org/crnattachments/2023/TBT/TPKM/23_14703_00_x.pdf</t>
    </r>
  </si>
  <si>
    <t>Thailand</t>
  </si>
  <si>
    <t>Draft Ministry of Public Health (MOPH) Notification, No. … B.E. …. (....) issued by virtue of the Food Act B.E. 2522 entitled “ The Display of Nutrition Symbol on Food Label (No.2)”</t>
  </si>
  <si>
    <t>The Ministry of Public Health (MOPH) is proposing to revise the MOPH notification concerning " The Display of Nutrition Symbol on Food Label" as follows:Clause 1. Clause 2 of the notification of the Ministry of Public Health (No.373) B.E. 2559 entitled “The Display of Nutrition Symbol on Food Label” dated 12th January B.E. 2559 (2016) shall be repealed and replaced with the following texts:“Clause 2 For any food Manufacturer and Importer for sale, or Food Distributor intending to display the nutrition symbol on food label, the food product attached by such label shall be initially inspected and certified by the Institute of Nutrition of Mahidol University, or other relevant agencies authorized by the Committee of Strategy mobilization in Building Linkages between Food and Nutrition for Good Quality of Life under the National Food Committee. After inspection and certification, the nutrition symbol subsequently can be displayed on food label.”Clause 2. This Notification shall come into force as from the day following date of its publication in the Government Gazette onwards.</t>
  </si>
  <si>
    <t>Foods (ICS Code: 67.040)</t>
  </si>
  <si>
    <t>Consumer information, labelling (TBT)</t>
  </si>
  <si>
    <t>Labelling; Nutrition information; Food standards</t>
  </si>
  <si>
    <r>
      <rPr>
        <sz val="11"/>
        <rFont val="Calibri"/>
      </rPr>
      <t>https://members.wto.org/crnattachments/2023/TBT/THA/23_14704_00_e.pdf
https://members.wto.org/crnattachments/2023/TBT/THA/23_14704_00_x.pdf</t>
    </r>
  </si>
  <si>
    <t>Switzerland</t>
  </si>
  <si>
    <t>Revision of the Federal Act on Medicinal Products and Medical Devices (Therapeutic Products Act, TPA)</t>
  </si>
  <si>
    <t>The Therapeutic Products Act, which has been in force since 2002, is currently being revised . Topics which are affected:Advanced therapy medicinal products (ATMPs)Digitalisation in the prescription, dispensing and use of therapeutic productsVeterinary medicinal productsSwiss law is harmonised with EU law in order to reduce technical barriers to trade. The proposed changes are intended to bring greater clarity and certainty to the authorisation of advanced therapy medicinal products (ATMPs). In the area of veterinary medicinal products, a legal basis is created to prohibit the use of certain antimicrobial medicinal products (prevention of antibiotic resistance), to authorise innovative therapies  and to permit authorisations to be valid for an unlimited period.</t>
  </si>
  <si>
    <t>PHARMACEUTICAL PRODUCTS (HS code(s): 30); Generalities. Terminology. Standardization. Documentation (ICS code(s): 01); Natural and applied sciences (ICS code(s): 07); Health care technology (ICS code(s): 11)</t>
  </si>
  <si>
    <t>30 - PHARMACEUTICAL PRODUCTS</t>
  </si>
  <si>
    <t>01 - Generalities. Terminology. Standardization. Documentation; 07 - Natural and applied sciences; 11 - Health care technology</t>
  </si>
  <si>
    <t>Harmonization (TBT); Protection of animal or plant life or health (TBT); Protection of human health or safety (TBT); Reducing trade barriers and facilitating trade (TBT)</t>
  </si>
  <si>
    <r>
      <rPr>
        <sz val="11"/>
        <rFont val="Calibri"/>
      </rPr>
      <t>https://members.wto.org/crnattachments/2023/TBT/CHE/23_14702_00_f.pdf
https://fedlex.data.admin.ch/eli/dl/proj/2023/72/cons_1</t>
    </r>
  </si>
  <si>
    <t>Draft Commission Implementing Regulation concerning the non-renewal of the approval of the active substance mepanipyrim, in accordance with Regulation (EC) No 1107/2009 of the European Parliament and of the Council, and amending Commission Implementing Regulation (EU) No 540/2011 </t>
  </si>
  <si>
    <t>This draft Commission Implementing Regulation provides that the approval of the active substance mepanipyrim is not renewed in accordance with Regulation (EC) No 1107/2009. EU Member States shall withdraw authorisations for plant protection products containing mepanipyrim as an active substance. The non-renewal of approval is based on the first evaluation of the substance for use as a pesticide active substance in the EU under Regulation (EC) No 1107/2009. The substance was formerly assessed and approved under Directive 91/414/ EEC.This decision only concerns the placing on the market of this substance and plant protection products containing it. Following non-approval and the expiry of all grace periods for stocks of products containing this substance, separate action may be taken on MRLs and a separate notification will be made in accordance with SPS procedures.</t>
  </si>
  <si>
    <t>Mepanipyrim (pesticide active substance)</t>
  </si>
  <si>
    <t>65.100 - Pesticides and other agrochemicals</t>
  </si>
  <si>
    <t>Protection of human health or safety (TBT); Protection of animal or plant life or health (TBT); Protection of the environment (TBT)</t>
  </si>
  <si>
    <r>
      <rPr>
        <sz val="11"/>
        <rFont val="Calibri"/>
      </rPr>
      <t>https://members.wto.org/crnattachments/2023/TBT/EEC/23_14689_00_e.pdf</t>
    </r>
  </si>
  <si>
    <t>Draft Commission Delegated Regulation amending Regulation (EU) No 528/2012 of the European Parliament and of the Council to include nitrogen generated from ambient air as an active substance in Annex I thereto </t>
  </si>
  <si>
    <t>This draft Commission Delegated Regulation amends Regulation (EU) No 528/2012 of the European Parliament and of the Council to include nitrogen generated from ambient air as an active substance in Annex I thereto.</t>
  </si>
  <si>
    <t>Biocidal products</t>
  </si>
  <si>
    <t>280430 - Nitrogen</t>
  </si>
  <si>
    <t>71.100 - Products of the chemical industry</t>
  </si>
  <si>
    <t>Protection of human health or safety (TBT); Protection of the environment (TBT)</t>
  </si>
  <si>
    <r>
      <rPr>
        <sz val="11"/>
        <rFont val="Calibri"/>
      </rPr>
      <t>https://members.wto.org/crnattachments/2023/TBT/EEC/23_14688_00_e.pdf
https://members.wto.org/crnattachments/2023/TBT/EEC/23_14688_01_e.pdf</t>
    </r>
  </si>
  <si>
    <t>Australia</t>
  </si>
  <si>
    <t>Consultation paper – Proposed quality standards for MDMA and psilocybin</t>
  </si>
  <si>
    <t>The Therapeutic Goods Administration (TGA) administers Australia’s national system of controls for the quality, safety, efficacy and timely availability of therapeutic goods in Australia. There are provisions under the Therapeutic Goods Act 1989 to establish quality standards for therapeutic goods. These standards, known as TGOs, can specify things such as procedures to be carried out in the manufacture of the goods, labelling, or other requirements. Once approved, TGOs are registered as legislative instruments on the Federal Register of Legislation in Australia.The TGA has developed two new quality standards that will be registered as legislative instruments on the Federal Register of Legislation in Australia as Therapeutic Goods Orders (TGOs):Standard for MDMA hydrochloride, and Standard for PsilocybinThe TGA is undertaking a public consultation between Friday 8 December 2023 to Wednesday 31 January 2024 to seek feedback on the appropriateness of the requirements in the TGOs.Until 1 July 2023 Australian patients only had access to therapy with ,4‑methylenedioxy‑N-methylamphetamine hydrochloride (MDMA) and psilocybin as part of clinical trials. Effective from 1 July 2023, the TGA amended the Poisons Standard to add MDMA and psilocybin to Schedule 8 (S8), permitting their use as Controlled Drugs only for the treatment of post-traumatic stress disorder (PTSD) and treatment resistant depression (TRD), respectively. Only authorised medical practitioners are permitted to prescribe S8 MDMA and psilocybin.There are no quality standards such as pharmacopoeial monographs or TGOs for MDMA or psilocybin. The TGA has developed manufacturing and testing requirements that will form the basis of proposed new TGOs for each of these medicines. </t>
  </si>
  <si>
    <t>Medicines</t>
  </si>
  <si>
    <t>11.120 - Pharmaceutics</t>
  </si>
  <si>
    <r>
      <rPr>
        <sz val="11"/>
        <rFont val="Calibri"/>
      </rPr>
      <t>https://consultations.tga.gov.au/tga/proposed-quality-standards-for-mdma-and-psilocybin</t>
    </r>
  </si>
  <si>
    <t>Tris(2-chloroethyl) Phosphate (TCEP); Draft Risk Evaluation Under 
the Toxic Substances Control Act (TSCA); Letter Peer Review; Notice of 
Availability, Public Meeting and Request for Comment</t>
  </si>
  <si>
    <t>Notice - The Environmental Protection Agency (EPA) is announcing the 
availability of and soliciting public comment on the document titled: “2023 Draft Risk Evaluation for Tris(2-chloroethyl) Phosphate (TCEP)”  and related draft charge questions. EPA will be submitting the Draft 
Risk Evaluation and public comments to peer reviewers who will consider 
the approach and methodologies utilized. The letter peer review will 
include review of the analysis of physical-chemical properties, the 
fate of TCEP in the environment, releases of TCEP to the environment, 
environmental hazard and risk characterization for terrestrial and 
aquatic species, and human health hazard and risk characterization for 
workers, consumers, and the general population. The letter peer review 
is expected to begin on 13 March 2024, and end on 12 April 2024. A 
preparatory virtual public meeting will be held on 5 March 2024, for 
reviewers and the public to comment on and ask questions regarding the 
scope and clarity of the draft charge questions. Feedback from the 
letter peer review will be considered in the development of the final 
TCEP risk evaluation.EPA will hold a virtual public meeting 5 March 2024, 1:00 pm to 4:00 pmEastern Time. To receive the webcast meeting link and audio teleconference information before the meeting, you must register by 5 pmEastern Time on 1 March 2024.  To allow EPA time to process your request for special accommodations, please submit the request by 23 February 2024.</t>
  </si>
  <si>
    <t>Tris(2-chloroethyl) Phosphate (TCEP), Environmental protection (ICS code(s): 13.020); Protection against dangerous goods (ICS code(s): 13.300); Production in the chemical industry (ICS code(s): 71.020); Products of the chemical industry (ICS code(s): 71.100)</t>
  </si>
  <si>
    <t>13.020 - Environmental protection; 13.300 - Protection against dangerous goods; 71.020 - Production in the chemical industry; 71.100 - Products of the chemical industry</t>
  </si>
  <si>
    <t>Protection of the environment (TBT); Protection of human health or safety (TBT); Protection of animal or plant life or health (TBT)</t>
  </si>
  <si>
    <r>
      <rPr>
        <sz val="11"/>
        <rFont val="Calibri"/>
      </rPr>
      <t>https://members.wto.org/crnattachments/2023/TBT/USA/23_14700_00_e.pdf</t>
    </r>
  </si>
  <si>
    <t>Burundi</t>
  </si>
  <si>
    <t>DEAS 1184: 2023, Emergency Medical Services — Water ambulance — Requirements, First Edition</t>
  </si>
  <si>
    <t>1.1 This Draft East African Standard establishes the requirements for water Ambulance Services._x000D_
1.2 The standard is applicable to ambulances capable of referring at least one person on a stretcher._x000D_
1.3 It does not cover the requirements for approval and registration, this is the responsibility of the relevant_x000D_
authority in the country where the water ambulance is to be registered.</t>
  </si>
  <si>
    <t>VEHICLES OTHER THAN RAILWAY OR TRAMWAY ROLLING STOCK, AND PARTS AND ACCESSORIES THEREOF (HS code(s): 87); First aid (ICS code(s): 11.160)</t>
  </si>
  <si>
    <t>87 - VEHICLES OTHER THAN RAILWAY OR TRAMWAY ROLLING STOCK, AND PARTS AND ACCESSORIES THEREOF</t>
  </si>
  <si>
    <t>11.160 - First aid</t>
  </si>
  <si>
    <t>Prevention of deceptive practices and consumer protection (TBT); Quality requirements (TBT); Harmonization (TBT); Reducing trade barriers and facilitating trade (TBT)</t>
  </si>
  <si>
    <r>
      <rPr>
        <sz val="11"/>
        <rFont val="Calibri"/>
      </rPr>
      <t>https://members.wto.org/crnattachments/2023/TBT/TZA/23_14570_00_e.pdf</t>
    </r>
  </si>
  <si>
    <t>Tanzania</t>
  </si>
  <si>
    <t>DEAS 856: 2023 2-pack acrylic resin-based auto-refinishing paint — Specification </t>
  </si>
  <si>
    <t>This Draft East African Standard specifies requirements, sampling and test methods for water-thinned priming paints for wood.</t>
  </si>
  <si>
    <t>Paints and varnishes (ICS code(s): 87.040)</t>
  </si>
  <si>
    <t>87.040 - Paints and varnishes</t>
  </si>
  <si>
    <t>Cost saving and productivity enhancement (TBT); Reducing trade barriers and facilitating trade (TBT); Consumer information, labelling (TBT); Prevention of deceptive practices and consumer protection (TBT); Quality requirements (TBT); Harmonization (TBT)</t>
  </si>
  <si>
    <r>
      <rPr>
        <sz val="11"/>
        <rFont val="Calibri"/>
      </rPr>
      <t xml:space="preserve">https://members.wto.org/crnattachments/2023/TBT/KEN/23_14594_00_e.pdf
Kenya Bureau of Standards
WTO/TBT National Enquiry Point
P.O. Box: 54974-00200
 Nairobi
 Kenya
Telephone: + (254) 020 605490
 605506/6948258
Fax: + (254) 020 609660/609665
E-mail: info@kebs.org; Website: http://www.kebs.org
</t>
    </r>
  </si>
  <si>
    <t>DEAS 1185:2023, Business Development Services — Delivery of Business Development Services — Guidelines for Service Providers, First Edition</t>
  </si>
  <si>
    <t>This draft East African standard provides guidelines for delivering Business Development Services (BDS)._x000D_
The guideline can be used by solo practitioners and organisations, working in an urban or rural setting,_x000D_
at a parish, district, or regional level to:_x000D_
a) Improve their processes for service delivery;_x000D_
b) Align interventions to the context of the BDS client, their development life cycle, position_x000D_
in the value chain and the vertical level at which the MSME is operating._x000D_
c) Enable consistent delivery of BDS._x000D_
d) Diagnose their problems at the various stages of development._x000D_
This draft East African standard does not cover specific technical areas e.g.: accounting. Instead, it_x000D_
covers the general approach to delivering BDS intended for overall business improvement.</t>
  </si>
  <si>
    <t>Other services (ICS code(s): 03.080.99)</t>
  </si>
  <si>
    <t>03.080.99 - Other services</t>
  </si>
  <si>
    <t>Harmonization (TBT); Reducing trade barriers and facilitating trade (TBT)</t>
  </si>
  <si>
    <r>
      <rPr>
        <sz val="11"/>
        <rFont val="Calibri"/>
      </rPr>
      <t>https://members.wto.org/crnattachments/2023/TBT/TZA/23_14576_00_e.pdf</t>
    </r>
  </si>
  <si>
    <t>draft Resolution of the Cabinet of Ministers of Ukraine "On Approval of the Technical Regulation on Ecodesign Requirements for Electric Motors and Variable Speed Drives"</t>
  </si>
  <si>
    <t>The draft Resolution of the Cabinet of Ministers of Ukraine "On Approval of the Technical Regulation on Ecodesign Requirements for Electric Motors and Variable Speed Drives" provides for the approval of the Technical Regulation in order to ensure the improvement of energy and environmental characteristics of electric motors and variable speed drives.The Technical Regulation establishes ecodesign requirements for electric motors and variable speed drives, also if they are integrated in other products, to be placed on the market and/or put into service. The Technical Regulation addresses all environmental impacts throughout the entire life cycle of electric motors and variable speed drives from concept, design, production, use and disposal, which will allow the products that have the greatest negative impact on the environment to be gradually removed from the market.The Technical Regulation corresponds to Commission Regulation (EU) 2019/1781 of 01 October 2019 laying down ecodesign requirements for electric motors and variable speed drives pursuant to Directive 2009/125/EC of the European Parliament and of the Council, amending Regulation (EC) No 641/2009 with regard to ecodesign requirements for glandless standalone circulators and glandless circulators integrated in products and repealing Commission Regulation (EC) No 640/2009.Currently, in Ukraine operates the Technical Regulation on Ecodesign Requirements for Electric Motors, approved by the Resolution of the Cabinet of Ministers of Ukraine No. 157 of 27 February 2019 (notified as G/TBT/N/UKR/122, G/TBT/N/UKR/122/Add.1), which was developed on the basis of Commission Regulation (EC) No 640/2009 of 22 July 2009 implementing Directive 2005/32/EC of the European Parliament and of the Council with regard to ecodesign requirements for electric motors (repealed).After this Resolution of the Cabinet of Ministers of Ukraine enters into force, the Technical Regulation on ecodesign requirements for electric motors, approved by the Resolution of the Cabinet of Ministers of Ukraine No. 157 of 27 February 2019, will be canceled.</t>
  </si>
  <si>
    <t>electric motors and variable speed drives such as:electric motors without brushes, commutators, slip rings or electrical connections to the rotor, rated for operation on a 50 Hz, 60 Hz or 50/60 Hz sinusoidal voltage, that:have two, four, six or eight poles;have a rated voltage U N above 50 V and up to and including 1 000 V;have a rated power output P N from 0,12 kW up to and including 1 000 kW;are rated on the basis of continuous duty operation; andare rated for direct on-line operation;variable speed drives with 3 phases input that:are rated for operating with one motor, within the 0,12 kW-1 000 kW motor rated output range;have a rated voltage above 100 V and up to and including 1 000 V AC;have only one AC voltage output.</t>
  </si>
  <si>
    <t>Harmonization (TBT); Protection of the environment (TBT); Protection of human health or safety (TBT); Consumer information, labelling (TBT)</t>
  </si>
  <si>
    <r>
      <rPr>
        <sz val="11"/>
        <rFont val="Calibri"/>
      </rPr>
      <t>https://members.wto.org/crnattachments/2023/TBT/UKR/23_14644_00_x.pdf
https://members.wto.org/crnattachments/2023/TBT/UKR/23_14644_01_x.pdf
https://members.wto.org/crnattachments/2023/TBT/UKR/23_14644_02_x.pdf
https://members.wto.org/crnattachments/2023/TBT/UKR/23_14644_03_x.pdf
https://members.wto.org/crnattachments/2023/TBT/UKR/23_14644_04_x.pdf
https://members.wto.org/crnattachments/2023/TBT/UKR/23_14644_05_x.pdf
https://members.wto.org/crnattachments/2023/TBT/UKR/23_14644_06_x.pdf
https://members.wto.org/crnattachments/2023/TBT/UKR/23_14644_07_x.pdf
https://saee.gov.ua/uk/activity/normotvorcha-diyalnist  (draft Resolution of the Cabinet of Ministers of Ukraine "On Approval of the Technical Regulations on Ecodesign Requirements for Electric Motors and Variable Speed Drives" as of 30 November 2023)</t>
    </r>
  </si>
  <si>
    <t>Harmonization (TBT); Quality requirements (TBT); Prevention of deceptive practices and consumer protection (TBT); Consumer information, labelling (TBT); Reducing trade barriers and facilitating trade (TBT); Cost saving and productivity enhancement (TBT)</t>
  </si>
  <si>
    <t>Draft Commission Implementing Regulation concerning the non-renewal of the approval of the active substance dimethomorph, in accordance with Regulation (EC) No 1107/2009 of the European Parliament and of the Council, and amending Commission Implementing Regulation (EU) No 540/2011</t>
  </si>
  <si>
    <t>This draft Commission Implementing Regulation provides that the approval of the active substance dimethomorph is not renewed in accordance with Regulation (EC) No 1107/2009. EU Member States shall withdraw authorisations for plant protection products containing dimethomorph as an active substance. The non-renewal of approval is based on the first evaluation of the substance for use as a pesticide active substance in the EU under Regulation (EC) No 1107/2009. The substance was formerly assessed and approved under Directive 91/414/ EEC.This decision only concerns the placing on the market of this substance and plant protection products containing it. Following non-approval and the expiry of all grace periods for stocks of products containing this substance, separate action may be taken on MRLs and a separate notification will be made in accordance with SPS procedures.</t>
  </si>
  <si>
    <t>Dimethomorph (pesticide active substance)</t>
  </si>
  <si>
    <r>
      <rPr>
        <sz val="11"/>
        <rFont val="Calibri"/>
      </rPr>
      <t>https://members.wto.org/crnattachments/2023/TBT/EEC/23_14581_00_e.pdf</t>
    </r>
  </si>
  <si>
    <t>DEAS 853-1: 2023 Auto-refinishing paint — Specification – Part 1: Synthetic resin based</t>
  </si>
  <si>
    <t>This Draft East African Standard specifies the requirements, sampling and test methods for synthetic resin-based auto-refinishing paint.</t>
  </si>
  <si>
    <r>
      <rPr>
        <sz val="11"/>
        <rFont val="Calibri"/>
      </rPr>
      <t xml:space="preserve">https://members.wto.org/crnattachments/2023/TBT/KEN/23_14584_00_e.pdf
Kenya Bureau of Standards
WTO/TBT National Enquiry Point
P.O. Box: 54974-00200
 Nairobi
 Kenya
Telephone: + (254) 020 605490
 605506/6948258
Fax: + (254) 020 609660/609665
E-mail: info@kebs.org; Website: http://www.kebs.org
</t>
    </r>
  </si>
  <si>
    <t>Kenya</t>
  </si>
  <si>
    <t>DEAS 290-1: 2023 Floor polish — Specification – Part 1: Solvent type</t>
  </si>
  <si>
    <t>This Draft East African Standard specifies the requirements, sampling and test methods for solvent- based floor polishes (liquid and paste) intended for use on all wooden and solvent resistant surfaces.</t>
  </si>
  <si>
    <t>Solvents (ICS code(s): 87.060.30)</t>
  </si>
  <si>
    <t>87.060.30 - Solvents</t>
  </si>
  <si>
    <r>
      <rPr>
        <sz val="11"/>
        <rFont val="Calibri"/>
      </rPr>
      <t xml:space="preserve">https://members.wto.org/crnattachments/2023/TBT/KEN/23_14589_00_e.pdf
Kenya Bureau of Standards
WTO/TBT National Enquiry Point
P.O. Box: 54974-00200
 Nairobi
 Kenya
Telephone: + (254) 020 605490
 605506/6948258
Fax: + (254) 020 609660/609665
E-mail: info@kebs.org; Website: http://www.kebs.org
</t>
    </r>
  </si>
  <si>
    <t>Norma Chilena NCh 789/1  Madera – Parte 1: Durabilidad de la madera</t>
  </si>
  <si>
    <t>Esta norma indica métodos para determinar y clasificar la durabilidad de la madera y la durabilidad de los productos derivados de la madera, frente a la acción de los agentes bióticos de degradación. Los métodos indicados se pueden aplicar a madera, productos derivados de la madera, incluyendo la madera sometida a tratamiento térmico, la madera impregnada, la madera tratada con productos superficiales y las maderas modificadas. Los agentes bióticos de degradación considerados en esta norma son los siguientes:— hongos xilófagos (basidiomicetos y hongos de pudrición blanda);— insectos xilófagos (termitas y coleópteros);— xilófagos marinos.Cuando no se cuente con información de durabilidad de alguna especie, la evaluación final para su uso en alguna aplicación particular, la debe determinar el profesional especialista, considerando la presencia de agentes de biodeterioro, riesgo en servicio, condiciones ambientales y otras que se pudieran presentar. La madera como material de construcción, se debe proteger y mantener con productos que impidan la acción de los agentes de biodeterioro dependiendo de la durabilidad establecida en esta norma; así, las maderas clasificadas como no durables se deben preservar y para durabilidades intermedias se deben tratar con productos protectores según sea la condición de servicio y el agente de biodeterioro específico. Los antecedentes aportados en Anexo A (informativo) tienen origen en la información y experiencia de los miembros del Comité Técnico y, para toda clasificación de la durabilidad de la madera o producto derivado de la madera se debe cumplir con los ensayos y otras especificaciones contenidas en esta norma.</t>
  </si>
  <si>
    <t>Madera</t>
  </si>
  <si>
    <t>44 - WOOD AND ARTICLES OF WOOD; WOOD CHARCOAL</t>
  </si>
  <si>
    <t>79.040 - Wood, sawlogs and sawn timber</t>
  </si>
  <si>
    <t>Quality requirements (TBT)</t>
  </si>
  <si>
    <t>Rwanda</t>
  </si>
  <si>
    <t>Reducing trade barriers and facilitating trade (TBT); Harmonization (TBT)</t>
  </si>
  <si>
    <t>DEAS 848: 2023 Water-thinned priming paints for wood — Specification </t>
  </si>
  <si>
    <r>
      <rPr>
        <sz val="11"/>
        <rFont val="Calibri"/>
      </rPr>
      <t xml:space="preserve">https://members.wto.org/crnattachments/2023/TBT/KEN/23_14599_00_e.pdf
Kenya Bureau of Standards
WTO/TBT National Enquiry Point
P.O. Box: 54974-00200
 Nairobi
 Kenya
Telephone: + (254) 020 605490
 605506/6948258
Fax: + (254) 020 609660/609665
E-mail: info@kebs.org; Website: http://www.kebs.org
</t>
    </r>
  </si>
  <si>
    <t>Uganda</t>
  </si>
  <si>
    <t>Reducing trade barriers and facilitating trade (TBT); Harmonization (TBT); Quality requirements (TBT); Prevention of deceptive practices and consumer protection (TBT)</t>
  </si>
  <si>
    <t>draft Resolution of the Cabinet of Ministers of Ukraine "On Approval of the Technical Regulation on Ecodesign Requirements for Welding Equipment"</t>
  </si>
  <si>
    <t>the draft Resolution of the Cabinet of Ministers of Ukraine "On Approval of the Technical Regulation on Ecodesign Requirements for Welding Equipment" provides for the approval of the Technical Regulation in order to ensure the improvement of energy and environmental characteristics of welding equipment.This Technical Regulation establishes ecodesign requirements for electrical mains-operated welding equipment to be placed on the market and/or put into service.The Technical Regulation addresses all environmental impacts throughout the entire life cycle of welding equipment from concept, design, production, use and disposal, which will allow the products that have the greatest negative impact on the environment to be gradually removed from the market.The Technical Regulation corresponds to Commission Regulation (EU) 2019/1784 of 01 October 2019 laying down ecodesign requirements for welding equipment pursuant to Directive 2009/125/EC of the European Parliament and of the Council.</t>
  </si>
  <si>
    <t>Electrical mains-operated welding equipment using one or more of the following welding and allied processes: manual metal arc welding; gas-shielded metal arc welding; self-shielded flux-cored welding; flux cored arc welding; metal active gas and metal inert gas welding; tungsten inert gas welding; plasma arc cutting</t>
  </si>
  <si>
    <t>25.160.30 - Welding equipment</t>
  </si>
  <si>
    <r>
      <rPr>
        <sz val="11"/>
        <rFont val="Calibri"/>
      </rPr>
      <t>https://members.wto.org/crnattachments/2023/TBT/UKR/23_14645_00_x.pdf
https://members.wto.org/crnattachments/2023/TBT/UKR/23_14645_01_x.pdf
https://members.wto.org/crnattachments/2023/TBT/UKR/23_14645_02_x.pdf
https://members.wto.org/crnattachments/2023/TBT/UKR/23_14645_03_x.pdf
https://members.wto.org/crnattachments/2023/TBT/UKR/23_14645_04_x.pdf
https://members.wto.org/crnattachments/2023/TBT/UKR/23_14645_05_x.pdf
https://members.wto.org/crnattachments/2023/TBT/UKR/23_14645_06_x.pdf
https://members.wto.org/crnattachments/2023/TBT/UKR/23_14645_07_x.pdf
https://members.wto.org/crnattachments/2023/TBT/UKR/23_14645_08_x.pdf
https://saee.gov.ua/uk/activity/normotvorcha-diyalnist (draft Resolution of the Cabinet of Ministers of Ukraine "On Approval of the Technical Regulation on Ecodesign Requirements for Welding Equipment" as of 30 November 2023)</t>
    </r>
  </si>
  <si>
    <t> Amendment to the List of Ingredients Prohibited in Cosmetic Products (Draft)</t>
  </si>
  <si>
    <t>The Food and Drug Administration (FDA) proposes to revise the list of ingredients prohibited in cosmetic products. Details of the regulated scope are specified in the attached documents.</t>
  </si>
  <si>
    <t>Cosmetics; ESSENTIAL OILS AND RESINOIDS; PERFUMERY, COSMETIC OR TOILET PREPARATIONS (HS 33)</t>
  </si>
  <si>
    <t>33 - ESSENTIAL OILS AND RESINOIDS; PERFUMERY, COSMETIC OR TOILET PREPARATIONS</t>
  </si>
  <si>
    <r>
      <rPr>
        <sz val="11"/>
        <rFont val="Calibri"/>
      </rPr>
      <t>https://members.wto.org/crnattachments/2023/TBT/TPKM/23_14650_00_x.pdf
https://members.wto.org/crnattachments/2023/TBT/TPKM/23_14650_00_e.pdf</t>
    </r>
  </si>
  <si>
    <t>Mexico</t>
  </si>
  <si>
    <t>Anteproyecto de Disposición Técnica IFT-017-2023: Sistemas de radiocomunicación que emplean el acceso inalámbrico - Redes radioeléctricas de área local-Equipos de radiocomunicación que utilizan la técnica de modulación digital y que operan en las bandas 5150 MHz-5250 MHz, 5250 MHz-5350 MHz, 5470 MHz-5600 MHz, 5650 MHz-5725 MHz, 5725 MHz-5850 MHz y 5925 MHz-6425 MHz</t>
  </si>
  <si>
    <t>ObjetivoLa presente Disposición Técnica (DT) tiene por objeto establecer las especificaciones técnicas para los productos de los sistemas de radiocomunicación que emplean el acceso inalámbrico, en redes radioeléctricas de área local y/o equipos de radiocomunicación que utilizan la técnica de modulación digital y que operan en cualquiera de las bandas clasificadas como espectro libre 5150 MHz-5250 MHz, 5250 MHz-5350 MHz, 5470 MHz-5600 MHz, 5650 MHz-5725 MHz, 5725 MHz-5850 MHz y 5925 MHz-6425 MHz o en su conjunto; así como los métodos de prueba para comprobar el cumplimiento de dichas especificaciones y el procedimiento de evaluación de la conformidad específico.Campo de aplicaciónLa presente DT es aplicable a todos aquellos productos para los sistemas de radiocomunicación que emplean el acceso inalámbrico, en redes radioeléctricas de área local y que operan en cualquiera de las bandas clasificadas como espectro libre 5150 MHz-5250 MHz, 5250 MHz-5350 MHz, 5470 MHz-5600 MHz, 5650 MHz-5725 MHz, 5725 MHz-5850 MHz y 5925 MHz-6425 MHz o en su conjunto.Para el caso particular de la banda 5725 MHz-5850 MHz la presente DT también es aplicable a todos aquellos productos de radiocomunicación que utilizan la técnica de modulación digital, así como aquellos del tipo híbrido, que para su operación utilizan la técnica de modulación digital, así como la modulación de salto en frecuencia. En este caso, los requisitos únicamente son aplicables para la parte de modulación digital con la modulación de salto en frecuencia apagada, por lo que la parte correspondiente a salto en frecuencia debe evaluarse de conformidad con la "Disposición Técnica IFT-008-2015: Sistemas de radiocomunicación que emplean la técnica de espectro disperso-Equipos de radiocomunicación por salto de frecuencia y por modulación digital a operar en las bandas 902-928 MHz, 2400-2483.5 MHz y 5725-5850 MHz-Especificaciones, límites y métodos de prueba.", así como aquellas disposiciones que la modifiquen o sustituyan.La interpretación de la presente DT, así como la atención y resolución de los casos no previstos en la misma corresponderán al Instituto Federal de Telecomunicaciones.</t>
  </si>
  <si>
    <t>Productos para los sistemas de radiocomunicación que emplean el acceso inalámbrico, en redes radioeléctricas de área local y que operan en cualquiera de las bandas clasificadas como espectro libre 5150 MHz-5250 MHz, 5250 MHz-5350 MHz, 5470 MHz-5600 MHz, 5650 MHz-5725 MHz, 5725 MHz-5850 MHz y 5925 MHz-6425 MHz o en su conjunto.</t>
  </si>
  <si>
    <t>33.060 - Radiocommunications</t>
  </si>
  <si>
    <t>Quality requirements (TBT); Consumer information, labelling (TBT)</t>
  </si>
  <si>
    <r>
      <rPr>
        <sz val="11"/>
        <rFont val="Calibri"/>
      </rPr>
      <t>https://members.wto.org/crnattachments/2023/TBT/MEX/23_14536_00_s.pdf
https://www.ift.org.mx/industria/consultas-publicas/dt-ift-017-equipos-de-radiocomunicacion-que-operan-en-las-bandas-5150-5250-mhz-5250-5350-mhz-5470</t>
    </r>
  </si>
  <si>
    <t>DEAS 1183: 2023, Emergency Medical Services — Ground ambulance — Requirements, First Edition</t>
  </si>
  <si>
    <t>1.1 This Draft East African Standard establishes the requirements which a provider shall comply with when operating/providing ground ambulance services._x000D_
1.2 This standard specifies categories of ambulances based on increasing order of the level of treatment that can be carried out._x000D_
1.3 The standard is applicable to ambulances capable of referring at least one person on a stretcher._x000D_
1.4 It does not cover the requirements for approval and registration, this is the responsibility of the relevant authority/authorities in the country where the ambulance is to be registered.</t>
  </si>
  <si>
    <r>
      <rPr>
        <sz val="11"/>
        <rFont val="Calibri"/>
      </rPr>
      <t>https://members.wto.org/crnattachments/2023/TBT/TZA/23_14554_00_e.pdf</t>
    </r>
  </si>
  <si>
    <t>IMPLEMENTING GUIDELINES FOR THE PHILIPPINE ENERGY LABELING PROGRAM FOR AIR CONDITIONERS</t>
  </si>
  <si>
    <t>Pursuant to Section 5 and 9 of Department Circular No. 2020-06-0015, as amended, entitled “Prescribing the Guidelines of the Philippine Energy Labeling Program (PELP) for Compliance of Importers, Manufacturers, Distributors and Dealers of Electrical Appliances and Other Energy_x0002_Consuming Products (ECP)”, the Implementing Guidelines for Air Conditioners, including the Particular Product Requirement (PPR) and Code of Practice (COPE) are hereby issued for the information and guidance of all those concerned and for compliance by all manufacturers, importers, distributors, dealers, retailers and other key stakeholders.</t>
  </si>
  <si>
    <t>Domestic electrical appliances in general (ICS code(s): 97.030)</t>
  </si>
  <si>
    <t>97.030 - Domestic electrical appliances in general</t>
  </si>
  <si>
    <r>
      <rPr>
        <sz val="11"/>
        <rFont val="Calibri"/>
      </rPr>
      <t>https://members.wto.org/crnattachments/2023/TBT/PHL/23_14513_00_e.pdf</t>
    </r>
  </si>
  <si>
    <t>Proposed amendments to the “ENFORCEMENT DECREE OF THE PHARMACEUTICAL AFFAIRS ACT”</t>
  </si>
  <si>
    <t>To implement the revision of the Act without difficulties by establishing specific criteria for the fine in the case of failure to report the reason for expiration of priority marketing authorization, which is responsible by the law, with the revision of  [Pharmaceutical Affairs Act] (Act No, 19652, promulgation Date 16 Aug,2023, Enforcement Date 17, Feb,2024,), which includes that a person who obtained a priority marketing authorization that can market a medicine in priority to the identical medicine by receiving judgement or decision that means the medicine doesn't fall within the invalidity or the scope of patent right shall report it to the Minister of Ministry of Food and Drug Safety when a reason arises to the patent to expire.</t>
  </si>
  <si>
    <t>Pharmaceuticals</t>
  </si>
  <si>
    <t>Other (TBT)</t>
  </si>
  <si>
    <r>
      <rPr>
        <sz val="11"/>
        <rFont val="Calibri"/>
      </rPr>
      <t>https://members.wto.org/crnattachments/2023/TBT/KOR/23_14529_00_x.pdf</t>
    </r>
  </si>
  <si>
    <t>Draft amendment of Technical standards for radio equipment for radio stations that can be established without reporting</t>
  </si>
  <si>
    <t>This regulation is to specify technical specifications of radio equipment for FRS</t>
  </si>
  <si>
    <t>radio equipment for Family Radio Service (‘FRS’)</t>
  </si>
  <si>
    <t>33.060.20 - Receiving and transmitting equipment</t>
  </si>
  <si>
    <r>
      <rPr>
        <sz val="11"/>
        <rFont val="Calibri"/>
      </rPr>
      <t>https://members.wto.org/crnattachments/2023/TBT/KOR/23_14530_00_x.pdf
https://members.wto.org/crnattachments/2023/TBT/KOR/23_14530_01_x.pdf</t>
    </r>
  </si>
  <si>
    <t>Actualiza Normas asociadas al régimen de control establecido en el artículo 111 del Código Sanitario, para agujas hipodérmicas estériles para un solo uso y jeringas, con las mismas condiciones, según indica (Updated standards on the health control system established in Article 111 of the Health Code for sterile, single-use, hypodermic needles and syringes, as indicated) (4 pages, in Spanish)</t>
  </si>
  <si>
    <t>The notified text updates the standards for sanitary control and verification of the conformity of hypodermic, sterile and single-use needles and syringes, as previously established in Ministry of Health Exempt Decree No. 1887 of 27 December 2007, issued for the incorporation into the control system established by Article 111 of the Sanitary Code and its implementing Regulations approved by Ministry of Health Decree No. 825 of 1998 of the medical devices indicated.</t>
  </si>
  <si>
    <t>Sterile hypodermic needles for single use and sterile hypodermic syringes for single use</t>
  </si>
  <si>
    <t>90183 - - Syringes, needles, catheters, cannulae and the like:</t>
  </si>
  <si>
    <t>11.040.20 - Transfusion, infusion and injection equipment; 11.040.25 - Syringes, needles and catheters</t>
  </si>
  <si>
    <r>
      <rPr>
        <sz val="11"/>
        <rFont val="Calibri"/>
      </rPr>
      <t>https://members.wto.org/crnattachments/2023/TBT/CHL/23_14516_00_s.pdf
https://www.minsal.cl/wp-content/uploads/2021/11/Decreto-actualiza-Normas-Jeringas-y-Agujas-Rev.-29112023-para-Consulta-Publica-V-29112023.pdf</t>
    </r>
  </si>
  <si>
    <t>IMPLEMENTING GUIDELINES OF THE PHILIPPINE ENERGY LABELING PROGRAM FOR LIGHTING PRODUCTS</t>
  </si>
  <si>
    <t>Pursuant to Section 5 and 9 of Department Circular No. 2020-06-0015, as amended, entitled “Prescribing the Guidelines of the Philippine Energy Labeling Program (PELP) for Compliance of Importers, Manufacturers, Distributors and Dealers of Electrical Appliances and Other Energy_x0002_Consuming Products (ECP)”, the Implementing Guidelines for Self-Ballasted Compact Fluorescent Lamps (CFL), Linear Fluorescent Lamps (LFL) or Double-Capped Fluorescent Lamps (DFL), Single_x0002_Capped Fluorescent Lamps (SFL), Light Emitting Diodes (LED) Lamps including the Particular Product Requirements (PPR) and Code of Practice (COPE) are hereby issued for the information and guidance of all those concerned and for compliance by all manufacturers, importers, distributors, dealers and other key stakeholders.</t>
  </si>
  <si>
    <t>Lamps and related equipment (ICS code(s): 29.140)</t>
  </si>
  <si>
    <t>29.140 - Lamps and related equipment</t>
  </si>
  <si>
    <r>
      <rPr>
        <sz val="11"/>
        <rFont val="Calibri"/>
      </rPr>
      <t>https://members.wto.org/crnattachments/2023/TBT/PHL/23_14512_00_e.pdf</t>
    </r>
  </si>
  <si>
    <t>Anteproyecto de Disposición Técnica IFT‑016‑2023. Dispositivos de Radiocomunicación de Baja Potencia: Dispositivos que hacen uso de bandas de frecuencias del espectro radioeléctrico en el intervalo de 30 MHz a 3 GHz - Especificaciones, límites y métodos de prueba.</t>
  </si>
  <si>
    <t>Objetivo El presente anteproyecto de Disposición Técnica tiene como objetivo establecer las especificaciones técnicas para los dispositivos, equipos o productos de radiocomunicación debaja potencia que puedan hacer uso de bandas de frecuencias del espectro radioeléctrico dentro del intervalo de 30 MHz a 3 GHz, así como los métodos de prueba para comprobar el cumplimiento de dichas especificaciones.Campo de aplicaciónEl presente anteproyecto de Disposición Técnica es aplicable a todos aquellos dispositivos, equipos o productos de radiocomunicaciones de baja potencia que puedan hacer uso de bandas de frecuencias del espectro radioeléctrico dentro del intervalo de 30 MHz a 3 GHz, excepto en:Las bandas de frecuencias del espectro radioeléctrico identificadas para comunicaciones de socorro, seguridad, búsqueda o salvamento de conformidad con lo establecido en el Cuadro Nacional de Atribución de Frecuencias.Las bandas de frecuencias clasificadas como espectro protegido de conformidad con lo establecido en el Cuadro Nacional de Atribución de Frecuencias.Previéndose que, cuando operen los referidos dispositivos, no causen interferencias perjudiciales a otros equipos de operación autorizada, ni a las redes y servicios de telecomunicaciones autorizados por el Instituto Federal de Telecomunicaciones. Sin embargo, deberán aceptar interferencias perjudiciales que puedan ser causadas por el funcionamiento de otros dispositivos, equipos o productos. Lo anterior sin perjuicio del cumplimiento con otras disposiciones legales y administrativas aplicables. Las condiciones de operación de estos dispositivos, equipos o productos de radiocomunicación de baja potencia son:No deberán causar interferencias perjudiciales a estaciones, cuyo titular cuente con una autorización o concesión, a otros equipos de operación autorizada, ni a las redes y servicios de telecomunicaciones autorizados por el Instituto, equipos industriales, científicos y médicos o a servicios en bandas de espectro protegido, ni podrán reclamar protección contra interferencias provenientes de dichas estaciones, redes, servicios o equipos; incluidos otros dispositivos, equipos o productos de radiocomunicación de baja potencia.Aun cuando el dispositivo, equipo o producto de radiocomunicación de baja potencia cuente con un Certificado de Homologación vigente, y en caso de que éste genere interferencias perjudiciales a estaciones cuyo titular cuente con permiso, autorización, concesión o a bandas de espectro protegido, deberá cesar de inmediato la operación del dispositivo, equipo o producto de radiocomunicación de baja potencia a fin de que se elimine la interferencia perjudicial.La emisión del Certificado de Homologación por el Instituto Federal de Telecomunicaciones no genera un derecho adquirido o reconocible a ninguna persona física o moral sobre el uso de las bandas de frecuencias en las que transmita el dispositivo, equipo o producto de radiocomunicación de baja potencia.</t>
  </si>
  <si>
    <t>Dispositivos, equipos o productos de radiocomunicaciones de baja potencia que puedan hacer uso de bandas de frecuencias del espectro radioeléctrico dentro del intervalo de 30 MHz a 3 GHz.</t>
  </si>
  <si>
    <t>Consumer information, labelling (TBT); Quality requirements (TBT); Harmonization (TBT)</t>
  </si>
  <si>
    <r>
      <rPr>
        <sz val="11"/>
        <rFont val="Calibri"/>
      </rPr>
      <t>https://members.wto.org/crnattachments/2023/TBT/MEX/23_14532_00_s.pdf
https://www.ift.org.mx/industria/consultas-publicas/dt-ift-016-2023-dispositivos-de-radiocomunicacion-de-baja-potencia</t>
    </r>
  </si>
  <si>
    <t>IMPLEMENTING GUIDELINES OF THE PHILIPPINE ENERGY LABELING PROGRAM FOR CLOTHES WASHING MACHINES</t>
  </si>
  <si>
    <t>Pursuant to Sections 5 and 9 of Department Circular No. 2020-06-0015, as amended, entitled “Prescribing the Guidelines of the Philippine Energy Labeling Program (PELP) for Compliance of Importers, Manufacturers, Distributors and Dealers of Electrical Appliances and Other Energy-Consuming Products (ECP)”, the Implementing Guidelines for Clothes Washing Machines, including the Particular Product Requirements (PPR) and Code of Practice (COPE) are hereby issued for the information and guidance of all those concerned and for compliance by all manufacturers, importers, distributors, dealers, retailers and other key stakeholders.</t>
  </si>
  <si>
    <t>Laundry appliances (ICS code(s): 97.060)</t>
  </si>
  <si>
    <t>97.060 - Laundry appliances</t>
  </si>
  <si>
    <r>
      <rPr>
        <sz val="11"/>
        <rFont val="Calibri"/>
      </rPr>
      <t>https://members.wto.org/crnattachments/2023/TBT/PHL/23_14511_00_e.pdf</t>
    </r>
  </si>
  <si>
    <t>DEAS 290-2: 2023 Floor polish — Specification – Part 2: Water emulsion buffable type</t>
  </si>
  <si>
    <t>This Draft East African Standard specifies the requirements, sampling and test methods for buffable water based (emulsion) floor polish This standard does not cover water emulsion floor polish buffable type used on wooded, cork or magnesite floors unless these are properly sealed. This standard does not cover floor polish solvent type (liquid and paste) covered by EAS 290-1</t>
  </si>
  <si>
    <r>
      <rPr>
        <sz val="11"/>
        <rFont val="Calibri"/>
      </rPr>
      <t xml:space="preserve">https://members.wto.org/crnattachments/2023/TBT/KEN/23_14502_00_e.pdf
Kenya Bureau of Standards
WTO/TBT National Enquiry Point
P.O. Box: 54974-00200
 Nairobi
 Kenya
Telephone: + (254) 020 605490
 605506/6948258
Fax: + (254) 020 609660/609665
E-mail: info@kebs.org; Website: http://www.kebs.org
</t>
    </r>
  </si>
  <si>
    <t>REVISING THE MINIMUM ENERGY PERFORMANCE FOR PRODUCTS (MEPP) COVERED BY THE PHILIPPINE ENERGY LABELING PROGRAM (PELP) FOR COMPLIANCE OF IMPORTERS, MANUFACTURERS, DISTRIBUTORS, DEALERS, AND RETAILERS OF ENERGY CONSUMING PRODUCTS</t>
  </si>
  <si>
    <t>This Department Circular aims to amend some provisions in the MEPP Guidelines.</t>
  </si>
  <si>
    <t>Energy and heat transfer engineering (ICS code(s): 27)</t>
  </si>
  <si>
    <t>27 - Energy and heat transfer engineering</t>
  </si>
  <si>
    <r>
      <rPr>
        <sz val="11"/>
        <rFont val="Calibri"/>
      </rPr>
      <t>https://members.wto.org/crnattachments/2023/TBT/PHL/23_14508_01_e.pdf
https://members.wto.org/crnattachments/2023/TBT/PHL/23_14508_00_e.pdf</t>
    </r>
  </si>
  <si>
    <t>IMPLEMENTING GUIDELINES OF THE PHILIPPINE ENERGY LABELING PROGRAM FOR ENERGY SAVING DEVICES (ESD) / LOW VOLTAGE SAVING DEVICES (LVSD) FOR DOMESTIC APPLICATION</t>
  </si>
  <si>
    <t>Pursuant to Sections 5 and 9 of Department Circular No. 2020-06-0015, as amended, entitled “Prescribing the Guidelines of the Philippine Energy Labeling Program (PELP) for Compliance of Importers, Manufacturers, Distributors and Dealers of Electrical Appliances and Other Energy-Consuming Products (ECP)", the Implementing Guidelines for Energy Saving Devices (ESD)/ Low Voltage Saving Devices (LVSD), including the Particular Product Requirements and Code of Practice for ESD/LVSD are hereby issued for the information and guidance of all those concerned and for compliance by all manufacturers, importers, distributors, dealers, retailers, and other key stakeholders.</t>
  </si>
  <si>
    <t>Domestic and commercial equipment. Entertainment. Sports (ICS code(s): 97)</t>
  </si>
  <si>
    <t>97 - Domestic and commercial equipment. Entertainment. Sports</t>
  </si>
  <si>
    <r>
      <rPr>
        <sz val="11"/>
        <rFont val="Calibri"/>
      </rPr>
      <t>https://members.wto.org/crnattachments/2023/TBT/PHL/23_14509_00_e.pdf</t>
    </r>
  </si>
  <si>
    <t>IMPLEMENTING GUIDELINES OF THE PHILIPPINE ENERGY LABELING PROGRAM FOR DISPLAY MONITORS</t>
  </si>
  <si>
    <t>Pursuant to Sections 5 and 9 of Department Circular No. 2020-06-0015, entitled “Prescribing the Guidelines of the Philippine Energy Labeling Program (PELP) for Compliance of Importers, Manufacturers, Distributors and Dealers of Electrical Appliances and Other Energy-Consuming Products (ECP)", the Implementing Guidelines for Display Monitors, including the Particular Product Requirements (PPR) and Code of Practice (COPE) are hereby issued for the information and guidance of all those concerned and for compliance by all manufacturers, importers, distributors, dealers, retailers, and other key stakeholders.</t>
  </si>
  <si>
    <r>
      <rPr>
        <sz val="11"/>
        <rFont val="Calibri"/>
      </rPr>
      <t>https://members.wto.org/crnattachments/2023/TBT/PHL/23_14510_00_e.pdf</t>
    </r>
  </si>
  <si>
    <t>IMPLEMENTING GUIDELINES OF THE PHILIPPINE ENERGY LABELING PROGRAM FOR TELEVISION SETS</t>
  </si>
  <si>
    <t>Pursuant to Sections 5 and 9 of Department Circular No. 2020-06-0015, as amended, entitled “Prescribing the Guidelines of the Philippine Energy Labeling Program (PELP) for Compliance of Importers, Manufacturers, Distributors and Dealers of Electrical Appliances and Other Energy-Consuming Products (ECP)", the Implementing Guidelines for Television Sets, including the Particular Product Requirements (PPR) and Code of Practice (COPE) are hereby issued for the information and guidance of all those concerned and for compliance by all manufacturers, importers, distributors, dealers, retailers, and other key stakeholders.</t>
  </si>
  <si>
    <r>
      <rPr>
        <sz val="11"/>
        <rFont val="Calibri"/>
      </rPr>
      <t>https://members.wto.org/crnattachments/2023/TBT/PHL/23_14514_00_e.pdf</t>
    </r>
  </si>
  <si>
    <t>TBS/CDC 17 (2360) DTZS : 2023, Off-Road Gear Oil- Specification, First Edition </t>
  </si>
  <si>
    <t>This Draft Tanzania Standard specifies requirements, sampling and test methods for off-road gear oil- lubricants intended for the lubrication of hydraulic systems, power shift, axles and final drives of non-automobile equipment including but not limited to excavator, cranes, backhoes and bulldozers that are used for mining activities, construction activities and other off-road application.</t>
  </si>
  <si>
    <t>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 (HS code(s): 3403); Lubricants, industrial oils and related products (ICS code(s): 75.100)</t>
  </si>
  <si>
    <t>3403 - 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t>
  </si>
  <si>
    <t>75.100 - Lubricants, industrial oils and related products</t>
  </si>
  <si>
    <t>Prevention of deceptive practices and consumer protection (TBT); Protection of the environment (TBT); Quality requirements (TBT); Reducing trade barriers and facilitating trade (TBT); Consumer information, labelling (TBT)</t>
  </si>
  <si>
    <r>
      <rPr>
        <sz val="11"/>
        <rFont val="Calibri"/>
      </rPr>
      <t>https://members.wto.org/crnattachments/2023/TBT/TZA/23_14488_00_e.pdf</t>
    </r>
  </si>
  <si>
    <t>Ecuador</t>
  </si>
  <si>
    <t>Proyecto de Normativa Técnica Sanitaria para otorgar exclusividad de datos de prueba de Productos Farmacéuticos que contengan nuevas entidades químicas (Draft Sanitary Technical Regulations to grant exclusivity for test data for pharmaceutical products containing new chemical entities) (11 pages, in Spanish)</t>
  </si>
  <si>
    <t>The notified draft Regulations establish the procedure by which the ARCSA grants a period of exclusivity for test data or other undisclosed information on safety and efficacy, which require considerable effort to obtain, for pharmaceutical products containing new chemical entities, in accordance with the provisions of the Organic Code of the Social Economy of Knowledge, Creativity and Innovation (COESCI). The notified Sanitary Draft Regulations are applicable to and binding on all natural and legal persons, whether domestic or foreign, governed by public or private law, that request a period of exclusivity for test data or other undisclosed information on safety and efficacy requiring, which require considerable effort to obtain, for pharmaceutical products containing new chemical entities, as well as on all sanitary registration applicants requiring registration of a medicine containing a chemical entity within the previously mentioned period of exclusivity.</t>
  </si>
  <si>
    <t>Draft Sanitary Technical Regulations to grant exclusivity for test data for pharmaceutical products containing new chemical entities. The notified draft Regulations establish the procedure by which the ARCSA grants a period of exclusivity for test data or other undisclosed information on safety and efficacy, which require considerable effort to obtain, for pharmaceutical products containing new chemical entities, in accordance with the provisions of the Organic Code of the Social Economy of Knowledge, Creativity and Innovation (COESCI).</t>
  </si>
  <si>
    <t>Protection of human health or safety (TBT); Prevention of deceptive practices and consumer protection (TBT)</t>
  </si>
  <si>
    <r>
      <rPr>
        <sz val="11"/>
        <rFont val="Calibri"/>
      </rPr>
      <t>https://members.wto.org/crnattachments/2023/TBT/ECU/23_14486_00_s.pdf
www.controlsanitario.gob.ec</t>
    </r>
  </si>
  <si>
    <t>Draft Commission Implementing Decision amending Commission Implementing Decision (EU) 2019/785 on the harmonisation of radio spectrum for equipment using ultra-wideband technology in the Union</t>
  </si>
  <si>
    <t>This draft Commission Implementing Decision requires EU Member States to designate and make available the radio spectrum, on a non-interference and non-protected basis, for equipment based on UWB technology in accordance with the technical conditions set out in the Annex to the Decision.</t>
  </si>
  <si>
    <t>Radio equipment based on the ultra-wideband (UWB) technology</t>
  </si>
  <si>
    <t>33.050 - Telecommunication terminal equipment</t>
  </si>
  <si>
    <r>
      <rPr>
        <sz val="11"/>
        <rFont val="Calibri"/>
      </rPr>
      <t>https://members.wto.org/crnattachments/2023/TBT/EEC/23_14477_00_e.pdf
https://members.wto.org/crnattachments/2023/TBT/EEC/23_14477_01_e.pdf</t>
    </r>
  </si>
  <si>
    <t>Eswatini</t>
  </si>
  <si>
    <t>SZNS 044-5:2014 Symbolic safety signs Part 5: Photoluminescent signs </t>
  </si>
  <si>
    <t>This part of SZNS 044 specifies the particular requirements for photoluminescent safety signs.</t>
  </si>
  <si>
    <t>(HS code(s): 83; 94); (ICS code(s): 01.080.10)</t>
  </si>
  <si>
    <t>94 - FURNITURE; BEDDING, MATTRESSES, MATTRESS SUPPORTS, CUSHIONS AND SIMILAR STUFFED FURNISHINGS; LUMINAIRES AND LIGHTING FITTINGS, NOT ELSEWHERE SPECIFIED OR INCLUDED; ILLUMINATED SIGNS, ILLUMINATED NAMEPLATES AND THE LIKE; PREFABRICATED BUILDINGS; 83 - MISCELLANEOUS ARTICLES OF BASE METAL</t>
  </si>
  <si>
    <t>01.080.10 - Public information symbols. Signs. Plates. Labels</t>
  </si>
  <si>
    <t>Protection of human health or safety (TBT); Quality requirements (TBT); Consumer information, labelling (TBT)</t>
  </si>
  <si>
    <r>
      <rPr>
        <sz val="11"/>
        <rFont val="Calibri"/>
      </rPr>
      <t>https://members.wto.org/crnattachments/2023/TBT/SWZ/23_14114_00_e.pdf</t>
    </r>
  </si>
  <si>
    <t>DEAS 910: 2023, Fertilizers — Urea — SpecificationNote: This Draft East African Standard was also notified under SPS committee</t>
  </si>
  <si>
    <t>This Draft East African Standard specifies the requirements, sampling and test methods for urea fertilizer. This standard does not cover specifications for coated urea.</t>
  </si>
  <si>
    <t xml:space="preserve">Urea, whether or not in aqueous solution (excl. that in tablets or similar forms, or in packages with a gross weight of </t>
  </si>
  <si>
    <t>310210 - Urea, whether or not in aqueous solution (excl. that in tablets or similar forms, or in packages with a gross weight of &lt;= 10 kg)</t>
  </si>
  <si>
    <t>65.080 - Fertilizers</t>
  </si>
  <si>
    <t>Protection of human health or safety (TBT); Prevention of deceptive practices and consumer protection (TBT); Protection of animal or plant life or health (TBT); Protection of the environment (TBT); Quality requirements (TBT); Harmonization (TBT); Reducing trade barriers and facilitating trade (TBT); Cost saving and productivity enhancement (TBT); Consumer information, labelling (TBT)</t>
  </si>
  <si>
    <r>
      <rPr>
        <sz val="11"/>
        <rFont val="Calibri"/>
      </rPr>
      <t>https://members.wto.org/crnattachments/2023/TBT/TZA/23_14376_00_e.pdf</t>
    </r>
  </si>
  <si>
    <t>Consumer information, labelling (TBT); Cost saving and productivity enhancement (TBT); Reducing trade barriers and facilitating trade (TBT); Harmonization (TBT); Quality requirements (TBT); Protection of the environment (TBT); Protection of animal or plant life or health (TBT); Prevention of deceptive practices and consumer protection (TBT); Protection of human health or safety (TBT)</t>
  </si>
  <si>
    <t>DEAS 904: 2023, Fertilizers — Phosphate rock powder — Specification, second edition.Note: This Draft East African Standard was also notified under SPS committee</t>
  </si>
  <si>
    <t>This  draft  East  African  Standard  specifies  requirements,  sampling  and  test  methods  for  phosphate  rock fertilizers in powder form of biogenic sedimentary origin.</t>
  </si>
  <si>
    <t xml:space="preserve">Mineral or chemical phosphatic fertilisers (excl. those in tablets or similar forms, or in packages with a gross weight of </t>
  </si>
  <si>
    <t>3103 - Mineral or chemical phosphatic fertilisers (excl. those in tablets or similar forms, or in packages with a gross weight of &lt;= 10 kg)</t>
  </si>
  <si>
    <r>
      <rPr>
        <sz val="11"/>
        <rFont val="Calibri"/>
      </rPr>
      <t>https://members.wto.org/crnattachments/2023/TBT/TZA/23_14351_00_e.pdf</t>
    </r>
  </si>
  <si>
    <t>DEAS 1176:2023, Biofertilizers — Specifications, First edition.Note: This Draft East African Standard was also notified under SPS committee</t>
  </si>
  <si>
    <t>This draft East African standard specifies requirements, methods of sampling and test for biofertilizers. _x000D_
This draft standard covers the following types of biofertilizers; Rhizobia, Phosphate solubilizing microorganism, Azospirillum and Azotobacter.</t>
  </si>
  <si>
    <t>Animal or vegetable fertilisers, whether or not mixed together or chemically treated; fertilisers produced by the mixing or chemical treatment of animal or vegetable products. (HS code(s): 3101); Fertilizers (ICS code(s): 65.080)</t>
  </si>
  <si>
    <t>3101 - Animal or vegetable fertilisers, whether or not mixed together or chemically treated; fertilisers produced by the mixing or chemical treatment of animal or vegetable products.</t>
  </si>
  <si>
    <r>
      <rPr>
        <sz val="11"/>
        <rFont val="Calibri"/>
      </rPr>
      <t>https://members.wto.org/crnattachments/2023/TBT/TZA/23_14346_00_e.pdf</t>
    </r>
  </si>
  <si>
    <t>DEAS 456: 2023, Organic production – Requirements, Third Edition.Note: This Draft East African Standard was also notified under SPS committee</t>
  </si>
  <si>
    <t>This  Draft  East  African  Standard  provides  requirements  for  organic  production.  It  covers  plant  production, animal husbandry, aquaculture,  sustainable  fisheries, bee-keeping, the harvesting of wild products, and the  processing  and  labeling  of  the  products  therefrom.  It  does  not  cover  procedures  for  verification  such  as  inspection or certification of products.</t>
  </si>
  <si>
    <t>Processes in the food industry (ICS code(s): 67.020)</t>
  </si>
  <si>
    <t>65.020.20 - Plant growing; 65.020.30 - Animal husbandry and breeding; 65.020.99 - Other standards related to farming and forestry; 67.020 - Processes in the food industry</t>
  </si>
  <si>
    <t>DEAS 906: 2023, Fertilizers — Triple Superphosphate — Specification, Second edition.Note: This Draft East African Standard was also notified under SPS committee</t>
  </si>
  <si>
    <t>This  draft  East  African  Standard  specifies  requirements,  sampling  and  test  methods  for  Triple  Super Phosphate (TSP) fertilizer.</t>
  </si>
  <si>
    <t>- Superphosphates: (HS code(s): 31031); Fertilizers (ICS code(s): 65.080)</t>
  </si>
  <si>
    <t>31031 - - Superphosphates:</t>
  </si>
  <si>
    <r>
      <rPr>
        <sz val="11"/>
        <rFont val="Calibri"/>
      </rPr>
      <t>https://members.wto.org/crnattachments/2023/TBT/TZA/23_14361_00_e.pdf</t>
    </r>
  </si>
  <si>
    <t>DEAS 905: 2023, Fertilizers ― Granulated phosphate rock ― SpecificationNote: This Draft East African Standard was also notified under SPS committee</t>
  </si>
  <si>
    <t>This draft East African  Standard specifies  requirements, sampling and test  methods  for granulated phosphate rock fertilizers of biogenic sedimentary origin.</t>
  </si>
  <si>
    <r>
      <rPr>
        <sz val="11"/>
        <rFont val="Calibri"/>
      </rPr>
      <t>https://members.wto.org/crnattachments/2023/TBT/TZA/23_14356_00_e.pdf</t>
    </r>
  </si>
  <si>
    <t>SZNS 044-2:2014 Symbolic safety signs Part 2: Self-luminous (radioluminescent) signs </t>
  </si>
  <si>
    <t>This part of SZNS 044 specifies requirements for a type of safety sign that is self-energized in respect of luminosityand that requires no externalsource of power.  It is not intended to apply to small signs that might be used in aircraft.</t>
  </si>
  <si>
    <t>(HS code(s): 83); (ICS code(s): 01.080.10)</t>
  </si>
  <si>
    <t>83 - MISCELLANEOUS ARTICLES OF BASE METAL</t>
  </si>
  <si>
    <t>Quality requirements (TBT); Protection of human health or safety (TBT)</t>
  </si>
  <si>
    <r>
      <rPr>
        <sz val="11"/>
        <rFont val="Calibri"/>
      </rPr>
      <t>https://members.wto.org/crnattachments/2023/TBT/SWZ/23_14113_00_e.pdf</t>
    </r>
  </si>
  <si>
    <t>DEAS 912: 2023, Fertilizers — Nitrogen, Phosphorous and Potassium (NPK) compound —Specification, Second edition.Note: This Draft East African Standard was also notified under SPS committee</t>
  </si>
  <si>
    <t>This  Draft  East  African  Standard  specifies  requirements,  sampling  and  test  methods  for  NPK  fertilizer (compound).</t>
  </si>
  <si>
    <t xml:space="preserve">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t>
  </si>
  <si>
    <t>310290 - 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</si>
  <si>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r>
      <rPr>
        <sz val="11"/>
        <rFont val="Calibri"/>
      </rPr>
      <t>https://members.wto.org/crnattachments/2023/TBT/TZA/23_14391_00_e.pdf</t>
    </r>
  </si>
  <si>
    <t>DEAS 908: 2023, Fertilizers — Potassium chloride (muriate of potash) — Specification, Second edition.Note: This Draft East African Standard was also notified under SPS committee</t>
  </si>
  <si>
    <t>This  Draft East African Standard specifies  requirements  of sampling and test  methods for potassium chloride (muriate of potash) fertilizer.</t>
  </si>
  <si>
    <t xml:space="preserve">Potassium chloride for use as fertiliser (excl. that in tablets or similar forms, or in packages with a gross weight of </t>
  </si>
  <si>
    <t>310420 - Potassium chloride for use as fertiliser (excl. that in tablets or similar forms, or in packages with a gross weight of &lt;= 10 kg)</t>
  </si>
  <si>
    <r>
      <rPr>
        <sz val="11"/>
        <rFont val="Calibri"/>
      </rPr>
      <t>https://members.wto.org/crnattachments/2023/TBT/TZA/23_14371_00_e.pdf</t>
    </r>
  </si>
  <si>
    <t>DEAS 907: 2023, Fertilizers — Potassium sulphate (sulphate of potash) — Specification, Second edition.Note: This Draft East African Standard was also notified under SPS committee</t>
  </si>
  <si>
    <t>This  Draft East African  Standard  specifies  requirements,  sampling and test methods for potassium sulphate (sulphate of potash) fertilizer.</t>
  </si>
  <si>
    <t xml:space="preserve">Potassium sulphate (excl. that in tablets or similar forms, or in packages with a gross weight of </t>
  </si>
  <si>
    <t>310430 - Potassium sulphate (excl. that in tablets or similar forms, or in packages with a gross weight of &lt;= 10 kg)</t>
  </si>
  <si>
    <r>
      <rPr>
        <sz val="11"/>
        <rFont val="Calibri"/>
      </rPr>
      <t>https://members.wto.org/crnattachments/2023/TBT/TZA/23_14366_00_e.pdf</t>
    </r>
  </si>
  <si>
    <t>SZNS 044-4:2014 Symbolic safety signs  Part 4: Retro-reflective signs </t>
  </si>
  <si>
    <t>This part of SZNS 044 specifies the particular requirements for retro-reflective safetysigns.</t>
  </si>
  <si>
    <r>
      <rPr>
        <sz val="11"/>
        <rFont val="Calibri"/>
      </rPr>
      <t>https://members.wto.org/crnattachments/2023/TBT/SWZ/23_14115_00_e.pdf</t>
    </r>
  </si>
  <si>
    <t>SZNS 032;2014 Solid waste disposal sites, guidelines for safe management – Code of practice</t>
  </si>
  <si>
    <t>The standard prescribes guidelines for safe management of solid waste disposal sites in the form of landfills, land treatment facility and incinerators.</t>
  </si>
  <si>
    <t>(HS code(s): 38); (ICS code(s): 13.030)</t>
  </si>
  <si>
    <t>38 - MISCELLANEOUS CHEMICAL PRODUCTS</t>
  </si>
  <si>
    <t>13.030 - Wastes</t>
  </si>
  <si>
    <t>Protection of the environment (TBT); Protection of animal or plant life or health (TBT); Protection of human health or safety (TBT)</t>
  </si>
  <si>
    <r>
      <rPr>
        <sz val="11"/>
        <rFont val="Calibri"/>
      </rPr>
      <t>https://members.wto.org/crnattachments/2023/TBT/SWZ/23_14088_00_e.pdf</t>
    </r>
  </si>
  <si>
    <t>India</t>
  </si>
  <si>
    <t>Telescopic Ball Bearing Drawer Slide (Quality Control) Order, 2023</t>
  </si>
  <si>
    <t>Telescopic Ball Bearings Drawer Slides (Quality Control) Order, 2023A telescopic slide is an assembly of metal profiles sliding on ball bearings held in ball cages. It is equipped with stops on opening and closing and ensures the sliding of loads up to several tons.  The drawers are given a pair of ball slides so that they can easily slide in and out of the furniture they are placed in. Instead of rollers for moving, the ball bearings slides use ball bearings.</t>
  </si>
  <si>
    <t>Telescopic Ball Bearing Drawer Slide. </t>
  </si>
  <si>
    <t>21.100 - Bearings</t>
  </si>
  <si>
    <t>Prevention of deceptive practices and consumer protection (TBT); Protection of human health or safety (TBT); Protection of the environment (TBT)</t>
  </si>
  <si>
    <r>
      <rPr>
        <sz val="11"/>
        <rFont val="Calibri"/>
      </rPr>
      <t>https://members.wto.org/crnattachments/2023/TBT/IND/23_14138_00_e.pdf</t>
    </r>
  </si>
  <si>
    <t>Freight Car Safety Standards Implementing the Infrastructure 
Investment and Jobs Act</t>
  </si>
  <si>
    <t xml:space="preserve">Notice of proposed rulemaking - FRA is proposing to amend the Freight Car Safety Standards 
(FCSS) to implement section 22425 of the Infrastructure Investment and 
Jobs Act (Act). The Act places certain restrictions on newly built 
freight cars placed into service in the United States (U.S.) including 
limiting content that originates from a country of concern (COC) or is 
sourced from a state-owned enterprise (SOE) and prohibiting the use of 
sensitive technology that originates from a COC or SOE. The Act 
mandates that FRA issue a regulation to monitor and enforce industry's 
compliance with the standards of the Act._x000D_
</t>
  </si>
  <si>
    <t>Freight car safety; Quality (ICS code(s): 03.120); Railway engineering in general (ICS code(s): 45.020); Railway rolling stock (ICS code(s): 45.060)</t>
  </si>
  <si>
    <t>03.120 - Quality; 45.020 - Railway engineering in general; 45.060 - Railway rolling stock</t>
  </si>
  <si>
    <t>Quality requirements (TBT); Cost saving and productivity enhancement (TBT); Prevention of deceptive practices and consumer protection (TBT); National security requirements (TBT)</t>
  </si>
  <si>
    <r>
      <rPr>
        <sz val="11"/>
        <rFont val="Calibri"/>
      </rPr>
      <t>https://members.wto.org/crnattachments/2023/TBT/USA/23_14252_00_e.pdf</t>
    </r>
  </si>
  <si>
    <t>DEAS 911: 2023, Fertilizers — Ammonium Sulphate (Sulphate of Ammonia) —Specification, Second edition.Note: This Draft East African Standard was also notified under SPS committee</t>
  </si>
  <si>
    <t>This  Draft East African  Standard  specifies  requirements,  sampling and test  methods for ammonium sulphate fertilizer.</t>
  </si>
  <si>
    <t xml:space="preserve">Ammonium sulphate (excl. that in tablets or similar forms, or in packages with a gross weight of </t>
  </si>
  <si>
    <t>310221 - Ammonium sulphate (excl. that in tablets or similar forms, or in packages with a gross weight of &lt;= 10 kg)</t>
  </si>
  <si>
    <r>
      <rPr>
        <sz val="11"/>
        <rFont val="Calibri"/>
      </rPr>
      <t>https://members.wto.org/crnattachments/2023/TBT/TZA/23_14386_00_e.pdf</t>
    </r>
  </si>
  <si>
    <t>DEAS 909: 2023, Fertilizers — Calcium ammonium nitrate (CAN) — Specification, Second editionNote: This Draft East African Standard was also notified under SPS committee</t>
  </si>
  <si>
    <t>This  Draft  East African standard  specifies  requirements,  sampling and test methods for  calcium ammonium nitrate (CAN) fertilizer.</t>
  </si>
  <si>
    <t xml:space="preserve">Mixtures of ammonium nitrate with calcium carbonate or other inorganic non-fertilising substances for use as fertilisers (excl. those in tablets or similar forms, or in packages with a gross weight of </t>
  </si>
  <si>
    <t>310240 - Mixtures of ammonium nitrate with calcium carbonate or other inorganic non-fertilising substances for use as fertilisers (excl. those in tablets or similar forms, or in packages with a gross weight of &lt;= 10 kg)</t>
  </si>
  <si>
    <r>
      <rPr>
        <sz val="11"/>
        <rFont val="Calibri"/>
      </rPr>
      <t>https://members.wto.org/crnattachments/2023/TBT/TZA/23_14381_00_e.pdf</t>
    </r>
  </si>
  <si>
    <t>SZNS 025:2014 Poultry abattoirs- Hygiene requirements</t>
  </si>
  <si>
    <t>This standard specifies requirements for hygiene in poultry abattoirs. The standard does not cover quality requirements for poultry carcasses, poultry parts and the poultry products.</t>
  </si>
  <si>
    <t>(HS code(s): 84); (ICS code(s): 67)</t>
  </si>
  <si>
    <t>84 - NUCLEAR REACTORS, BOILERS, MACHINERY AND MECHANICAL APPLIANCES; PARTS THEREOF</t>
  </si>
  <si>
    <t>65.020.30 - Animal husbandry and breeding; 67 - Food technology</t>
  </si>
  <si>
    <t>Prevention of deceptive practices and consumer protection (TBT); Protection of human health or safety (TBT); Quality requirements (TBT)</t>
  </si>
  <si>
    <r>
      <rPr>
        <sz val="11"/>
        <rFont val="Calibri"/>
      </rPr>
      <t>https://members.wto.org/crnattachments/2023/TBT/SWZ/23_14104_00_e.pdf</t>
    </r>
  </si>
  <si>
    <t>Partial revision of Radio Equipment Regulations etc.</t>
  </si>
  <si>
    <t>Change of ministerial ordinances and public notices in order to establish the technical standards required for the advancement of UHF digital terrestrial television broadcasting.</t>
  </si>
  <si>
    <t>Radio equipment for advanced UHF-band terrestrial digital television broadcasting</t>
  </si>
  <si>
    <t>33.170 - Television and radio broadcasting</t>
  </si>
  <si>
    <r>
      <rPr>
        <sz val="11"/>
        <rFont val="Calibri"/>
      </rPr>
      <t>https://members.wto.org/crnattachments/2023/TBT/JPN/23_14285_00_e.pdf</t>
    </r>
  </si>
  <si>
    <t>SZNS 063:2018 Fortified sugar — Specification</t>
  </si>
  <si>
    <t>This Standard specifies the requirements and methods of sampling and test for fortified brown sugars and fortified refined sugar intended for direct human consumption.</t>
  </si>
  <si>
    <t>(HS code(s): 17); (ICS code(s): 67)</t>
  </si>
  <si>
    <t>17 - SUGARS AND SUGAR CONFECTIONERY</t>
  </si>
  <si>
    <t>67.180.10 - Sugar and sugar products; 67 - Food technology</t>
  </si>
  <si>
    <t>Protection of human health or safety (TBT); Quality requirements (TBT)</t>
  </si>
  <si>
    <t>SZNS 034:2014 Raw cow milk - Specification</t>
  </si>
  <si>
    <t>This Swaziland national standard specifies requirements, methods of sampling and tests for raw cow milk. </t>
  </si>
  <si>
    <t>(HS code(s): 04); (ICS code(s): 67.100)</t>
  </si>
  <si>
    <t>04 - DAIRY PRODUCE; BIRDS' EGGS; NATURAL HONEY; EDIBLE PRODUCTS OF ANIMAL ORIGIN, NOT ELSEWHERE SPECIFIED OR INCLUDED</t>
  </si>
  <si>
    <t>67.100 - Milk and milk products</t>
  </si>
  <si>
    <r>
      <rPr>
        <sz val="11"/>
        <rFont val="Calibri"/>
      </rPr>
      <t>https://members.wto.org/crnattachments/2023/TBT/SWZ/23_14087_00_e.pdf</t>
    </r>
  </si>
  <si>
    <t>SZNS 044-1:2015 Symbolic safety signs Part 1: Standard signs and general requirements</t>
  </si>
  <si>
    <t>This part of SZNS 044 specifies requirements for standard ordinary (non-reflective) symbolic safety signs, including signs appliedon mirrors or on vinyl sheets (decals). This part of SZNS 044 also specifies general requirements applicable to self-luminous (radioluminescent), internally illuminated, retro-reflective and photoluminescent symbolic safety signs (complete with their backing sheets, where applicable).</t>
  </si>
  <si>
    <t>(HS code(s): 70); (ICS code(s): 01.080.10)</t>
  </si>
  <si>
    <t>83 - MISCELLANEOUS ARTICLES OF BASE METAL; 70 - GLASS AND GLASSWARE</t>
  </si>
  <si>
    <t>Quality requirements (TBT); Protection of human health or safety (TBT); Consumer information, labelling (TBT)</t>
  </si>
  <si>
    <r>
      <rPr>
        <sz val="11"/>
        <rFont val="Calibri"/>
      </rPr>
      <t>https://members.wto.org/crnattachments/2023/TBT/SWZ/23_14112_00_e.pdf</t>
    </r>
  </si>
  <si>
    <t>SZNS 031:2013 Animal feeding stuff - Cattle feeds- Specifications</t>
  </si>
  <si>
    <t>This Swaziland National Standard specifies requirements for cattle feeds.</t>
  </si>
  <si>
    <t>(HS code(s): 23); (ICS code(s): 65.120)</t>
  </si>
  <si>
    <t>23 - RESIDUES AND WASTE FROM THE FOOD INDUSTRIES; PREPARED ANIMAL FODDER</t>
  </si>
  <si>
    <t>65.120 - Animal feeding stuffs</t>
  </si>
  <si>
    <t>Protection of animal or plant life or health (TBT); Quality requirements (TBT)</t>
  </si>
  <si>
    <t>Animal feed</t>
  </si>
  <si>
    <r>
      <rPr>
        <sz val="11"/>
        <rFont val="Calibri"/>
      </rPr>
      <t>https://members.wto.org/crnattachments/2023/TBT/SWZ/23_14084_00_e.pdf</t>
    </r>
  </si>
  <si>
    <t>SZNS 011:2012 Compound fertilizers - Specifications</t>
  </si>
  <si>
    <t>This national standard specifies the requirements for nutrient contents in compound fertilizers.  </t>
  </si>
  <si>
    <t>(HS code(s): 31); (ICS code(s): 65)</t>
  </si>
  <si>
    <t>31 - FERTILISERS</t>
  </si>
  <si>
    <t>65.080 - Fertilizers; 65 - Agriculture</t>
  </si>
  <si>
    <t>Protection of the environment (TBT); Protection of animal or plant life or health (TBT)</t>
  </si>
  <si>
    <r>
      <rPr>
        <sz val="11"/>
        <rFont val="Calibri"/>
      </rPr>
      <t>https://members.wto.org/crnattachments/2023/TBT/SWZ/23_14102_00_e.pdf</t>
    </r>
  </si>
  <si>
    <t>This specification covers the safety aspects of appliances that operate on liquefied petroleum gas at a consumption rate not exceeding 10 kg/h and used in conjunction with refillable petroleum gas (LPG) cylinders. It also covers the safety aspects where applicable of appliances that operate on natural gas.</t>
  </si>
  <si>
    <t>(HS code(s): 27); (ICS code(s): 75)</t>
  </si>
  <si>
    <t>27 - MINERAL FUELS, MINERAL OILS AND PRODUCTS OF THEIR DISTILLATION; BITUMINOUS SUBSTANCES; MINERAL WAXES</t>
  </si>
  <si>
    <t>75 - Petroleum and related technologies</t>
  </si>
  <si>
    <t>Protection of human health or safety (TBT); Protection of the environment (TBT); Quality requirements (TBT)</t>
  </si>
  <si>
    <r>
      <rPr>
        <sz val="11"/>
        <rFont val="Calibri"/>
      </rPr>
      <t>https://members.wto.org/crnattachments/2023/TBT/SWZ/23_14103_00_e.pdf</t>
    </r>
  </si>
  <si>
    <t> Proposed amendments to the “Regulations on Safety of Pharmaceuticals, etc.”</t>
  </si>
  <si>
    <t> The Ministry of Food and Drug Safety (MFDS) is proposing to amend the “Regulations on Safety of Pharmaceuticals, etc.” as follows:A. Improvement of regulations related to submission for Marketing Authorization (revision of Article 4 of the regulation)In the case of contracted manufacturing during the entire process, submission of evaluation data for GMP will be exempted, and in the case of national essential medicine for which there are no alternatives, some of the submission can be replaced with a letter of explanation when applying for authorization, allowing to implement rapid approval and minimize gaps in treatment for Korean patients.B. Clarification of submission for approval of IND (revision of Article 24 of the regulation, Form No. 23)When approving investigational new drug (IND) application, it was clearly stated so that the data necessary to be evaluated whether the investigational drug complies with GMP and GCP can be submitted._x000D_
C. Improvement of report on drug shortages (revision of Article 49 of the regulation, Appendix 8 II. No. 27)_x000D_
The deadline for reporting on drug shortages will be set to 180 days in advance, and even in the case of shortages, it will be required to be reported so that the government can proactively respond to the shortages, the standards for administrative dispositions in case of non-reporting will be strengthened to increase the effectiveness of the report._x000D_
D. Improvement of procedures related to items in the patent list (revision of Article 62-4 and Article 62-11 of the regulation, new establishment of Form No. 59-8)_x000D_
When changing matters listed in the patent list, minor matters that do not require a procedure to have public consultation from stakeholders will be regulated and documents and procedures to be submitted when reporting the occurrence of reasons for the expiration of prior marketing approval will prepared._x000D_
E. Modification of administrative dispositions related to safety management personnel (Revision of [Appendix 8] of the regulation, II. No. 23, 29)_x000D_
In cases where a safety management manager is not appointed and when changes or cancellations are not reported, the disposal standard has been modified into suspension of marketing business.F. Reorganization of forms related to determination of compliance with GMP (revision of forms No. 81, 81-2, and 82)_x000D_
Forms on determination of compliance with GMP will be reorganized to include detailed dosage forms determined by the Minister of Food and Drug Safety.</t>
  </si>
  <si>
    <r>
      <rPr>
        <sz val="11"/>
        <rFont val="Calibri"/>
      </rPr>
      <t>https://members.wto.org/crnattachments/2023/TBT/KOR/23_14120_00_x.pdf</t>
    </r>
  </si>
  <si>
    <t>SZNS 006:2011 Specification for liquid soap</t>
  </si>
  <si>
    <t>This standard specifies the requirements and test methods for liquid soap for general cleaning, but not for personal hygiene.</t>
  </si>
  <si>
    <t>(HS code(s): 34); (ICS code(s): 97.080)</t>
  </si>
  <si>
    <t>34 - SOAP, ORGANIC SURFACE-ACTIVE AGENTS, WASHING PREPARATIONS, LUBRICATING PREPARATIONS, ARTIFICIAL WAXES, PREPARED WAXES, POLISHING OR SCOURING PREPARATIONS, CANDLES AND SIMILAR ARTICLES, MODELLING PASTES, ‘DENTAL WAXES’ AND DENTAL PREPARATIONS WITH A BASIS OF PLASTER</t>
  </si>
  <si>
    <t>97.080 - Cleaning appliances</t>
  </si>
  <si>
    <r>
      <rPr>
        <sz val="11"/>
        <rFont val="Calibri"/>
      </rPr>
      <t>https://members.wto.org/crnattachments/2023/TBT/SWZ/23_14101_00_e.pdf</t>
    </r>
  </si>
  <si>
    <t>Brazil</t>
  </si>
  <si>
    <t>Draft resolution 1222, 04 December 2023</t>
  </si>
  <si>
    <t>This Draft Resolution contains provisions on electronic smoking devices.</t>
  </si>
  <si>
    <t>Cigars, cheroots, cigarillos and cigarettes of tobacco or of tobacco substitutes (HS code(s): 2402)</t>
  </si>
  <si>
    <t>2402 - Cigars, cheroots, cigarillos and cigarettes of tobacco or of tobacco substitutes</t>
  </si>
  <si>
    <t>65.160 - Tobacco, tobacco products and related equipment</t>
  </si>
  <si>
    <r>
      <rPr>
        <sz val="11"/>
        <rFont val="Calibri"/>
      </rPr>
      <t>https://members.wto.org/crnattachments/2023/TBT/BRA/23_14099_00_x.pdf
Draft: https://antigo.anvisa.gov.br/documents/10181/5548362/CONSULTA+PUBLICA+N%C2%BA+1222+GGTAB.pdf/059f9d2c-47a5-452b-b5cd-0a359d9916cd
Comment form: https://pesquisa.anvisa.gov.br/index.php/955171?lang=pt-BR
The link with the comment form will be available only on 12 December 2023.</t>
    </r>
  </si>
  <si>
    <t>Proposed amendments to the “Regulation on Safety Standards etc. of Cosmetics”</t>
  </si>
  <si>
    <t> The proposed amendment to the “Regulation on Safety Standards etc. of Cosmetics” is as follows:_x000D_
1) Addition of prohibited ingredients in cosmetics_x000D_
-  1,2,4-trihydroxybenzene  </t>
  </si>
  <si>
    <t>Cosmetics</t>
  </si>
  <si>
    <r>
      <rPr>
        <sz val="11"/>
        <rFont val="Calibri"/>
      </rPr>
      <t>https://members.wto.org/crnattachments/2023/TBT/KOR/23_14121_00_x.pdf</t>
    </r>
  </si>
  <si>
    <t>  SZNS 049:2014 Maize grains - Specification</t>
  </si>
  <si>
    <t>This Eswatini National Standard specifies requirements and methods of sampling and test for maize grains. The standard applies to maize (corn) for direct human consumption, i.e., ready for its intended use as human food, presented in packaged form or sold loose from the package directly to the consumer. This standard specifies requirements for whole grain shelled dent maize, Zea mays indentata L., and/or shelled flint maize, Zea mays indurata L., or their hybrids and of all colour types. </t>
  </si>
  <si>
    <t>(HS code(s):12 ); (ICS code(s): 19; 65)</t>
  </si>
  <si>
    <t>12 - OIL SEEDS AND OLEAGINOUS FRUITS; MISCELLANEOUS GRAINS, SEEDS AND FRUIT; INDUSTRIAL OR MEDICINAL PLANTS; STRAW AND FODDER; 1104 - Cereal grains otherwise worked, e.g. hulled, rolled, flaked, pearled, sliced or kibbled; germ of cereals, whole, rolled, flaked or ground (excl. cereal flours, and husked and semi- or wholly milled rice and broken rice); 1005 - Maize or corn</t>
  </si>
  <si>
    <t>67.060 - Cereals, pulses and derived products; 19 - Testing; 65 - Agriculture</t>
  </si>
  <si>
    <r>
      <rPr>
        <sz val="11"/>
        <rFont val="Calibri"/>
      </rPr>
      <t>https://members.wto.org/crnattachments/2023/TBT/SWZ/23_14085_00_e.pdf</t>
    </r>
  </si>
  <si>
    <t>Aprueba clasificación ecotoxicólogica de plaguicidas de uso agrícola en relación con abejas, la norma técnica que define zona de influencia y avisaje a apicultores y modifica resolución que indica (Approval of the ecotoxicological classification of agricultural pesticides in relation to bees, the technical standard defining the area of impact and providing warning to beekeepers, and amendment to that Resolution) (9 pages, in Spanish)</t>
  </si>
  <si>
    <t>Article 12 of Law No. 21.489 grants the Agricultural and Livestock Service the authority to introduce restrictions on the use of agricultural pesticides that are toxic to bees, which must be notified in strict compliance with the indications contained on the label of the authorised agricultural pesticide, and Decree Law No. 3.557 establishing that users of pesticides must use them in accordance with the technical standards indicated on the label. The notified text establishes the Resolution approving the ecotoxicological classification of agricultural pesticides in relation to bees, their information requirements and labelling standards, which shall be governed by the provisions of this Resolution and the Technical Standard establishing criteria for determining the area of impact, form and timing of notification of pesticide application that may have an impact on the welfare of bees. The Technical Standard also establishes a timeline for implementation periods. Further details can be reviewed in the document attached to this notification.</t>
  </si>
  <si>
    <t>Agricultural pesticides</t>
  </si>
  <si>
    <r>
      <rPr>
        <sz val="11"/>
        <rFont val="Calibri"/>
      </rPr>
      <t>https://members.wto.org/crnattachments/2023/TBT/CHL/23_14111_00_s.pdf
https://www.sag.gob.cl/quienes-somos/consulta-publica-reglamentos-y-resoluciones-de-la-ley-apicola-ley-21489-de-promocion-proteccion-y-fomento-de-la-actividad-apicola</t>
    </r>
  </si>
  <si>
    <t>SZNS 035:2017 Peanut butter- Specification </t>
  </si>
  <si>
    <t>This standard covers peanut butter of two types:a) smooth textured; andb) "crunchy" textured.</t>
  </si>
  <si>
    <t>(HS code(s): 08; 12); Food technology (ICS code(s): 67)</t>
  </si>
  <si>
    <t>12 - OIL SEEDS AND OLEAGINOUS FRUITS; MISCELLANEOUS GRAINS, SEEDS AND FRUIT; INDUSTRIAL OR MEDICINAL PLANTS; STRAW AND FODDER; 08 - EDIBLE FRUIT AND NUTS; PEEL OF CITRUS FRUIT OR MELONS</t>
  </si>
  <si>
    <t>67 - Food technology</t>
  </si>
  <si>
    <t>Consumer information, labelling (TBT); Quality requirements (TBT); Protection of human health or safety (TBT)</t>
  </si>
  <si>
    <r>
      <rPr>
        <sz val="11"/>
        <rFont val="Calibri"/>
      </rPr>
      <t>https://members.wto.org/crnattachments/2023/TBT/SWZ/23_14083_00_e.pdf</t>
    </r>
  </si>
  <si>
    <t>SZNS 015: 2013 Fortified wheat flour </t>
  </si>
  <si>
    <t>This standard gives specifications for the rational addition of essential micro nutrients to wheat flour.</t>
  </si>
  <si>
    <t>PRODUCTS OF THE MILLING INDUSTRY; MALT; STARCHES; INULIN; WHEAT GLUTEN (HS code(s): 11); (ICS code(s): 67)</t>
  </si>
  <si>
    <t>11 - PRODUCTS OF THE MILLING INDUSTRY; MALT; STARCHES; INULIN; WHEAT GLUTEN</t>
  </si>
  <si>
    <r>
      <rPr>
        <sz val="11"/>
        <rFont val="Calibri"/>
      </rPr>
      <t>https://members.wto.org/crnattachments/2023/TBT/SWZ/23_14072_00_e.pdf</t>
    </r>
  </si>
  <si>
    <t>Ordinance No. 491, 6 November 2023 </t>
  </si>
  <si>
    <t>Inmetro Ordinance No. 491/2023 approves conformity assessment requirements for flat tempered glass – Consolidated.</t>
  </si>
  <si>
    <t>- Toughened (tempered) safety glass: (HS code(s): 70071)</t>
  </si>
  <si>
    <t>70071 - - Toughened (tempered) safety glass:</t>
  </si>
  <si>
    <t>81.040 - Glass</t>
  </si>
  <si>
    <r>
      <rPr>
        <sz val="11"/>
        <rFont val="Calibri"/>
      </rPr>
      <t>https://sistema-sil.inmetro.gov.br/rtac/RTAC003016.pdf</t>
    </r>
  </si>
  <si>
    <t>Draft Resolution of the Cabinet of Ministers of Ukraine "On Amendments to the Resolution of the Cabinet of Ministers of Ukraine No. 297 of 16 March 2022"</t>
  </si>
  <si>
    <t>In accordance with the Law of Ukraine No 2775-IX "On Amendments to Certain Laws of Ukraine on Improving State Regulation in the Sphere of Pesticides and Agrochemicals" of November 16, 2022 from 01 January 2024  new requirements for information that should be indicated on the label of pesticides and agrochemicals will be applied in Ukraine.  At the same time, the Law provides for the possibility of placing on the market  of pesticides and agrochemicals with old labels until their expiry date.Accordingly,  the draft Resolution envisages amendments to the Cabinet Resolution of 16 March 2022 No. 297 "Some Issues of Traffic, Storage, Use and Trade of Phytosanitary Products and Agricultural Chemicals", which propose to regulate the issues related to the trade in pesticides and agricultural chemicals, including their import, from 1 January 2024, by establishing the possibility of circulation of pesticides and agrochemicals labelled in accordance with the requirements of the legislation on pesticides and agrochemicals from 31 December 2023 until their expiry date.Thus, starting from 01 January 2024, agrochemicals permitted for imports into the customs territory of Ukraine, production, trade, use and advertising without their state registration in accordance with the Law of Ukraine "On Pesticides and Agrochemicals", as well as pesticides and agrochemicals registered in the State Register of Pesticides and Agrochemicals as of 31 December 2023 and permitted for use in Ukraine, may be imported into the customs territory of Ukraine and/or circulated in Ukraine until their expiry date, provided that their packaging and labelling comply with the requirements of the legislation on pesticides and agrochemicals in force as of 31 December 31 December 2023.</t>
  </si>
  <si>
    <t>Pesticides and agrochemicals</t>
  </si>
  <si>
    <r>
      <rPr>
        <sz val="11"/>
        <rFont val="Calibri"/>
      </rPr>
      <t>https://members.wto.org/crnattachments/2023/TBT/UKR/23_14012_00_x.pdf
https://minagro.gov.ua/npa/pro-vnesennya-zmini-do-postanovi-kabinetu-ministriv-ukrayini-vid-16-bereznya-2022-r-297</t>
    </r>
  </si>
  <si>
    <t>25-Hour Cockpit Voice Recorder (CVR) Requirement, New Aircraft 
Production</t>
  </si>
  <si>
    <t>Notice of proposed rulemaking - This rulemaking would increase the recording time of cockpit 
voice recorders from the mandated 2 hours to a proposed 25-hour 
recording time for all future manufactured aircraft. This rulemaking 
would provide accident investigators, aircraft operators, and civil 
aviation authorities with substantially more cockpit voice recorder 
data to help find the probable causes of incidents and accidents, 
prevent future incidents and accidents, and make the FAA's regulations 
more consistent with existing international requirements.</t>
  </si>
  <si>
    <t>Cockpit voice recorders; On-board equipment and instruments (ICS code(s): 49.090)</t>
  </si>
  <si>
    <t>49.090 - On-board equipment and instruments</t>
  </si>
  <si>
    <t>Protection of human health or safety (TBT); Harmonization (TBT)</t>
  </si>
  <si>
    <r>
      <rPr>
        <sz val="11"/>
        <rFont val="Calibri"/>
      </rPr>
      <t>https://members.wto.org/crnattachments/2023/TBT/USA/23_14008_00_e.pdf</t>
    </r>
  </si>
  <si>
    <t>DEAS 1141-5:2023, Textile garments — Specification — Part 5: Jackets and coats, First Edition</t>
  </si>
  <si>
    <t>This Draft East African Standard specifies general requirements, sampling and test methods for jackets and coats. This standard is not applicable to leather, school wear blazers, protective jackets such as those used for firefighting, medical jackets, dust coats, reflective jackets, rain coats.</t>
  </si>
  <si>
    <t>Men's or boys' suits, ensembles, jackets, blazers, trousers, bib and brace overalls, breeches and shorts (excl. knitted or crocheted, wind-jackets and similar articles, separate waistcoats, tracksuits, ski suits and swimwear) (HS code(s): 6203); Women's or girls' suits, ensembles, jackets, blazers, dresses, skirts, divided skirts, trousers, bib and brace overalls, breeches and shorts (excl. knitted or crocheted, wind-jackets and similar articles, slips, petticoats and panties, tracksuits, ski suits and swimwear) (HS code(s): 6204); Clothes (ICS code(s): 61.020)</t>
  </si>
  <si>
    <t>6204 - Women's or girls' suits, ensembles, jackets, blazers, dresses, skirts, divided skirts, trousers, bib and brace overalls, breeches and shorts (excl. knitted or crocheted, wind-jackets and similar articles, slips, petticoats and panties, tracksuits, ski suits and swimwear); 6203 - Men's or boys' suits, ensembles, jackets, blazers, trousers, bib and brace overalls, breeches and shorts (excl. knitted or crocheted, wind-jackets and similar articles, separate waistcoats, tracksuits, ski suits and swimwear)</t>
  </si>
  <si>
    <t>61.020 - Clothes</t>
  </si>
  <si>
    <t>Reducing trade barriers and facilitating trade (TBT); Prevention of deceptive practices and consumer protection (TBT); Quality requirements (TBT); Consumer information, labelling (TBT); Harmonization (TBT)</t>
  </si>
  <si>
    <r>
      <rPr>
        <sz val="11"/>
        <rFont val="Calibri"/>
      </rPr>
      <t>https://members.wto.org/crnattachments/2023/TBT/UGA/23_13971_00_e.pdf</t>
    </r>
  </si>
  <si>
    <t>DRS 186-3: 2023, Fire safety for buildings — Code of practice — Part 3: Fire safety in public buildings</t>
  </si>
  <si>
    <t>This Draft Rwanda Standard covers the fire safety requirements in public buildings. Taking into account that absolute fire safety is not attainable in practice, it specifies measures which to be taken to reduce loss of lives and damage properties.</t>
  </si>
  <si>
    <t>Ignitability and burning behaviour of materials and products (ICS code(s): 13.220.40)</t>
  </si>
  <si>
    <t>13.220.40 - Ignitability and burning behaviour of materials and products</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</si>
  <si>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</si>
  <si>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https://members.wto.org/crnattachments/2023/TBT/RWA/23_13933_00_e.pdf</t>
    </r>
  </si>
  <si>
    <t>Air Cooler and Air Filters (Quality Control) Order, 2023</t>
  </si>
  <si>
    <t>Air Cooler and Air Filters (Quality Control) Order, 2023Air cooler is a device that reduces the temperature of the air in a room by drawing it in and filtering it through water. Air coolers work on the evaporative cooling principle, where water evaporation is used to cool the air. Unlike air coolers that put moisture into the air, air conditioners actually remove moisture.Air filters are devices used to remove airborne particles and pollutants that are hazardous to health and the ecosystem. These devices utilize a filter media, which captures those particles on its upstream side. Air set in motion by the fan passes through a system of filters and purified air is released to the outside.</t>
  </si>
  <si>
    <t>Air Cooler and Air Filters</t>
  </si>
  <si>
    <t>Protection of the environment (TBT); Protection of human health or safety (TBT); Prevention of deceptive practices and consumer protection (TBT)</t>
  </si>
  <si>
    <r>
      <rPr>
        <sz val="11"/>
        <rFont val="Calibri"/>
      </rPr>
      <t>https://members.wto.org/crnattachments/2023/TBT/IND/23_13941_00_e.pdf</t>
    </r>
  </si>
  <si>
    <t>DEAS 1141-4:2023, Textile garments — Specification — Part 4: Skirts and dresses, First Edition</t>
  </si>
  <si>
    <t>This Draft East African Standard specifies requirements, sampling and test methods for skirts and dresses. This standard does not cover dera dress and school uniforms.</t>
  </si>
  <si>
    <t>Women's or girls' suits, ensembles, jackets, blazers, dresses, skirts, divided skirts, trousers, bib and brace overalls, breeches and shorts (excl. knitted or crocheted, wind-jackets and similar articles, slips, petticoats and panties, tracksuits, ski suits and swimwear) (HS code(s): 6204); Clothes (ICS code(s): 61.020)</t>
  </si>
  <si>
    <t>6204 - Women's or girls' suits, ensembles, jackets, blazers, dresses, skirts, divided skirts, trousers, bib and brace overalls, breeches and shorts (excl. knitted or crocheted, wind-jackets and similar articles, slips, petticoats and panties, tracksuits, ski suits and swimwear)</t>
  </si>
  <si>
    <t>Reducing trade barriers and facilitating trade (TBT); Prevention of deceptive practices and consumer protection (TBT); Consumer information, labelling (TBT); Quality requirements (TBT); Harmonization (TBT)</t>
  </si>
  <si>
    <r>
      <rPr>
        <sz val="11"/>
        <rFont val="Calibri"/>
      </rPr>
      <t>https://members.wto.org/crnattachments/2023/TBT/UGA/23_13976_00_e.pdf</t>
    </r>
  </si>
  <si>
    <t>DEAS 1141-3:2023, Textile garments — Specification — Part 3: T-shirts, First Edition</t>
  </si>
  <si>
    <t>This Draft East African Standard specifies requirements, sampling and test methods for T-shirts such as sports t-shirts, polo, crew neck and vests.</t>
  </si>
  <si>
    <t>T-shirts, singlets and other vests of cotton, knitted or crocheted (HS code(s): 610910); Clothes (ICS code(s): 61.020)</t>
  </si>
  <si>
    <t>610910 - T-shirts, singlets and other vests of cotton, knitted or crocheted</t>
  </si>
  <si>
    <r>
      <rPr>
        <sz val="11"/>
        <rFont val="Calibri"/>
      </rPr>
      <t>https://members.wto.org/crnattachments/2023/TBT/UGA/23_13981_00_e.pdf</t>
    </r>
  </si>
  <si>
    <t>DEAS 1141-2:2023, Textile garments — Specification — Part 2: Shirts and blouses, First Edition</t>
  </si>
  <si>
    <t>This Draft East African Standard specifies requirements, sampling and test methods for shirts and blouses.</t>
  </si>
  <si>
    <t>Men's or boys' shirts, knitted or crocheted (excl. nightshirts, T-shirts, singlets and other vests) (HS code(s): 6105); Women's or girls' blouses, shirts and shirt-blouses, knitted or crocheted (excl. T-shirts and vests) (HS code(s): 6106); Clothes (ICS code(s): 61.020)</t>
  </si>
  <si>
    <t>6105 - Men's or boys' shirts, knitted or crocheted (excl. nightshirts, T-shirts, singlets and other vests); 6106 - Women's or girls' blouses, shirts and shirt-blouses, knitted or crocheted (excl. T-shirts and vests)</t>
  </si>
  <si>
    <t>Consumer information, labelling (TBT); Harmonization (TBT); Quality requirements (TBT); Prevention of deceptive practices and consumer protection (TBT); Reducing trade barriers and facilitating trade (TBT)</t>
  </si>
  <si>
    <r>
      <rPr>
        <sz val="11"/>
        <rFont val="Calibri"/>
      </rPr>
      <t>https://members.wto.org/crnattachments/2023/TBT/UGA/23_13986_00_e.pdf</t>
    </r>
  </si>
  <si>
    <t>Linoleum Sheets and Tiles (Quality Control) Order, 2023</t>
  </si>
  <si>
    <t>Rubber Flooring Materials Order, 2023: Linoleum Sheets and Tiles are used in hospitals where it is conducive for bacteria free environment.Linoleum has largely been replaced as a floor covering by the synthetic plastic polyvinyl chloride(PVC).It is a unique standard where there is no production being done in India.</t>
  </si>
  <si>
    <t>Linoleum Sheets and Tiles</t>
  </si>
  <si>
    <t>Prevention of deceptive practices and consumer protection (TBT); Quality requirements (TBT); Protection of the environment (TBT)</t>
  </si>
  <si>
    <r>
      <rPr>
        <sz val="11"/>
        <rFont val="Calibri"/>
      </rPr>
      <t>https://members.wto.org/crnattachments/2023/TBT/IND/23_13942_00_e.pdf</t>
    </r>
  </si>
  <si>
    <t>Proposed Amendments to the Appliance Efficiency Regulations, 22-AAER-04 </t>
  </si>
  <si>
    <t>Proposed rule and announcement of public hearing - The California Energy Commission (CEC) proposes to amend the California Code of Regulations (CCR), Title 20, Article 4, sections 1601-1609 after considering all comments, objections, and recommendations regarding the proposed action. The proposed federal and administrative updates include:Updates to align with current federal lawUpdates to the data submittal requirements and processesRemoval of a redundant aspect of the marking requirement for commercial and industrial fans and blowersUpdates and streamlining to CEC’s product compliance review, enforcement, and administrative proceedingsOther administrative and non-substantive changes for clarity and consistencyTo improve and enhance public access through teleconferencing options on the proposed regulations, a public hearing will be held remotely on 9 January 2024 10:00 a.m.Pacific Time). Interested persons or their authorized representatives may present statements, arguments, or contentions relevant to the proposed regulations at the public hearing. The record for this hearing will be kept open until every person has had an opportunity to provide comment.</t>
  </si>
  <si>
    <t>Appliance efficiency; Quality (ICS code(s): 03.120); Environmental protection (ICS code(s): 13.020); Domestic electrical appliances in general (ICS code(s): 97.030)</t>
  </si>
  <si>
    <t>03.120 - Quality; 13.020 - Environmental protection; 97.030 - Domestic electrical appliances in general</t>
  </si>
  <si>
    <t>Consumer information, labelling (TBT); Protection of the environment (TBT); Quality requirements (TBT)</t>
  </si>
  <si>
    <r>
      <rPr>
        <sz val="11"/>
        <rFont val="Calibri"/>
      </rPr>
      <t>https://members.wto.org/crnattachments/2023/TBT/USA/23_13946_00_e.pdf
https://members.wto.org/crnattachments/2023/TBT/USA/23_13946_01_e.pdf</t>
    </r>
  </si>
  <si>
    <t>DEAS 1119-5:2023, Skin applied mosquito repellents — Specification — Part 5: Bracelets, wrist bands and patches, First Edition</t>
  </si>
  <si>
    <t>This Draft East African Standard specifies the requirements, sampling and test methods for skin-applied mosquito repellents prepared as bracelets, wristbands and patches.</t>
  </si>
  <si>
    <t>(HS code(s): 380891); Insecticides (ICS code(s): 65.100.10)</t>
  </si>
  <si>
    <t>380891 - Insecticides, put up in forms or packings for retail sale or as preparations or articles (excl. goods of subheadings 3808.52 to 3808.69)</t>
  </si>
  <si>
    <t>65.100.10 - Insecticides</t>
  </si>
  <si>
    <t>Reducing trade barriers and facilitating trade (TBT); Harmonization (TBT); Quality requirements (TBT); Consumer information, labelling (TBT); Prevention of deceptive practices and consumer protection (TBT); Protection of human health or safety (TBT); Protection of the environment (TBT)</t>
  </si>
  <si>
    <r>
      <rPr>
        <sz val="11"/>
        <rFont val="Calibri"/>
      </rPr>
      <t>https://members.wto.org/crnattachments/2023/TBT/UGA/23_13956_00_e.pdf</t>
    </r>
  </si>
  <si>
    <t>DRS 186-4: 2023, Fire safety for buildings — Code of practice — Part 4: Selection, installation and maintenance of automatic fire detection and alarm system</t>
  </si>
  <si>
    <t>1.1 This Draft Rwanda Standard covers the minimum requirements for planning, design, selection, installation and maintenance of fire detection and alarm systems._x000D_
1.2 It covers systems capable of providing signals to alarm in the event of a fire, to initiate operations of ancillary services, such as fire extinguishing systems and other necessary precautions but it does not cover the ancillary services. It covers fire detection and alarm system installed in buildings of different types.</t>
  </si>
  <si>
    <r>
      <rPr>
        <sz val="11"/>
        <rFont val="Calibri"/>
      </rPr>
      <t>https://members.wto.org/crnattachments/2023/TBT/RWA/23_13934_00_e.pdf</t>
    </r>
  </si>
  <si>
    <t>DEAS 1141-6:2023, Textile garments — Specification — Part 6: Cardigans and sweaters, First Edition</t>
  </si>
  <si>
    <t>This Draft East African Standard specifies requirements, sampling and test methods for cardigans and sweaters (also known as pullovers, jumpers, sweater vests and slip overs).</t>
  </si>
  <si>
    <t>Jerseys, pullovers, cardigans, waistcoats and similar articles, knitted or crocheted (excl. wadded waistcoats) (HS code(s): 6110); Clothes (ICS code(s): 61.020)</t>
  </si>
  <si>
    <t>6110 - Jerseys, pullovers, cardigans, waistcoats and similar articles, knitted or crocheted (excl. wadded waistcoats)</t>
  </si>
  <si>
    <r>
      <rPr>
        <sz val="11"/>
        <rFont val="Calibri"/>
      </rPr>
      <t>https://members.wto.org/crnattachments/2023/TBT/UGA/23_13966_00_e.pdf</t>
    </r>
  </si>
  <si>
    <t>6106 - Women's or girls' blouses, shirts and shirt-blouses, knitted or crocheted (excl. T-shirts and vests); 6105 - Men's or boys' shirts, knitted or crocheted (excl. nightshirts, T-shirts, singlets and other vests)</t>
  </si>
  <si>
    <t>Reducing trade barriers and facilitating trade (TBT); Prevention of deceptive practices and consumer protection (TBT); Quality requirements (TBT); Harmonization (TBT); Consumer information, labelling (TBT)</t>
  </si>
  <si>
    <t>DEAS 1141-7:2023, Textile garments — Specification — Part 7: Trousers and shorts, First Edition</t>
  </si>
  <si>
    <t>This Draft East African Standard specifies requirements, sampling and test methods for trousers and shorts worn by women, men and children. This standard does not cover school clothing trousers and shorts.</t>
  </si>
  <si>
    <t>- Trousers, bib and brace overalls, breeches and shorts: (HS code(s): 62034); Clothes (ICS code(s): 61.020)</t>
  </si>
  <si>
    <t>62034 - - Trousers, bib and brace overalls, breeches and shorts:</t>
  </si>
  <si>
    <t>Harmonization (TBT); Quality requirements (TBT); Consumer information, labelling (TBT)</t>
  </si>
  <si>
    <r>
      <rPr>
        <sz val="11"/>
        <rFont val="Calibri"/>
      </rPr>
      <t>https://members.wto.org/crnattachments/2023/TBT/UGA/23_13961_00_e.pdf</t>
    </r>
  </si>
  <si>
    <t>Protection of the environment (TBT); Protection of human health or safety (TBT); Prevention of deceptive practices and consumer protection (TBT); Consumer information, labelling (TBT); Quality requirements (TBT); Harmonization (TBT); Reducing trade barriers and facilitating trade (TBT)</t>
  </si>
  <si>
    <t>DRS 186-1: 2023, Fire safety for buildings — Code of practice — Part 1: General principles of fire grading and classification</t>
  </si>
  <si>
    <t>This Draft Rwanda Standard covers the general principles for fire grading/types and classification of buildings according to the use or the character of occupancy.</t>
  </si>
  <si>
    <t>(ICS code(s): 13.220.40)</t>
  </si>
  <si>
    <r>
      <rPr>
        <sz val="11"/>
        <rFont val="Calibri"/>
      </rPr>
      <t>https://members.wto.org/crnattachments/2023/TBT/RWA/23_13931_00_e.pdf</t>
    </r>
  </si>
  <si>
    <t>Harmonization (TBT); Quality requirements (TBT); Consumer information, labelling (TBT); Prevention of deceptive practices and consumer protection (TBT); Reducing trade barriers and facilitating trade (TBT)</t>
  </si>
  <si>
    <t>6203 - Men's or boys' suits, ensembles, jackets, blazers, trousers, bib and brace overalls, breeches and shorts (excl. knitted or crocheted, wind-jackets and similar articles, separate waistcoats, tracksuits, ski suits and swimwear); 6204 - Women's or girls' suits, ensembles, jackets, blazers, dresses, skirts, divided skirts, trousers, bib and brace overalls, breeches and shorts (excl. knitted or crocheted, wind-jackets and similar articles, slips, petticoats and panties, tracksuits, ski suits and swimwear)</t>
  </si>
  <si>
    <t>Harmonization (TBT); Consumer information, labelling (TBT); Quality requirements (TBT); Prevention of deceptive practices and consumer protection (TBT); Reducing trade barriers and facilitating trade (TBT)</t>
  </si>
  <si>
    <t>National Emission Standards for Hazardous Air Pollutants: Rubber 
Tire Manufacturing</t>
  </si>
  <si>
    <t>Proposed rule - The U.S. Environmental Protection Agency (EPA) is proposing amendments to the National Emission Standards for Hazardous Air Pollutants for Rubber Tire Manufacturing, as required by the Clean Air Act (CAA). To ensure that all emissions of hazardous air pollutants (HAP) from sources in the source category are regulated, the EPA is proposing emissions standards for the rubber processing subcategory of the rubber tire manufacturing industry, which is the only unregulated subcategory within the Rubber Tire Manufacturing source category.</t>
  </si>
  <si>
    <t>Rubber tire manufacturing emissions; New pneumatic tyres, of rubber (HS code(s): 4011); Quality (ICS code(s): 03.120); Environmental protection (ICS code(s): 13.020); Air quality (ICS code(s): 13.040); Tyres (ICS code(s): 83.160)</t>
  </si>
  <si>
    <t>4011 - New pneumatic tyres, of rubber</t>
  </si>
  <si>
    <t>03.120 - Quality; 13.020 - Environmental protection; 13.040 - Air quality; 83.160 - Tyres</t>
  </si>
  <si>
    <t>Quality requirements (TBT); Protection of the environment (TBT)</t>
  </si>
  <si>
    <r>
      <rPr>
        <sz val="11"/>
        <rFont val="Calibri"/>
      </rPr>
      <t>https://members.wto.org/crnattachments/2023/TBT/USA/23_13945_00_e.pdf</t>
    </r>
  </si>
  <si>
    <t>Guyana</t>
  </si>
  <si>
    <t>Specification for Pneumatic tyres for Highway Commercial Vehicles</t>
  </si>
  <si>
    <t>This standard specifies physical dimensions, performance and marking requirements for new, used and retreaded pneumatic tyres for highway commercial vehicles. This standard also includes test methods for determining conformity to the performance requirements stated. </t>
  </si>
  <si>
    <t>New pneumatic tyres, of rubber (HS code(s): 4011); Tyres (ICS code(s): 83.160)</t>
  </si>
  <si>
    <t>83.160 - Tyres</t>
  </si>
  <si>
    <t>Consumer information, labelling (TBT); Protection of human health or safety (TBT); Prevention of deceptive practices and consumer protection (TBT)</t>
  </si>
  <si>
    <r>
      <rPr>
        <sz val="11"/>
        <rFont val="Calibri"/>
      </rPr>
      <t>https://gnbsgy.org/standardisation/standards-for-public-comments/</t>
    </r>
  </si>
  <si>
    <t>DRS 186-2: 2023, Fire safety for buildings — Code of practice — Part 2: Details of construction</t>
  </si>
  <si>
    <t>This Draft Rwanda Standard specifies essential requirements for fire safety of buildings with respect to details of construction.</t>
  </si>
  <si>
    <r>
      <rPr>
        <sz val="11"/>
        <rFont val="Calibri"/>
      </rPr>
      <t>https://members.wto.org/crnattachments/2023/TBT/RWA/23_13932_00_e.pdf</t>
    </r>
  </si>
  <si>
    <t>Medical Devices; General and Plastic Surgery Devices; 
Classification of Certain Solid Wound Dressings; Wound Dressings 
Formulated as a Gel, Creams, or Ointment; and Liquid Wound Washes</t>
  </si>
  <si>
    <t>Proposed rule - The Food and Drug Administration (FDA, Agency, or we) are 
proposing to classify certain types of wound dressings and liquid wound 
washes containing antimicrobials and/or other chemicals (unclassified, 
preamendments devices) as solid wound dressings; wound dressings 
formulated as a gel, cream, or ointment; and liquid wound washes. FDA 
currently regulates these unclassified devices as devices requiring 
premarket notification (510(k) requirements), with the product codes 
FRO, GER, MGP, MGQ, and EFQ, but FDA intends to create new product 
codes for these proposed classifications upon finalization of this 
classification action. FDA is proposing to classify certain wound 
dressings and liquid wound washes containing antimicrobials with a high 
level of antimicrobial resistance (AMR) concern (i.e., medically 
important antimicrobials) into class III. In addition, FDA is proposing 
to classify certain wound dressings and liquid wound washes containing 
antimicrobials with a medium or low level of AMR concern and/or other 
chemicals, into class II (subject to special controls and 510(k) 
requirements).</t>
  </si>
  <si>
    <t>Wound dressings and liquid wound washes containing antimicrobials and/or other chemicals as solid wound dressings; wound dressings formulated as a gel, cream, or ointment; and liquid wound washes; Medical equipment (ICS code(s): 11.040); Wound dressings and compresses (ICS code(s): 11.120.20); First aid (ICS code(s): 11.160)</t>
  </si>
  <si>
    <t>11.040 - Medical equipment; 11.120.20 - Wound dressings and compresses; 11.160 - First aid</t>
  </si>
  <si>
    <r>
      <rPr>
        <sz val="11"/>
        <rFont val="Calibri"/>
      </rPr>
      <t>https://members.wto.org/crnattachments/2023/TBT/USA/23_13920_00_e.pdf</t>
    </r>
  </si>
  <si>
    <t>PRD/SZNS 072:2022  FashionLeather Bags – Specification</t>
  </si>
  <si>
    <t>This national draft Standard specifies the requirements for materials, and construction of open, partially opened and closed or basic types of bags with a leather or coated outer fabric.</t>
  </si>
  <si>
    <t>ARTICLES OF LEATHER; SADDLERY AND HARNESS; TRAVEL GOODS, HANDBAGS AND SIMILAR CONTAINERS; ARTICLES OF ANIMAL GUT (OTHER THAN SILKWORM GUT) (HS code(s): 42)</t>
  </si>
  <si>
    <t>42 - ARTICLES OF LEATHER; SADDLERY AND HARNESS; TRAVEL GOODS, HANDBAGS AND SIMILAR CONTAINERS; ARTICLES OF ANIMAL GUT (OTHER THAN SILKWORM GUT)</t>
  </si>
  <si>
    <t>55.080 - Sacks. Bags; 59.140.35 - Leather products</t>
  </si>
  <si>
    <r>
      <rPr>
        <sz val="11"/>
        <rFont val="Calibri"/>
      </rPr>
      <t>https://members.wto.org/crnattachments/2023/TBT/SWZ/23_13902_00_e.pdf</t>
    </r>
  </si>
  <si>
    <t> PRD/SZNS 075: 2023 Mini-Grid and Off-Grid Systems </t>
  </si>
  <si>
    <t>This standard specifies the technical requirements for mini-grid and off-grid system design, construction, installation, operation and maintenance. This standard is meant to ensure safe, reliable and quality supply of electricity to consumers. This standard also covers but not limited to stand-alone systems such as solar home systems, micro and pico-systems.</t>
  </si>
  <si>
    <t>(HS code(s): 85); (ICS code(s): 29.020)</t>
  </si>
  <si>
    <t>85 - ELECTRICAL MACHINERY AND EQUIPMENT AND PARTS THEREOF; SOUND RECORDERS AND REPRODUCERS, TELEVISION IMAGE AND SOUND RECORDERS AND REPRODUCERS, AND PARTS AND ACCESSORIES OF SUCH ARTICLES</t>
  </si>
  <si>
    <t>29.020 - Electrical engineering in general</t>
  </si>
  <si>
    <r>
      <rPr>
        <sz val="11"/>
        <rFont val="Calibri"/>
      </rPr>
      <t>https://members.wto.org/crnattachments/2023/TBT/SWZ/23_13904_00_e.pdf</t>
    </r>
  </si>
  <si>
    <t>SZNS 037:2014 Organic fertilizer – Specification</t>
  </si>
  <si>
    <t>This standard applies to organic fertilizer in its primary (humus) form.</t>
  </si>
  <si>
    <t>(HS code(s): 31); Fertilizers (ICS code(s): 65.080)</t>
  </si>
  <si>
    <r>
      <rPr>
        <sz val="11"/>
        <rFont val="Calibri"/>
      </rPr>
      <t>https://members.wto.org/crnattachments/2023/TBT/SWZ/23_13906_00_e.pdf</t>
    </r>
  </si>
  <si>
    <t> PRD/SZNS 073: 2023 Specifications for Refrigerants for Reclaim Processes</t>
  </si>
  <si>
    <t>This standard specifies acceptable levels of contaminants (purity requirements) for fluorocarbon, hydrocarbon, and carbon dioxide refrigerants regardless of source and lists acceptable test methods.  </t>
  </si>
  <si>
    <t>Refrigerators, freezers and other refrigerating or freezing equipment, electric or other; heat pumps; parts thereof (excl. air conditioning machines of heading 8415) (HS code(s): 8418)</t>
  </si>
  <si>
    <t>8418 - Refrigerators, freezers and other refrigerating or freezing equipment, electric or other; heat pumps; parts thereof (excl. air conditioning machines of heading 8415)</t>
  </si>
  <si>
    <t>71.100.45 - Refrigerants and antifreezes</t>
  </si>
  <si>
    <r>
      <rPr>
        <sz val="11"/>
        <rFont val="Calibri"/>
      </rPr>
      <t>https://members.wto.org/crnattachments/2023/TBT/SWZ/23_13905_00_e.pdf</t>
    </r>
  </si>
  <si>
    <t>Updates and Amendments to the List of Banned and Restricted Pesticides and Ingredients in Household/Urban Pesticides</t>
  </si>
  <si>
    <t>The proposed issuance aims to consolidate and update the list of banned and restricted pesticides and ingredients in Household/Urban Pesticides (HUPs).</t>
  </si>
  <si>
    <t>Pesticides and other agrochemicals (ICS code(s): 65.100)</t>
  </si>
  <si>
    <t>Other (TBT); Protection of human health or safety (TBT)</t>
  </si>
  <si>
    <r>
      <rPr>
        <sz val="11"/>
        <rFont val="Calibri"/>
      </rPr>
      <t>https://members.wto.org/crnattachments/2023/TBT/PHL/23_13923_00_e.pdf
https://www.fda.gov.ph/draft-for-comments-updates-and-amendments-to-the-list-of-banned-and-restricted-pesticides-and-ingredients-in-household-urban-pesticides/</t>
    </r>
  </si>
  <si>
    <t> Draft SZNS 077: 2023Eswatini Electricity Safety Standard; ( 97 pages (s) in English</t>
  </si>
  <si>
    <t>This  Draft  national Standard governs the minimum safety standards for the operating, maintenance, construction and installation of power systems in Eswatini. The purpose of this Standard is threefold, namely, to ensure the safety of all persons, to safeguard apparatus and to ensure continuity of supply. This Standard is an extension of, and must be read in conjunction with, the provisions of the The purpose of this Standard is threefold, namely, to ensure the safety of all persons, to safeguard apparatus and to ensure continuity of supply(with particular emphasis on the Health and Safety Act  made thereunder), and all other applicable laws, and does not supersede, overrule or negate any provisions contained in the Electricity Act, the Labour Act or such other laws.</t>
  </si>
  <si>
    <t>(HS code(s): 85); (ICS code(s): 29)</t>
  </si>
  <si>
    <t>85 - Electrical machinery and equipment and parts thereof; sound recorders and reproducers, television image and sound recorders and reproducers, and parts and accessories of such articles</t>
  </si>
  <si>
    <t>29 - Electrical engineering</t>
  </si>
  <si>
    <r>
      <rPr>
        <sz val="11"/>
        <rFont val="Calibri"/>
      </rPr>
      <t>https://members.wto.org/crnattachments/2023/TBT/SWZ/23_13903_00_e.pdf</t>
    </r>
  </si>
  <si>
    <t>Draft Commission Implementing Decision on the non-approval of certain active substances for use in biocidal products in accordance with Regulation (EU) No 528/2012 of the European Parliament and of the Council</t>
  </si>
  <si>
    <t>This draft Commission Implementing Decision does not approve certain active substances in biocidal products pursuant to Regulation (EU) No 528/2012 of the European Parliament and of the Council. For these active substance/product-type combinations included in the review programme of existing active substances listed in Annex II to Regulation (EU) No 1062/2014, all the participants have withdrawn or are considered to have withdrawn their support. For these active substances either the role of participant had previously been taken over or not. For those that the role of participant had not previously been taken over, no notification has been submitted to the European Chemicals Agency. Therefore, all these active substance/product-type combinations should not be approved for use in biocidal products.</t>
  </si>
  <si>
    <t>Biocidal products and treated articles treated with or incorporating biocidal products</t>
  </si>
  <si>
    <t>Protection of the environment (TBT); Protection of human health or safety (TBT)</t>
  </si>
  <si>
    <r>
      <rPr>
        <sz val="11"/>
        <rFont val="Calibri"/>
      </rPr>
      <t>https://members.wto.org/crnattachments/2023/TBT/EEC/23_13908_00_e.pdf
https://members.wto.org/crnattachments/2023/TBT/EEC/23_13908_01_e.pdf</t>
    </r>
  </si>
  <si>
    <t>Hazardous Materials: Streamlining Requirements for the Approval 
of Certain Energetic Materials</t>
  </si>
  <si>
    <t>Notice of proposed rulemaking - PHMSA proposes to amend the Hazardous Materials Regulations to 
revise the classification and approval process for certain low-hazard 
fireworks; to revise classification criteria for small arms cartridges 
to include tracer ammunition; to include the PHMSA portal as the method 
to submit applications for all explosives approvals; and to allow for 
voluntary termination of an explosive approval by the approval holder.</t>
  </si>
  <si>
    <t>Energetic materials; Fireworks (HS code(s): 360410); Bombs, grenades, torpedos, mines, missiles, cartridges and other ammunition and projectiles and parts thereof, incl. buckshot, shot and cartridge wads, n.e.s. (HS code(s): 9306); Explosion protection (ICS code(s): 13.230); Explosives. Pyrotechnics and fireworks (ICS code(s): 71.100.30)</t>
  </si>
  <si>
    <t>360410 - Fireworks; 9306 - Bombs, grenades, torpedos, mines, missiles, cartridges and other ammunition and projectiles and parts thereof, incl. buckshot, shot and cartridge wads, n.e.s.</t>
  </si>
  <si>
    <t>13.230 - Explosion protection; 71.100.30 - Explosives. Pyrotechnics and fireworks</t>
  </si>
  <si>
    <r>
      <rPr>
        <sz val="11"/>
        <rFont val="Calibri"/>
      </rPr>
      <t>https://members.wto.org/crnattachments/2023/TBT/USA/23_13921_00_e.pdf</t>
    </r>
  </si>
  <si>
    <t>Draft resolution 1219, 24 November 2023</t>
  </si>
  <si>
    <t>This Draft Resolution is regarded to rules for establishing nomenclatures and updating the list of Brazilian Common Denominations (DCB).</t>
  </si>
  <si>
    <t>PHARMACEUTICAL PRODUCTS (HS code(s): 30)</t>
  </si>
  <si>
    <t>11.120 - Pharmaceutics; 01 - Generalities. Terminology. Standardization. Documentation</t>
  </si>
  <si>
    <r>
      <rPr>
        <sz val="11"/>
        <rFont val="Calibri"/>
      </rPr>
      <t>Draft: http://antigo.anvisa.gov.br/documents/10181/3425114/CONSULTA+PUBLICA+N%C2%BA+1219.pdf/9e5c0443-e4b2-4063-b1df-74299a23b3c3
Comment form: https://pesquisa.anvisa.gov.br/index.php/175724?lang=pt-BR
*Will be available on December 5
 2023.</t>
    </r>
  </si>
  <si>
    <t>SZNS 017:2012 Automotive diesel fuel;</t>
  </si>
  <si>
    <t>This standard specifies two grades of automotive diesel fuel (low sulphur grade   and  standard grade) suitable for use in compression-ignition engines, including high-speed engines. </t>
  </si>
  <si>
    <t>MINERAL FUELS, MINERAL OILS AND PRODUCTS OF THEIR DISTILLATION; BITUMINOUS SUBSTANCES; MINERAL WAXES (HS code(s): 27); Fuels (ICS code(s): 75.160)</t>
  </si>
  <si>
    <t>75.160 - Fuels</t>
  </si>
  <si>
    <r>
      <rPr>
        <sz val="11"/>
        <rFont val="Calibri"/>
      </rPr>
      <t>https://members.wto.org/crnattachments/2023/TBT/SWZ/23_13907_00_e.pdf</t>
    </r>
  </si>
  <si>
    <t>SZNS 019:2012 Standard specification for denatured fuel ethanol for blending with gasoline for use as automotive spark-ignition engine fuel </t>
  </si>
  <si>
    <t>This specification covers nominally anhydrous denatured fuel ethanol intended to be blended with unleaded or leaded gasoline at 1 to 10 volume % for use as a spark –ignition automotive engine fuel. </t>
  </si>
  <si>
    <r>
      <rPr>
        <sz val="11"/>
        <rFont val="Calibri"/>
      </rPr>
      <t>https://members.wto.org/crnattachments/2023/TBT/SWZ/23_13910_00_e.pdf</t>
    </r>
  </si>
  <si>
    <t>Israel</t>
  </si>
  <si>
    <t>SI 1353 - Sheets of ceramic or glass mosaic tiles</t>
  </si>
  <si>
    <t>The existing Mandatory Standard, SI 1353, dealing with sheets of ceramic or glass mosaic tiles for use on walls and flooring in buildings, shall be declared voluntary. In recent years, the use of these products in construction has decreased significantly. The safety level risk is defined as low and depends mainly on the professional application of the product.Therefore, this declaration aims to remove unnecessary obstacles to trade and lower trade barriers.</t>
  </si>
  <si>
    <t>Sheets of ceramic or glass mosaic tiles (HS code(s): 6907); (ICS code(s): 81.040.30; 91.100.23)</t>
  </si>
  <si>
    <t>6907 - 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</si>
  <si>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81.040.30 - Glass products; 91.100.23 - Ceramic tiles</t>
  </si>
  <si>
    <r>
      <rPr>
        <sz val="11"/>
        <rFont val="Calibri"/>
      </rPr>
      <t>https://members.wto.org/crnattachments/2023/TBT/ISR/23_13913_00_x.pdf</t>
    </r>
  </si>
  <si>
    <t>SZNS 018:2015 Kerosene/paraffin for domestic heating and Illuminating</t>
  </si>
  <si>
    <t>This standard specifies the requirements for a hydrocarbon fuel suitable for use in wick-fed, pressure vaporizing and other kerosene burning appliances for space heating, cooking and illumination.</t>
  </si>
  <si>
    <r>
      <rPr>
        <sz val="11"/>
        <rFont val="Calibri"/>
      </rPr>
      <t>https://members.wto.org/crnattachments/2023/TBT/SWZ/23_13909_00_e.pdf</t>
    </r>
  </si>
  <si>
    <t>Draft resolution 1220, 24 November 2023</t>
  </si>
  <si>
    <t>This Draft Resolution is regarded to Good Cosmetovigilance Practices whithin companies responsible for cosmetic products of human use regulated by the Brazilian Health Regulatory Agency (ANVISA).</t>
  </si>
  <si>
    <t>ESSENTIAL OILS AND RESINOIDS; PERFUMERY, COSMETIC OR TOILET PREPARATIONS (HS code(s): 33)</t>
  </si>
  <si>
    <r>
      <rPr>
        <sz val="11"/>
        <rFont val="Calibri"/>
      </rPr>
      <t>Draft: http://antigo.anvisa.gov.br/documents/10181/5141647/CONSULTA+PUBLICA+N%C2%BA1220.pdf/7c1f088e-ae30-472e-b5dd-9b24ad46f25c
Comment form: https://pesquisa.anvisa.gov.br/index.php/712554?lang=pt-BR
*Will be available on December 5
 2023.</t>
    </r>
  </si>
  <si>
    <t>Emne</t>
  </si>
  <si>
    <t>Kaffe</t>
  </si>
  <si>
    <t>Motorkøretøjer</t>
  </si>
  <si>
    <t>Klasse 1E systemer og udstyr; Kvalitet (ICS-kode(r): 03.120); Testbetingelser og -procedurer generelt (ICS-kode(r): 19.020); Kraftværker generelt (ICS-kode(r): 27.100); Nuklear energiteknik (ICS-kode(r): 27.120)</t>
  </si>
  <si>
    <t>Fødevarer</t>
  </si>
  <si>
    <t>Alkoholholdige drikkevarer (ICS-kode(r): 67.160.10)</t>
  </si>
  <si>
    <t>Forbrugerprodukter, elektriske apparater og materialer og gas/flydende gas (LPG) udstyr og apparater: Yderligere omfattede produkter vil blive udpeget i kabinetsbekendtgørelsen i henhold til forbrugerproduktsikkerhedsloven. Legetøj og andre produkter til børn betragtes i øjeblikket som udpegede produkter.</t>
  </si>
  <si>
    <t>Elektriske vejkøretøjer (ICS-kode(r): 43.120)</t>
  </si>
  <si>
    <t>HS  22.04, 22.05, 22.06, 22.07, 22.08, 24.01, 24.02, 24.03 (opført i bilag I til præsidentens dekret nr. 216/19 af 15. juli og eksekutivdekret nr. 6/1223 af maj 6/1223.</t>
  </si>
  <si>
    <t>Farlige og ikke-regulerede giftige materialer; ydre emballage; Posttjenester (ICS-kode(r): 03.240); Beskyttelse mod farligt gods (ICS-kode(r): 13.300); Galvaniske celler og batterier (ICS-kode(r): 29.220); Emballering og distribution af varer generelt (ICS-kode(r): 55.020); Sager. Æsker. Kasser (ICS-kode(r): 55.160)</t>
  </si>
  <si>
    <t>Kosmetikprodukter</t>
  </si>
  <si>
    <t>SAG's kompetencer inden for Chile og internationale posttjenester.</t>
  </si>
  <si>
    <t>SAG's kompetencer på internationalt plan i Chile på en rejse gennem landet.</t>
  </si>
  <si>
    <t>Fødevarer (ICS-kode: 67.040)</t>
  </si>
  <si>
    <t>FARMACEUTISKE PRODUKTER (HS-kode(r): 30); Generelt. Terminologi. Standardisering. Dokumentation (ICS-kode(r): 01); Naturvidenskab og anvendt videnskab (ICS-kode(r): 07); Sundhedsteknologi (ICS-kode(r): 11)</t>
  </si>
  <si>
    <t>Mepanipyrim (aktivt stof i pesticid)</t>
  </si>
  <si>
    <t>Non-food produkter</t>
  </si>
  <si>
    <t>AC-motorer, flerfasede : (HS-kode(r): 85015)Lavspændings trefasede egern-bur højeffektive induktionsmotorer 0,75 kW~200 kW</t>
  </si>
  <si>
    <t>Biocidholdige produkter</t>
  </si>
  <si>
    <t>Lægemidler</t>
  </si>
  <si>
    <t>Tris(2-chlorethyl)phosphat (TCEP), Miljøbeskyttelse (ICS-kode(r): 13.020); Beskyttelse mod farligt gods (ICS-kode(r): 13.300); Produktion i den kemiske industri (ICS-kode(r): 71.020); Produkter fra den kemiske industri (ICS-kode(r): 71.100)</t>
  </si>
  <si>
    <t>ANDRE KØRETØJER END RULLENDE MATERIEL JERNBANE ELLER SPORVEJE SAMT DELE OG TILBEHØR HERAF (HS-kode(r): 87); Førstehjælp (ICS-kode(r): 11.160)</t>
  </si>
  <si>
    <t>Maling og lak (ICS-kode(r): 87.040)</t>
  </si>
  <si>
    <t>Andre tjenester (ICS-kode(r): 03.080.99)</t>
  </si>
  <si>
    <t>Dimethomorph (pesticid aktivt stof)</t>
  </si>
  <si>
    <t>Opløsningsmidler (ICS-kode(r): 87.060.30)</t>
  </si>
  <si>
    <t xml:space="preserve">Elektriske motorer og drev med variabel hastighed </t>
  </si>
  <si>
    <t>Elektrisk netdrevet svejseudstyr, der bruger en eller flere af følgende svejsninger og beslægtede processer: manuel metalbuesvejsning; gas-afskærmet metal lysbuesvejsning; selvafskærmet flux-kerne svejsning; lysbuesvejsning med kerne; metal aktiv gas og metal inert gas svejsning; wolfram inert gas svejsning; plasmabueskæring</t>
  </si>
  <si>
    <t>Kosmetik; ÆTERISKE OLIER OG RESINOIDER; PARFUMERI-, KOSMETIK- ELLER TOILETPRÆPARAT (HS 33)</t>
  </si>
  <si>
    <t>Elektriske husholdningsapparater generelt (ICS-kode(r): 97.030)</t>
  </si>
  <si>
    <t>Sterile injektionskanyler til engangsbrug og sterile injektionssprøjter til engangsbrug</t>
  </si>
  <si>
    <t>Produkter til radiokommunikationssystemer</t>
  </si>
  <si>
    <t>Radioudstyr til Family Radio Service ('FRS')</t>
  </si>
  <si>
    <t>Lamper og relateret udstyr (ICS-kode(r): 29.140)</t>
  </si>
  <si>
    <t>Vaskemaskiner (ICS-kode(r): 97.060)</t>
  </si>
  <si>
    <t>Energi- og varmeoverførselsteknik (ICS-kode(r): 27)</t>
  </si>
  <si>
    <t>Laveffekt radiokommunikationsenheder, udstyr eller produkter, der kan gøre brug af frekvensbånd af radiospektret inden for intervallet 30 MHz til 3 GHz.</t>
  </si>
  <si>
    <t>Husholdnings- og erhvervsudstyr. Underholdning. Sport (ICS-kode(r): 97)</t>
  </si>
  <si>
    <t>Radioudstyr baseret på ultra-wideband (UWB) teknologi</t>
  </si>
  <si>
    <t>Urinstof, også i vandig opløsning (undtagen i tabletter eller lignende former eller i pakninger med en bruttovægt på</t>
  </si>
  <si>
    <t>Mineralsk eller kemisk fosfatgødning (undtagen i tabletter eller lignende former eller i pakninger med en bruttovægt på</t>
  </si>
  <si>
    <t>Animalsk eller vegetabilsk gødning, også blandet eller kemisk behandlet; gødning fremstillet ved blanding eller kemisk behandling af animalske eller vegetabilske produkter. (HS-kode(r): 3101); Gødning (ICS-kode(r): 65.080)</t>
  </si>
  <si>
    <t>Processer i fødevareindustrien (ICS-kode(r): 67.020)</t>
  </si>
  <si>
    <t>Mineralske eller kemiske nitrogengødninger (undtagen urinstof; ammoniumsulfat; ammoniumnitrat; natriumnitrat; dobbeltsalte og blandinger af ammoniumnitrat med ammoniumsulfat eller calcium; blandinger af urinstof og ammoniumnitrat i vandig eller ammoniumopløsning; blandinger af ammoniumnitrat og calciumnitrat karbonat eller andre ikke-gødningsgivende uorganiske grundstoffer, i tabletter eller lignende i pakninger</t>
  </si>
  <si>
    <t>Kaliumklorid til brug som gødning (undtagen tabletter eller lignende, eller i pakninger med en bruttovægt på</t>
  </si>
  <si>
    <t>Kaliumsulfat (undtagen i tabletter eller lignende former eller i pakninger med en bruttovægt på</t>
  </si>
  <si>
    <t>Sikkerhedsskilte</t>
  </si>
  <si>
    <t>Superphosphater: (HS-kode(r): 31031); Gødning (ICS-kode(r): 65.080)</t>
  </si>
  <si>
    <t>Teleskopisk kuglelejeskuffe.</t>
  </si>
  <si>
    <t>Godsvogn sikkerhed; Kvalitet (ICS-kode(r): 03.120); Jernbaneteknik generelt (ICS-kode(r): 45.020); Jernbanemateriel (ICS-kode(r): 45.060)</t>
  </si>
  <si>
    <t>Ammoniumsulfat (undtagen i tabletter eller lignende former eller i pakninger med en bruttovægt på</t>
  </si>
  <si>
    <t>Blandinger af ammoniumnitrat med calciumcarbonat eller andre uorganiske ikke-gødningsstoffer til brug som gødning (undtagen dem i tabletter eller lignende former eller i pakninger med en bruttovægt på</t>
  </si>
  <si>
    <t>Radioudstyr til avanceret UHF-bånd jordbaseret digital tv-udsendelse</t>
  </si>
  <si>
    <t>Affaldshåndtering</t>
  </si>
  <si>
    <t>Fjerkræslagterier- Hygiejnekrav</t>
  </si>
  <si>
    <t>Sukker</t>
  </si>
  <si>
    <t>Komælk</t>
  </si>
  <si>
    <t>SZNS 012:2012 Appliances operating on liquefied Petroleum gas – safety aspects </t>
  </si>
  <si>
    <t>Apparater, der kører på flydende petroleumsgas</t>
  </si>
  <si>
    <t>Cigarer, cheroots, cigarillos og cigaretter af tobak eller tobakserstatning (HS-kode(r): 2402)</t>
  </si>
  <si>
    <t>Kosmetik</t>
  </si>
  <si>
    <t>Landbrugs-pesticider</t>
  </si>
  <si>
    <t>Pesticider og landbrugskemikalier</t>
  </si>
  <si>
    <t>Cockpit stemmeoptagere; Indbygget udstyr og instrumenter (ICS-kode(r): 49.090)</t>
  </si>
  <si>
    <t>Materialers og produkters antændelighed og brændeegenskaber (ICS-kode(r): 13.220.40)</t>
  </si>
  <si>
    <t>Luftkøler og luftfiltre</t>
  </si>
  <si>
    <t>T-shirts, singlets og andre veste af bomuld, af trikotage (HS-kode(r): 610910); Tøj (ICS-kode(r): 61.020)</t>
  </si>
  <si>
    <t>Skjorter til mænd eller drenge, af trikotage (undtagen natskjorter, T-shirts, singlets og andre veste) (HS-kode(r): 6105); Bluser, skjorter og skjortebluser til kvinder eller piger, af trikotage (undtagen T-shirts og veste) (HS-kode(r): 6106); Tøj (ICS-kode(r): 61.020)</t>
  </si>
  <si>
    <t>Linoleum plader og fliser</t>
  </si>
  <si>
    <t>Apparatets effektivitet; Kvalitet (ICS-kode(r): 03.120); Miljøbeskyttelse (ICS-kode(r): 13.020); Elektriske husholdningsapparater generelt (ICS-kode(r): 97.030)</t>
  </si>
  <si>
    <t>Trøjer, pullovere, cardigans, veste og lignende varer, af trikotage (undtagen vatveste) (HS-kode(r): 6110); Tøj (ICS-kode(r): 61.020)</t>
  </si>
  <si>
    <t>Skjorter til mænd eller drenge, strikkede eller hæklede (undtagen natskjorter, T-shirts, singlets og</t>
  </si>
  <si>
    <t>Hygiejneprodukter</t>
  </si>
  <si>
    <t>Majs</t>
  </si>
  <si>
    <t>Fødevareteknologi (ICS-kode(r): 67)</t>
  </si>
  <si>
    <t>MALT; STIVELSE; INULIN; HVEDEGLUTEN (HS-kode(r): 11); (ICS-kode(r): 67)</t>
  </si>
  <si>
    <t>Hærdet (hærdet) sikkerhedsglas: (HS-kode(r): 70071)</t>
  </si>
  <si>
    <t>Dragter til kvinder eller piger</t>
  </si>
  <si>
    <t>Herre- eller drengedragter</t>
  </si>
  <si>
    <t xml:space="preserve">Skjorter til mænd eller drenge, af trikotage </t>
  </si>
  <si>
    <t>Insektmidler</t>
  </si>
  <si>
    <t>Bukser, overalls med hagesmæk og seler, ridebukser og shorts: (HS-kode(r): 62034); Tøj (ICS-kode(r): 61.020)</t>
  </si>
  <si>
    <t>Insekticider (ICS-kode(r): 65.100.10)</t>
  </si>
  <si>
    <t>Brandsikkerhed</t>
  </si>
  <si>
    <t>Gummi dæk fremstilling emissioner; Nye pneumatiske dæk af gummi (HS-kode(r): 4011); Kvalitet (ICS-kode(r): 03.120); Miljøbeskyttelse (ICS-kode(r): 13.020); Luftkvalitet (ICS-kode(r): 13.040); Dæk (ICS-kode(r): 83.160)</t>
  </si>
  <si>
    <t>Nye pneumatiske dæk af gummi (HS-kode(r): 4011); Dæk (ICS-kode(r): 83.160)</t>
  </si>
  <si>
    <t>Sårforbindinger og flydende sårvaskemidler indeholdende antimikrobielle stoffer og/eller andre kemikalier som faste sårforbindinger; sårforbindinger formuleret som en gel, creme eller salve; og flydende sårvaske; Medicinsk udstyr (ICS-kode(r): 11.040); Sårforbindinger og kompresser (ICS-kode(r): 11.120.20); Førstehjælp (ICS-kode(r): 11.160)</t>
  </si>
  <si>
    <t>LÆDERVARER; SADELMARI OG SELER; REJSEVARER, HÅNDTASKER OG LIGNENDE BEHOLDERE; VARER AF DYRETARME (ANDRE END SILKEORMTARME) (HS-kode(r): 42)</t>
  </si>
  <si>
    <t>Køleskabe, frysere og andet køle- eller fryseudstyr, elektriske eller andet; varmepumper; dele dertil (undtagen klimaanlæg henhørende under pos. 8415) (HS-kode(r): 8418)</t>
  </si>
  <si>
    <t>Pesticider</t>
  </si>
  <si>
    <t>Mini-Grid og Off-Grid systemer</t>
  </si>
  <si>
    <t>Gødning (ICS-kode(r): 65.080)</t>
  </si>
  <si>
    <t>Biocidholdige produkter og behandlede artikler behandlet med eller indeholdende biocidholdige produkter</t>
  </si>
  <si>
    <t>Energiske materialer; Fyrværkeri (HS-kode(r): 360410); Bomber, granater, torpedoer, miner, missiler, patroner og anden ammunition og projektiler og dele hertil, inkl. bukke-, hagl- og patronvad, n.e.s. (HS-kode(r): 9306); Eksplosionsbeskyttelse (ICS-kode(r): 13.230); Sprængstoffer. Pyroteknik og fyrværkeri (ICS-kode(r): 71.100.30)</t>
  </si>
  <si>
    <t>FARMACEUTISKE PRODUKTER (HS-kode(r): 30)</t>
  </si>
  <si>
    <t>MINERALBRÆNDSTOF, MINERALOLIER OG DESTILLATIONSPRODUKTER; BITUMINØSE STOFFER; MINERALVOKS (HS-kode(r): 27); Brændstoffer (ICS-kode(r): 75.160)</t>
  </si>
  <si>
    <t>Plader af keramiske eller glasmosaikfliser (HS-kode(r): 6907); (ICS-kode(r): 81.040.30; 91.100.23)</t>
  </si>
  <si>
    <t>ÆTERISKE OLIER OG RESINOIDER; PARFUMERI-, KOSMETIK- ELLER TOILETPRÆPARAT (HS-kode(r): 33)</t>
  </si>
  <si>
    <t xml:space="preserve">Brændstof til motorer </t>
  </si>
  <si>
    <t>Petroleum/paraffin til boligopvarmning og belysning</t>
  </si>
  <si>
    <t>Dyrefoder</t>
  </si>
  <si>
    <t>Gødning</t>
  </si>
  <si>
    <t>Olivenolie og fraktioner deraf, også raffinerede, men ikke kemisk modificerede; 1510, Andre olier og fraktioner deraf, udelukkende fremstillet af oliven, også raffinerede, men ikke kemisk modificerede, herunder blandinger af disse olier eller fraktioner med olier eller fraktioner henhørende under pos. 1509;</t>
  </si>
  <si>
    <t>​Elektricitet</t>
  </si>
  <si>
    <t xml:space="preserve">Herre- eller drengedragter, </t>
  </si>
  <si>
    <t xml:space="preserve">Udkast til sanitære tekniske regler </t>
  </si>
  <si>
    <t>Smøremidler, inkl. præparater til skæreolie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</si>
</sst>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name val="Calibri"/>
    </font>
    <font>
      <b/>
      <sz val="11"/>
      <name val="Calibri"/>
    </font>
    <font>
      <u/>
      <sz val="11"/>
      <color theme="10"/>
      <name val="Calibri"/>
    </font>
  </fonts>
  <fills count="2">
    <fill>
      <patternFill patternType="none"/>
    </fill>
    <fill>
      <patternFill patternType="gray125"/>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1">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14" fontId="1" fillId="0" borderId="0" xfId="0" applyNumberFormat="1" applyFont="1" applyAlignment="1">
      <alignment horizontal="center" vertical="center" wrapText="1"/>
    </xf>
    <xf numFmtId="0" fontId="2" fillId="0" borderId="0" xfId="1" applyAlignment="1">
      <alignment vertical="top"/>
    </xf>
  </cellXfs>
  <cellStyles count="2">
    <cellStyle name="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7"/>
  <sheetViews>
    <sheetView tabSelected="1" workbookViewId="0">
      <pane ySplit="1" topLeftCell="A2" activePane="bottomLeft" state="frozen"/>
      <selection pane="bottomLeft" activeCell="C117" sqref="C117"/>
    </sheetView>
  </sheetViews>
  <sheetFormatPr defaultRowHeight="15"/>
  <cols>
    <col min="1" max="1" width="93.7109375" style="2" customWidth="1"/>
    <col min="2" max="2" width="20" style="4" customWidth="1"/>
    <col min="3" max="3" width="50" customWidth="1"/>
    <col min="4" max="4" width="30" customWidth="1"/>
    <col min="5" max="7" width="100" style="2" customWidth="1"/>
    <col min="8" max="8" width="40" customWidth="1"/>
    <col min="9" max="12" width="100" customWidth="1"/>
    <col min="13" max="13" width="30" style="4" customWidth="1"/>
    <col min="14" max="18" width="100" customWidth="1"/>
  </cols>
  <sheetData>
    <row r="1" spans="1:18" ht="69.95" customHeight="1">
      <c r="A1" s="9" t="s">
        <v>683</v>
      </c>
      <c r="B1" s="5" t="s">
        <v>1</v>
      </c>
      <c r="C1" s="1" t="s">
        <v>2</v>
      </c>
      <c r="D1" s="1" t="s">
        <v>0</v>
      </c>
      <c r="E1" s="3" t="s">
        <v>3</v>
      </c>
      <c r="F1" s="3" t="s">
        <v>4</v>
      </c>
      <c r="G1" s="3" t="s">
        <v>5</v>
      </c>
      <c r="H1" s="1" t="s">
        <v>6</v>
      </c>
      <c r="I1" s="1" t="s">
        <v>7</v>
      </c>
      <c r="J1" s="1" t="s">
        <v>8</v>
      </c>
      <c r="K1" s="1" t="s">
        <v>9</v>
      </c>
      <c r="L1" s="1" t="s">
        <v>10</v>
      </c>
      <c r="M1" s="5" t="s">
        <v>11</v>
      </c>
      <c r="N1" s="1" t="s">
        <v>12</v>
      </c>
      <c r="O1" s="1" t="s">
        <v>13</v>
      </c>
      <c r="P1" s="1" t="s">
        <v>14</v>
      </c>
      <c r="Q1" s="1" t="s">
        <v>15</v>
      </c>
      <c r="R1" s="1" t="s">
        <v>16</v>
      </c>
    </row>
    <row r="2" spans="1:18" ht="69.95" customHeight="1">
      <c r="A2" s="2" t="s">
        <v>700</v>
      </c>
      <c r="B2" s="7">
        <v>45279</v>
      </c>
      <c r="C2" s="6" t="str">
        <f>HYPERLINK("https://eping.wto.org/en/Search?viewData= G/TBT/N/TPKM/535"," G/TBT/N/TPKM/535")</f>
        <v xml:space="preserve"> G/TBT/N/TPKM/535</v>
      </c>
      <c r="D2" s="6" t="s">
        <v>119</v>
      </c>
      <c r="E2" s="8" t="s">
        <v>120</v>
      </c>
      <c r="F2" s="8" t="s">
        <v>121</v>
      </c>
      <c r="G2" s="8" t="s">
        <v>122</v>
      </c>
      <c r="H2" s="6" t="s">
        <v>123</v>
      </c>
      <c r="I2" s="6" t="s">
        <v>124</v>
      </c>
      <c r="J2" s="6" t="s">
        <v>125</v>
      </c>
      <c r="K2" s="6" t="s">
        <v>21</v>
      </c>
      <c r="L2" s="6"/>
      <c r="M2" s="7">
        <v>45339</v>
      </c>
      <c r="N2" s="6" t="s">
        <v>24</v>
      </c>
      <c r="O2" s="8" t="s">
        <v>126</v>
      </c>
      <c r="P2" s="6" t="str">
        <f>HYPERLINK("https://docs.wto.org/imrd/directdoc.asp?DDFDocuments/t/G/TBTN23/TPKM535.DOCX", "https://docs.wto.org/imrd/directdoc.asp?DDFDocuments/t/G/TBTN23/TPKM535.DOCX")</f>
        <v>https://docs.wto.org/imrd/directdoc.asp?DDFDocuments/t/G/TBTN23/TPKM535.DOCX</v>
      </c>
      <c r="Q2" s="6"/>
      <c r="R2" s="6"/>
    </row>
    <row r="3" spans="1:18" ht="69.95" customHeight="1">
      <c r="A3" s="2" t="s">
        <v>736</v>
      </c>
      <c r="B3" s="7">
        <v>45271</v>
      </c>
      <c r="C3" s="6" t="str">
        <f>HYPERLINK("https://eping.wto.org/en/Search?viewData= G/TBT/N/SWZ/31"," G/TBT/N/SWZ/31")</f>
        <v xml:space="preserve"> G/TBT/N/SWZ/31</v>
      </c>
      <c r="D3" s="6" t="s">
        <v>312</v>
      </c>
      <c r="E3" s="8" t="s">
        <v>374</v>
      </c>
      <c r="F3" s="8" t="s">
        <v>375</v>
      </c>
      <c r="G3" s="8" t="s">
        <v>376</v>
      </c>
      <c r="H3" s="6" t="s">
        <v>377</v>
      </c>
      <c r="I3" s="6" t="s">
        <v>378</v>
      </c>
      <c r="J3" s="6" t="s">
        <v>379</v>
      </c>
      <c r="K3" s="6" t="s">
        <v>21</v>
      </c>
      <c r="L3" s="6"/>
      <c r="M3" s="7" t="s">
        <v>21</v>
      </c>
      <c r="N3" s="6" t="s">
        <v>24</v>
      </c>
      <c r="O3" s="8" t="s">
        <v>380</v>
      </c>
      <c r="P3" s="6" t="str">
        <f>HYPERLINK("https://docs.wto.org/imrd/directdoc.asp?DDFDocuments/t/G/TBTN23/SWZ31.DOCX", "https://docs.wto.org/imrd/directdoc.asp?DDFDocuments/t/G/TBTN23/SWZ31.DOCX")</f>
        <v>https://docs.wto.org/imrd/directdoc.asp?DDFDocuments/t/G/TBTN23/SWZ31.DOCX</v>
      </c>
      <c r="Q3" s="6"/>
      <c r="R3" s="6" t="str">
        <f>HYPERLINK("https://docs.wto.org/imrd/directdoc.asp?DDFDocuments/v/G/TBTN23/SWZ31.DOCX", "https://docs.wto.org/imrd/directdoc.asp?DDFDocuments/v/G/TBTN23/SWZ31.DOCX")</f>
        <v>https://docs.wto.org/imrd/directdoc.asp?DDFDocuments/v/G/TBTN23/SWZ31.DOCX</v>
      </c>
    </row>
    <row r="4" spans="1:18" ht="69.95" customHeight="1">
      <c r="A4" s="2" t="s">
        <v>688</v>
      </c>
      <c r="B4" s="7">
        <v>45281</v>
      </c>
      <c r="C4" s="6" t="str">
        <f>HYPERLINK("https://eping.wto.org/en/Search?viewData= G/TBT/N/PHL/319"," G/TBT/N/PHL/319")</f>
        <v xml:space="preserve"> G/TBT/N/PHL/319</v>
      </c>
      <c r="D4" s="6" t="s">
        <v>55</v>
      </c>
      <c r="E4" s="8" t="s">
        <v>56</v>
      </c>
      <c r="F4" s="8" t="s">
        <v>57</v>
      </c>
      <c r="G4" s="8" t="s">
        <v>58</v>
      </c>
      <c r="H4" s="6" t="s">
        <v>21</v>
      </c>
      <c r="I4" s="6" t="s">
        <v>59</v>
      </c>
      <c r="J4" s="6" t="s">
        <v>60</v>
      </c>
      <c r="K4" s="6" t="s">
        <v>53</v>
      </c>
      <c r="L4" s="6"/>
      <c r="M4" s="7">
        <v>45330</v>
      </c>
      <c r="N4" s="6" t="s">
        <v>24</v>
      </c>
      <c r="O4" s="8" t="s">
        <v>61</v>
      </c>
      <c r="P4" s="6" t="str">
        <f>HYPERLINK("https://docs.wto.org/imrd/directdoc.asp?DDFDocuments/t/G/TBTN23/PHL319.DOCX", "https://docs.wto.org/imrd/directdoc.asp?DDFDocuments/t/G/TBTN23/PHL319.DOCX")</f>
        <v>https://docs.wto.org/imrd/directdoc.asp?DDFDocuments/t/G/TBTN23/PHL319.DOCX</v>
      </c>
      <c r="Q4" s="6"/>
      <c r="R4" s="6"/>
    </row>
    <row r="5" spans="1:18" ht="69.95" customHeight="1">
      <c r="A5" s="2" t="s">
        <v>733</v>
      </c>
      <c r="B5" s="7">
        <v>45271</v>
      </c>
      <c r="C5" s="6" t="str">
        <f>HYPERLINK("https://eping.wto.org/en/Search?viewData= G/TBT/N/BDI/428, G/TBT/N/KEN/1533, G/TBT/N/RWA/963, G/TBT/N/TZA/1063, G/TBT/N/UGA/1878"," G/TBT/N/BDI/428, G/TBT/N/KEN/1533, G/TBT/N/RWA/963, G/TBT/N/TZA/1063, G/TBT/N/UGA/1878")</f>
        <v xml:space="preserve"> G/TBT/N/BDI/428, G/TBT/N/KEN/1533, G/TBT/N/RWA/963, G/TBT/N/TZA/1063, G/TBT/N/UGA/1878</v>
      </c>
      <c r="D5" s="6" t="s">
        <v>167</v>
      </c>
      <c r="E5" s="8" t="s">
        <v>394</v>
      </c>
      <c r="F5" s="8" t="s">
        <v>395</v>
      </c>
      <c r="G5" s="8" t="s">
        <v>396</v>
      </c>
      <c r="H5" s="6" t="s">
        <v>397</v>
      </c>
      <c r="I5" s="6" t="s">
        <v>324</v>
      </c>
      <c r="J5" s="6" t="s">
        <v>325</v>
      </c>
      <c r="K5" s="6" t="s">
        <v>93</v>
      </c>
      <c r="L5" s="6"/>
      <c r="M5" s="7">
        <v>45331</v>
      </c>
      <c r="N5" s="6" t="s">
        <v>24</v>
      </c>
      <c r="O5" s="8" t="s">
        <v>398</v>
      </c>
      <c r="P5" s="6" t="str">
        <f>HYPERLINK("https://docs.wto.org/imrd/directdoc.asp?DDFDocuments/t/G/TBTN23/BDI428.DOCX", "https://docs.wto.org/imrd/directdoc.asp?DDFDocuments/t/G/TBTN23/BDI428.DOCX")</f>
        <v>https://docs.wto.org/imrd/directdoc.asp?DDFDocuments/t/G/TBTN23/BDI428.DOCX</v>
      </c>
      <c r="Q5" s="6"/>
      <c r="R5" s="6" t="str">
        <f>HYPERLINK("https://docs.wto.org/imrd/directdoc.asp?DDFDocuments/v/G/TBTN23/BDI428.DOCX", "https://docs.wto.org/imrd/directdoc.asp?DDFDocuments/v/G/TBTN23/BDI428.DOCX")</f>
        <v>https://docs.wto.org/imrd/directdoc.asp?DDFDocuments/v/G/TBTN23/BDI428.DOCX</v>
      </c>
    </row>
    <row r="6" spans="1:18" ht="69.95" customHeight="1">
      <c r="A6" s="2" t="s">
        <v>733</v>
      </c>
      <c r="B6" s="7">
        <v>45271</v>
      </c>
      <c r="C6" s="6" t="str">
        <f>HYPERLINK("https://eping.wto.org/en/Search?viewData= G/TBT/N/BDI/428, G/TBT/N/KEN/1533, G/TBT/N/RWA/963, G/TBT/N/TZA/1063, G/TBT/N/UGA/1878"," G/TBT/N/BDI/428, G/TBT/N/KEN/1533, G/TBT/N/RWA/963, G/TBT/N/TZA/1063, G/TBT/N/UGA/1878")</f>
        <v xml:space="preserve"> G/TBT/N/BDI/428, G/TBT/N/KEN/1533, G/TBT/N/RWA/963, G/TBT/N/TZA/1063, G/TBT/N/UGA/1878</v>
      </c>
      <c r="D6" s="6" t="s">
        <v>217</v>
      </c>
      <c r="E6" s="8" t="s">
        <v>394</v>
      </c>
      <c r="F6" s="8" t="s">
        <v>395</v>
      </c>
      <c r="G6" s="8" t="s">
        <v>396</v>
      </c>
      <c r="H6" s="6" t="s">
        <v>397</v>
      </c>
      <c r="I6" s="6" t="s">
        <v>324</v>
      </c>
      <c r="J6" s="6" t="s">
        <v>327</v>
      </c>
      <c r="K6" s="6" t="s">
        <v>93</v>
      </c>
      <c r="L6" s="6"/>
      <c r="M6" s="7">
        <v>45331</v>
      </c>
      <c r="N6" s="6" t="s">
        <v>24</v>
      </c>
      <c r="O6" s="8" t="s">
        <v>398</v>
      </c>
      <c r="P6" s="6" t="str">
        <f>HYPERLINK("https://docs.wto.org/imrd/directdoc.asp?DDFDocuments/t/G/TBTN23/BDI428.DOCX", "https://docs.wto.org/imrd/directdoc.asp?DDFDocuments/t/G/TBTN23/BDI428.DOCX")</f>
        <v>https://docs.wto.org/imrd/directdoc.asp?DDFDocuments/t/G/TBTN23/BDI428.DOCX</v>
      </c>
      <c r="Q6" s="6"/>
      <c r="R6" s="6" t="str">
        <f>HYPERLINK("https://docs.wto.org/imrd/directdoc.asp?DDFDocuments/v/G/TBTN23/BDI428.DOCX", "https://docs.wto.org/imrd/directdoc.asp?DDFDocuments/v/G/TBTN23/BDI428.DOCX")</f>
        <v>https://docs.wto.org/imrd/directdoc.asp?DDFDocuments/v/G/TBTN23/BDI428.DOCX</v>
      </c>
    </row>
    <row r="7" spans="1:18" ht="69.95" customHeight="1">
      <c r="A7" s="2" t="s">
        <v>733</v>
      </c>
      <c r="B7" s="7">
        <v>45271</v>
      </c>
      <c r="C7" s="6" t="str">
        <f>HYPERLINK("https://eping.wto.org/en/Search?viewData= G/TBT/N/BDI/428, G/TBT/N/KEN/1533, G/TBT/N/RWA/963, G/TBT/N/TZA/1063, G/TBT/N/UGA/1878"," G/TBT/N/BDI/428, G/TBT/N/KEN/1533, G/TBT/N/RWA/963, G/TBT/N/TZA/1063, G/TBT/N/UGA/1878")</f>
        <v xml:space="preserve"> G/TBT/N/BDI/428, G/TBT/N/KEN/1533, G/TBT/N/RWA/963, G/TBT/N/TZA/1063, G/TBT/N/UGA/1878</v>
      </c>
      <c r="D7" s="6" t="s">
        <v>201</v>
      </c>
      <c r="E7" s="8" t="s">
        <v>394</v>
      </c>
      <c r="F7" s="8" t="s">
        <v>395</v>
      </c>
      <c r="G7" s="8" t="s">
        <v>396</v>
      </c>
      <c r="H7" s="6" t="s">
        <v>397</v>
      </c>
      <c r="I7" s="6" t="s">
        <v>324</v>
      </c>
      <c r="J7" s="6" t="s">
        <v>327</v>
      </c>
      <c r="K7" s="6" t="s">
        <v>93</v>
      </c>
      <c r="L7" s="6"/>
      <c r="M7" s="7">
        <v>45331</v>
      </c>
      <c r="N7" s="6" t="s">
        <v>24</v>
      </c>
      <c r="O7" s="8" t="s">
        <v>398</v>
      </c>
      <c r="P7" s="6" t="str">
        <f>HYPERLINK("https://docs.wto.org/imrd/directdoc.asp?DDFDocuments/t/G/TBTN23/BDI428.DOCX", "https://docs.wto.org/imrd/directdoc.asp?DDFDocuments/t/G/TBTN23/BDI428.DOCX")</f>
        <v>https://docs.wto.org/imrd/directdoc.asp?DDFDocuments/t/G/TBTN23/BDI428.DOCX</v>
      </c>
      <c r="Q7" s="6"/>
      <c r="R7" s="6" t="str">
        <f>HYPERLINK("https://docs.wto.org/imrd/directdoc.asp?DDFDocuments/v/G/TBTN23/BDI428.DOCX", "https://docs.wto.org/imrd/directdoc.asp?DDFDocuments/v/G/TBTN23/BDI428.DOCX")</f>
        <v>https://docs.wto.org/imrd/directdoc.asp?DDFDocuments/v/G/TBTN23/BDI428.DOCX</v>
      </c>
    </row>
    <row r="8" spans="1:18" ht="69.95" customHeight="1">
      <c r="A8" s="2" t="s">
        <v>733</v>
      </c>
      <c r="B8" s="7">
        <v>45271</v>
      </c>
      <c r="C8" s="6" t="str">
        <f>HYPERLINK("https://eping.wto.org/en/Search?viewData= G/TBT/N/BDI/428, G/TBT/N/KEN/1533, G/TBT/N/RWA/963, G/TBT/N/TZA/1063, G/TBT/N/UGA/1878"," G/TBT/N/BDI/428, G/TBT/N/KEN/1533, G/TBT/N/RWA/963, G/TBT/N/TZA/1063, G/TBT/N/UGA/1878")</f>
        <v xml:space="preserve"> G/TBT/N/BDI/428, G/TBT/N/KEN/1533, G/TBT/N/RWA/963, G/TBT/N/TZA/1063, G/TBT/N/UGA/1878</v>
      </c>
      <c r="D8" s="6" t="s">
        <v>213</v>
      </c>
      <c r="E8" s="8" t="s">
        <v>394</v>
      </c>
      <c r="F8" s="8" t="s">
        <v>395</v>
      </c>
      <c r="G8" s="8" t="s">
        <v>396</v>
      </c>
      <c r="H8" s="6" t="s">
        <v>397</v>
      </c>
      <c r="I8" s="6" t="s">
        <v>324</v>
      </c>
      <c r="J8" s="6" t="s">
        <v>327</v>
      </c>
      <c r="K8" s="6" t="s">
        <v>93</v>
      </c>
      <c r="L8" s="6"/>
      <c r="M8" s="7">
        <v>45331</v>
      </c>
      <c r="N8" s="6" t="s">
        <v>24</v>
      </c>
      <c r="O8" s="8" t="s">
        <v>398</v>
      </c>
      <c r="P8" s="6" t="str">
        <f>HYPERLINK("https://docs.wto.org/imrd/directdoc.asp?DDFDocuments/t/G/TBTN23/BDI428.DOCX", "https://docs.wto.org/imrd/directdoc.asp?DDFDocuments/t/G/TBTN23/BDI428.DOCX")</f>
        <v>https://docs.wto.org/imrd/directdoc.asp?DDFDocuments/t/G/TBTN23/BDI428.DOCX</v>
      </c>
      <c r="Q8" s="6"/>
      <c r="R8" s="6" t="str">
        <f>HYPERLINK("https://docs.wto.org/imrd/directdoc.asp?DDFDocuments/v/G/TBTN23/BDI428.DOCX", "https://docs.wto.org/imrd/directdoc.asp?DDFDocuments/v/G/TBTN23/BDI428.DOCX")</f>
        <v>https://docs.wto.org/imrd/directdoc.asp?DDFDocuments/v/G/TBTN23/BDI428.DOCX</v>
      </c>
    </row>
    <row r="9" spans="1:18" ht="69.95" customHeight="1">
      <c r="A9" s="2" t="s">
        <v>733</v>
      </c>
      <c r="B9" s="7">
        <v>45271</v>
      </c>
      <c r="C9" s="6" t="str">
        <f>HYPERLINK("https://eping.wto.org/en/Search?viewData= G/TBT/N/BDI/428, G/TBT/N/KEN/1533, G/TBT/N/RWA/963, G/TBT/N/TZA/1063, G/TBT/N/UGA/1878"," G/TBT/N/BDI/428, G/TBT/N/KEN/1533, G/TBT/N/RWA/963, G/TBT/N/TZA/1063, G/TBT/N/UGA/1878")</f>
        <v xml:space="preserve"> G/TBT/N/BDI/428, G/TBT/N/KEN/1533, G/TBT/N/RWA/963, G/TBT/N/TZA/1063, G/TBT/N/UGA/1878</v>
      </c>
      <c r="D9" s="6" t="s">
        <v>175</v>
      </c>
      <c r="E9" s="8" t="s">
        <v>394</v>
      </c>
      <c r="F9" s="8" t="s">
        <v>395</v>
      </c>
      <c r="G9" s="8" t="s">
        <v>396</v>
      </c>
      <c r="H9" s="6" t="s">
        <v>397</v>
      </c>
      <c r="I9" s="6" t="s">
        <v>324</v>
      </c>
      <c r="J9" s="6" t="s">
        <v>325</v>
      </c>
      <c r="K9" s="6" t="s">
        <v>93</v>
      </c>
      <c r="L9" s="6"/>
      <c r="M9" s="7">
        <v>45331</v>
      </c>
      <c r="N9" s="6" t="s">
        <v>24</v>
      </c>
      <c r="O9" s="8" t="s">
        <v>398</v>
      </c>
      <c r="P9" s="6" t="str">
        <f>HYPERLINK("https://docs.wto.org/imrd/directdoc.asp?DDFDocuments/t/G/TBTN23/BDI428.DOCX", "https://docs.wto.org/imrd/directdoc.asp?DDFDocuments/t/G/TBTN23/BDI428.DOCX")</f>
        <v>https://docs.wto.org/imrd/directdoc.asp?DDFDocuments/t/G/TBTN23/BDI428.DOCX</v>
      </c>
      <c r="Q9" s="6"/>
      <c r="R9" s="6" t="str">
        <f>HYPERLINK("https://docs.wto.org/imrd/directdoc.asp?DDFDocuments/v/G/TBTN23/BDI428.DOCX", "https://docs.wto.org/imrd/directdoc.asp?DDFDocuments/v/G/TBTN23/BDI428.DOCX")</f>
        <v>https://docs.wto.org/imrd/directdoc.asp?DDFDocuments/v/G/TBTN23/BDI428.DOCX</v>
      </c>
    </row>
    <row r="10" spans="1:18" ht="69.95" customHeight="1">
      <c r="A10" s="2" t="s">
        <v>704</v>
      </c>
      <c r="B10" s="7">
        <v>45275</v>
      </c>
      <c r="C10" s="6" t="str">
        <f>HYPERLINK("https://eping.wto.org/en/Search?viewData= G/TBT/N/BDI/432, G/TBT/N/KEN/1537, G/TBT/N/RWA/967, G/TBT/N/TZA/1068, G/TBT/N/UGA/1882"," G/TBT/N/BDI/432, G/TBT/N/KEN/1537, G/TBT/N/RWA/967, G/TBT/N/TZA/1068, G/TBT/N/UGA/1882")</f>
        <v xml:space="preserve"> G/TBT/N/BDI/432, G/TBT/N/KEN/1537, G/TBT/N/RWA/967, G/TBT/N/TZA/1068, G/TBT/N/UGA/1882</v>
      </c>
      <c r="D10" s="6" t="s">
        <v>167</v>
      </c>
      <c r="E10" s="8" t="s">
        <v>168</v>
      </c>
      <c r="F10" s="8" t="s">
        <v>169</v>
      </c>
      <c r="G10" s="8" t="s">
        <v>170</v>
      </c>
      <c r="H10" s="6" t="s">
        <v>171</v>
      </c>
      <c r="I10" s="6" t="s">
        <v>172</v>
      </c>
      <c r="J10" s="6" t="s">
        <v>173</v>
      </c>
      <c r="K10" s="6" t="s">
        <v>93</v>
      </c>
      <c r="L10" s="6"/>
      <c r="M10" s="7">
        <v>45335</v>
      </c>
      <c r="N10" s="6" t="s">
        <v>24</v>
      </c>
      <c r="O10" s="8" t="s">
        <v>174</v>
      </c>
      <c r="P10" s="6" t="str">
        <f>HYPERLINK("https://docs.wto.org/imrd/directdoc.asp?DDFDocuments/t/G/TBTN23/BDI432.DOCX", "https://docs.wto.org/imrd/directdoc.asp?DDFDocuments/t/G/TBTN23/BDI432.DOCX")</f>
        <v>https://docs.wto.org/imrd/directdoc.asp?DDFDocuments/t/G/TBTN23/BDI432.DOCX</v>
      </c>
      <c r="Q10" s="6"/>
      <c r="R10" s="6"/>
    </row>
    <row r="11" spans="1:18" ht="69.95" customHeight="1">
      <c r="A11" s="2" t="s">
        <v>704</v>
      </c>
      <c r="B11" s="7">
        <v>45275</v>
      </c>
      <c r="C11" s="6" t="str">
        <f>HYPERLINK("https://eping.wto.org/en/Search?viewData= G/TBT/N/BDI/432, G/TBT/N/KEN/1537, G/TBT/N/RWA/967, G/TBT/N/TZA/1068, G/TBT/N/UGA/1882"," G/TBT/N/BDI/432, G/TBT/N/KEN/1537, G/TBT/N/RWA/967, G/TBT/N/TZA/1068, G/TBT/N/UGA/1882")</f>
        <v xml:space="preserve"> G/TBT/N/BDI/432, G/TBT/N/KEN/1537, G/TBT/N/RWA/967, G/TBT/N/TZA/1068, G/TBT/N/UGA/1882</v>
      </c>
      <c r="D11" s="6" t="s">
        <v>175</v>
      </c>
      <c r="E11" s="8" t="s">
        <v>168</v>
      </c>
      <c r="F11" s="8" t="s">
        <v>169</v>
      </c>
      <c r="G11" s="8" t="s">
        <v>170</v>
      </c>
      <c r="H11" s="6" t="s">
        <v>171</v>
      </c>
      <c r="I11" s="6" t="s">
        <v>172</v>
      </c>
      <c r="J11" s="6" t="s">
        <v>173</v>
      </c>
      <c r="K11" s="6" t="s">
        <v>93</v>
      </c>
      <c r="L11" s="6"/>
      <c r="M11" s="7">
        <v>45335</v>
      </c>
      <c r="N11" s="6" t="s">
        <v>24</v>
      </c>
      <c r="O11" s="8" t="s">
        <v>174</v>
      </c>
      <c r="P11" s="6" t="str">
        <f>HYPERLINK("https://docs.wto.org/imrd/directdoc.asp?DDFDocuments/t/G/TBTN23/BDI432.DOCX", "https://docs.wto.org/imrd/directdoc.asp?DDFDocuments/t/G/TBTN23/BDI432.DOCX")</f>
        <v>https://docs.wto.org/imrd/directdoc.asp?DDFDocuments/t/G/TBTN23/BDI432.DOCX</v>
      </c>
      <c r="Q11" s="6"/>
      <c r="R11" s="6"/>
    </row>
    <row r="12" spans="1:18" ht="69.95" customHeight="1">
      <c r="A12" s="2" t="s">
        <v>704</v>
      </c>
      <c r="B12" s="7">
        <v>45275</v>
      </c>
      <c r="C12" s="6" t="str">
        <f>HYPERLINK("https://eping.wto.org/en/Search?viewData= G/TBT/N/BDI/432, G/TBT/N/KEN/1537, G/TBT/N/RWA/967, G/TBT/N/TZA/1068, G/TBT/N/UGA/1882"," G/TBT/N/BDI/432, G/TBT/N/KEN/1537, G/TBT/N/RWA/967, G/TBT/N/TZA/1068, G/TBT/N/UGA/1882")</f>
        <v xml:space="preserve"> G/TBT/N/BDI/432, G/TBT/N/KEN/1537, G/TBT/N/RWA/967, G/TBT/N/TZA/1068, G/TBT/N/UGA/1882</v>
      </c>
      <c r="D12" s="6" t="s">
        <v>201</v>
      </c>
      <c r="E12" s="8" t="s">
        <v>168</v>
      </c>
      <c r="F12" s="8" t="s">
        <v>169</v>
      </c>
      <c r="G12" s="8" t="s">
        <v>170</v>
      </c>
      <c r="H12" s="6" t="s">
        <v>171</v>
      </c>
      <c r="I12" s="6" t="s">
        <v>172</v>
      </c>
      <c r="J12" s="6" t="s">
        <v>218</v>
      </c>
      <c r="K12" s="6" t="s">
        <v>93</v>
      </c>
      <c r="L12" s="6"/>
      <c r="M12" s="7">
        <v>45335</v>
      </c>
      <c r="N12" s="6" t="s">
        <v>24</v>
      </c>
      <c r="O12" s="8" t="s">
        <v>174</v>
      </c>
      <c r="P12" s="6" t="str">
        <f>HYPERLINK("https://docs.wto.org/imrd/directdoc.asp?DDFDocuments/t/G/TBTN23/BDI432.DOCX", "https://docs.wto.org/imrd/directdoc.asp?DDFDocuments/t/G/TBTN23/BDI432.DOCX")</f>
        <v>https://docs.wto.org/imrd/directdoc.asp?DDFDocuments/t/G/TBTN23/BDI432.DOCX</v>
      </c>
      <c r="Q12" s="6"/>
      <c r="R12" s="6"/>
    </row>
    <row r="13" spans="1:18" ht="69.95" customHeight="1">
      <c r="A13" s="2" t="s">
        <v>704</v>
      </c>
      <c r="B13" s="7">
        <v>45275</v>
      </c>
      <c r="C13" s="6" t="str">
        <f>HYPERLINK("https://eping.wto.org/en/Search?viewData= G/TBT/N/BDI/432, G/TBT/N/KEN/1537, G/TBT/N/RWA/967, G/TBT/N/TZA/1068, G/TBT/N/UGA/1882"," G/TBT/N/BDI/432, G/TBT/N/KEN/1537, G/TBT/N/RWA/967, G/TBT/N/TZA/1068, G/TBT/N/UGA/1882")</f>
        <v xml:space="preserve"> G/TBT/N/BDI/432, G/TBT/N/KEN/1537, G/TBT/N/RWA/967, G/TBT/N/TZA/1068, G/TBT/N/UGA/1882</v>
      </c>
      <c r="D13" s="6" t="s">
        <v>213</v>
      </c>
      <c r="E13" s="8" t="s">
        <v>168</v>
      </c>
      <c r="F13" s="8" t="s">
        <v>169</v>
      </c>
      <c r="G13" s="8" t="s">
        <v>170</v>
      </c>
      <c r="H13" s="6" t="s">
        <v>171</v>
      </c>
      <c r="I13" s="6" t="s">
        <v>172</v>
      </c>
      <c r="J13" s="6" t="s">
        <v>218</v>
      </c>
      <c r="K13" s="6" t="s">
        <v>93</v>
      </c>
      <c r="L13" s="6"/>
      <c r="M13" s="7">
        <v>45335</v>
      </c>
      <c r="N13" s="6" t="s">
        <v>24</v>
      </c>
      <c r="O13" s="8" t="s">
        <v>174</v>
      </c>
      <c r="P13" s="6" t="str">
        <f>HYPERLINK("https://docs.wto.org/imrd/directdoc.asp?DDFDocuments/t/G/TBTN23/BDI432.DOCX", "https://docs.wto.org/imrd/directdoc.asp?DDFDocuments/t/G/TBTN23/BDI432.DOCX")</f>
        <v>https://docs.wto.org/imrd/directdoc.asp?DDFDocuments/t/G/TBTN23/BDI432.DOCX</v>
      </c>
      <c r="Q13" s="6"/>
      <c r="R13" s="6"/>
    </row>
    <row r="14" spans="1:18" ht="69.95" customHeight="1">
      <c r="A14" s="2" t="s">
        <v>704</v>
      </c>
      <c r="B14" s="7">
        <v>45275</v>
      </c>
      <c r="C14" s="6" t="str">
        <f>HYPERLINK("https://eping.wto.org/en/Search?viewData= G/TBT/N/BDI/432, G/TBT/N/KEN/1537, G/TBT/N/RWA/967, G/TBT/N/TZA/1068, G/TBT/N/UGA/1882"," G/TBT/N/BDI/432, G/TBT/N/KEN/1537, G/TBT/N/RWA/967, G/TBT/N/TZA/1068, G/TBT/N/UGA/1882")</f>
        <v xml:space="preserve"> G/TBT/N/BDI/432, G/TBT/N/KEN/1537, G/TBT/N/RWA/967, G/TBT/N/TZA/1068, G/TBT/N/UGA/1882</v>
      </c>
      <c r="D14" s="6" t="s">
        <v>217</v>
      </c>
      <c r="E14" s="8" t="s">
        <v>168</v>
      </c>
      <c r="F14" s="8" t="s">
        <v>169</v>
      </c>
      <c r="G14" s="8" t="s">
        <v>170</v>
      </c>
      <c r="H14" s="6" t="s">
        <v>171</v>
      </c>
      <c r="I14" s="6" t="s">
        <v>172</v>
      </c>
      <c r="J14" s="6" t="s">
        <v>218</v>
      </c>
      <c r="K14" s="6" t="s">
        <v>93</v>
      </c>
      <c r="L14" s="6"/>
      <c r="M14" s="7">
        <v>45335</v>
      </c>
      <c r="N14" s="6" t="s">
        <v>24</v>
      </c>
      <c r="O14" s="8" t="s">
        <v>174</v>
      </c>
      <c r="P14" s="6" t="str">
        <f>HYPERLINK("https://docs.wto.org/imrd/directdoc.asp?DDFDocuments/t/G/TBTN23/BDI432.DOCX", "https://docs.wto.org/imrd/directdoc.asp?DDFDocuments/t/G/TBTN23/BDI432.DOCX")</f>
        <v>https://docs.wto.org/imrd/directdoc.asp?DDFDocuments/t/G/TBTN23/BDI432.DOCX</v>
      </c>
      <c r="Q14" s="6"/>
      <c r="R14" s="6"/>
    </row>
    <row r="15" spans="1:18" ht="69.95" customHeight="1">
      <c r="A15" s="2" t="s">
        <v>704</v>
      </c>
      <c r="B15" s="7">
        <v>45274</v>
      </c>
      <c r="C15" s="6" t="str">
        <f>HYPERLINK("https://eping.wto.org/en/Search?viewData= G/TBT/N/BDI/431, G/TBT/N/KEN/1536, G/TBT/N/RWA/966, G/TBT/N/TZA/1067, G/TBT/N/UGA/1881"," G/TBT/N/BDI/431, G/TBT/N/KEN/1536, G/TBT/N/RWA/966, G/TBT/N/TZA/1067, G/TBT/N/UGA/1881")</f>
        <v xml:space="preserve"> G/TBT/N/BDI/431, G/TBT/N/KEN/1536, G/TBT/N/RWA/966, G/TBT/N/TZA/1067, G/TBT/N/UGA/1881</v>
      </c>
      <c r="D15" s="6" t="s">
        <v>175</v>
      </c>
      <c r="E15" s="8" t="s">
        <v>236</v>
      </c>
      <c r="F15" s="8" t="s">
        <v>237</v>
      </c>
      <c r="G15" s="8" t="s">
        <v>170</v>
      </c>
      <c r="H15" s="6" t="s">
        <v>171</v>
      </c>
      <c r="I15" s="6" t="s">
        <v>172</v>
      </c>
      <c r="J15" s="6" t="s">
        <v>173</v>
      </c>
      <c r="K15" s="6" t="s">
        <v>93</v>
      </c>
      <c r="L15" s="6"/>
      <c r="M15" s="7">
        <v>45334</v>
      </c>
      <c r="N15" s="6" t="s">
        <v>24</v>
      </c>
      <c r="O15" s="8" t="s">
        <v>238</v>
      </c>
      <c r="P15" s="6" t="str">
        <f>HYPERLINK("https://docs.wto.org/imrd/directdoc.asp?DDFDocuments/t/G/TBTN23/BDI431.DOCX", "https://docs.wto.org/imrd/directdoc.asp?DDFDocuments/t/G/TBTN23/BDI431.DOCX")</f>
        <v>https://docs.wto.org/imrd/directdoc.asp?DDFDocuments/t/G/TBTN23/BDI431.DOCX</v>
      </c>
      <c r="Q15" s="6"/>
      <c r="R15" s="6"/>
    </row>
    <row r="16" spans="1:18" ht="69.95" customHeight="1">
      <c r="A16" s="2" t="s">
        <v>704</v>
      </c>
      <c r="B16" s="7">
        <v>45274</v>
      </c>
      <c r="C16" s="6" t="str">
        <f>HYPERLINK("https://eping.wto.org/en/Search?viewData= G/TBT/N/BDI/431, G/TBT/N/KEN/1536, G/TBT/N/RWA/966, G/TBT/N/TZA/1067, G/TBT/N/UGA/1881"," G/TBT/N/BDI/431, G/TBT/N/KEN/1536, G/TBT/N/RWA/966, G/TBT/N/TZA/1067, G/TBT/N/UGA/1881")</f>
        <v xml:space="preserve"> G/TBT/N/BDI/431, G/TBT/N/KEN/1536, G/TBT/N/RWA/966, G/TBT/N/TZA/1067, G/TBT/N/UGA/1881</v>
      </c>
      <c r="D16" s="6" t="s">
        <v>217</v>
      </c>
      <c r="E16" s="8" t="s">
        <v>236</v>
      </c>
      <c r="F16" s="8" t="s">
        <v>237</v>
      </c>
      <c r="G16" s="8" t="s">
        <v>170</v>
      </c>
      <c r="H16" s="6" t="s">
        <v>171</v>
      </c>
      <c r="I16" s="6" t="s">
        <v>172</v>
      </c>
      <c r="J16" s="6" t="s">
        <v>218</v>
      </c>
      <c r="K16" s="6" t="s">
        <v>93</v>
      </c>
      <c r="L16" s="6"/>
      <c r="M16" s="7">
        <v>45334</v>
      </c>
      <c r="N16" s="6" t="s">
        <v>24</v>
      </c>
      <c r="O16" s="8" t="s">
        <v>238</v>
      </c>
      <c r="P16" s="6" t="str">
        <f>HYPERLINK("https://docs.wto.org/imrd/directdoc.asp?DDFDocuments/t/G/TBTN23/BDI431.DOCX", "https://docs.wto.org/imrd/directdoc.asp?DDFDocuments/t/G/TBTN23/BDI431.DOCX")</f>
        <v>https://docs.wto.org/imrd/directdoc.asp?DDFDocuments/t/G/TBTN23/BDI431.DOCX</v>
      </c>
      <c r="Q16" s="6"/>
      <c r="R16" s="6"/>
    </row>
    <row r="17" spans="1:18" ht="69.95" customHeight="1">
      <c r="A17" s="2" t="s">
        <v>704</v>
      </c>
      <c r="B17" s="7">
        <v>45274</v>
      </c>
      <c r="C17" s="6" t="str">
        <f>HYPERLINK("https://eping.wto.org/en/Search?viewData= G/TBT/N/BDI/431, G/TBT/N/KEN/1536, G/TBT/N/RWA/966, G/TBT/N/TZA/1067, G/TBT/N/UGA/1881"," G/TBT/N/BDI/431, G/TBT/N/KEN/1536, G/TBT/N/RWA/966, G/TBT/N/TZA/1067, G/TBT/N/UGA/1881")</f>
        <v xml:space="preserve"> G/TBT/N/BDI/431, G/TBT/N/KEN/1536, G/TBT/N/RWA/966, G/TBT/N/TZA/1067, G/TBT/N/UGA/1881</v>
      </c>
      <c r="D17" s="6" t="s">
        <v>201</v>
      </c>
      <c r="E17" s="8" t="s">
        <v>236</v>
      </c>
      <c r="F17" s="8" t="s">
        <v>237</v>
      </c>
      <c r="G17" s="8" t="s">
        <v>170</v>
      </c>
      <c r="H17" s="6" t="s">
        <v>171</v>
      </c>
      <c r="I17" s="6" t="s">
        <v>172</v>
      </c>
      <c r="J17" s="6" t="s">
        <v>218</v>
      </c>
      <c r="K17" s="6" t="s">
        <v>93</v>
      </c>
      <c r="L17" s="6"/>
      <c r="M17" s="7">
        <v>45334</v>
      </c>
      <c r="N17" s="6" t="s">
        <v>24</v>
      </c>
      <c r="O17" s="8" t="s">
        <v>238</v>
      </c>
      <c r="P17" s="6" t="str">
        <f>HYPERLINK("https://docs.wto.org/imrd/directdoc.asp?DDFDocuments/t/G/TBTN23/BDI431.DOCX", "https://docs.wto.org/imrd/directdoc.asp?DDFDocuments/t/G/TBTN23/BDI431.DOCX")</f>
        <v>https://docs.wto.org/imrd/directdoc.asp?DDFDocuments/t/G/TBTN23/BDI431.DOCX</v>
      </c>
      <c r="Q17" s="6"/>
      <c r="R17" s="6"/>
    </row>
    <row r="18" spans="1:18" ht="69.95" customHeight="1">
      <c r="A18" s="2" t="s">
        <v>704</v>
      </c>
      <c r="B18" s="7">
        <v>45274</v>
      </c>
      <c r="C18" s="6" t="str">
        <f>HYPERLINK("https://eping.wto.org/en/Search?viewData= G/TBT/N/BDI/431, G/TBT/N/KEN/1536, G/TBT/N/RWA/966, G/TBT/N/TZA/1067, G/TBT/N/UGA/1881"," G/TBT/N/BDI/431, G/TBT/N/KEN/1536, G/TBT/N/RWA/966, G/TBT/N/TZA/1067, G/TBT/N/UGA/1881")</f>
        <v xml:space="preserve"> G/TBT/N/BDI/431, G/TBT/N/KEN/1536, G/TBT/N/RWA/966, G/TBT/N/TZA/1067, G/TBT/N/UGA/1881</v>
      </c>
      <c r="D18" s="6" t="s">
        <v>167</v>
      </c>
      <c r="E18" s="8" t="s">
        <v>236</v>
      </c>
      <c r="F18" s="8" t="s">
        <v>237</v>
      </c>
      <c r="G18" s="8" t="s">
        <v>170</v>
      </c>
      <c r="H18" s="6" t="s">
        <v>171</v>
      </c>
      <c r="I18" s="6" t="s">
        <v>172</v>
      </c>
      <c r="J18" s="6" t="s">
        <v>173</v>
      </c>
      <c r="K18" s="6" t="s">
        <v>93</v>
      </c>
      <c r="L18" s="6"/>
      <c r="M18" s="7">
        <v>45334</v>
      </c>
      <c r="N18" s="6" t="s">
        <v>24</v>
      </c>
      <c r="O18" s="8" t="s">
        <v>238</v>
      </c>
      <c r="P18" s="6" t="str">
        <f>HYPERLINK("https://docs.wto.org/imrd/directdoc.asp?DDFDocuments/t/G/TBTN23/BDI431.DOCX", "https://docs.wto.org/imrd/directdoc.asp?DDFDocuments/t/G/TBTN23/BDI431.DOCX")</f>
        <v>https://docs.wto.org/imrd/directdoc.asp?DDFDocuments/t/G/TBTN23/BDI431.DOCX</v>
      </c>
      <c r="Q18" s="6"/>
      <c r="R18" s="6"/>
    </row>
    <row r="19" spans="1:18" ht="69.95" customHeight="1">
      <c r="A19" s="2" t="s">
        <v>704</v>
      </c>
      <c r="B19" s="7">
        <v>45274</v>
      </c>
      <c r="C19" s="6" t="str">
        <f>HYPERLINK("https://eping.wto.org/en/Search?viewData= G/TBT/N/BDI/431, G/TBT/N/KEN/1536, G/TBT/N/RWA/966, G/TBT/N/TZA/1067, G/TBT/N/UGA/1881"," G/TBT/N/BDI/431, G/TBT/N/KEN/1536, G/TBT/N/RWA/966, G/TBT/N/TZA/1067, G/TBT/N/UGA/1881")</f>
        <v xml:space="preserve"> G/TBT/N/BDI/431, G/TBT/N/KEN/1536, G/TBT/N/RWA/966, G/TBT/N/TZA/1067, G/TBT/N/UGA/1881</v>
      </c>
      <c r="D19" s="6" t="s">
        <v>213</v>
      </c>
      <c r="E19" s="8" t="s">
        <v>236</v>
      </c>
      <c r="F19" s="8" t="s">
        <v>237</v>
      </c>
      <c r="G19" s="8" t="s">
        <v>170</v>
      </c>
      <c r="H19" s="6" t="s">
        <v>171</v>
      </c>
      <c r="I19" s="6" t="s">
        <v>172</v>
      </c>
      <c r="J19" s="6" t="s">
        <v>218</v>
      </c>
      <c r="K19" s="6" t="s">
        <v>93</v>
      </c>
      <c r="L19" s="6"/>
      <c r="M19" s="7">
        <v>45334</v>
      </c>
      <c r="N19" s="6" t="s">
        <v>24</v>
      </c>
      <c r="O19" s="8" t="s">
        <v>238</v>
      </c>
      <c r="P19" s="6" t="str">
        <f>HYPERLINK("https://docs.wto.org/imrd/directdoc.asp?DDFDocuments/t/G/TBTN23/BDI431.DOCX", "https://docs.wto.org/imrd/directdoc.asp?DDFDocuments/t/G/TBTN23/BDI431.DOCX")</f>
        <v>https://docs.wto.org/imrd/directdoc.asp?DDFDocuments/t/G/TBTN23/BDI431.DOCX</v>
      </c>
      <c r="Q19" s="6"/>
      <c r="R19" s="6"/>
    </row>
    <row r="20" spans="1:18" ht="69.95" customHeight="1">
      <c r="A20" s="2" t="s">
        <v>706</v>
      </c>
      <c r="B20" s="7">
        <v>45275</v>
      </c>
      <c r="C20" s="6" t="str">
        <f>HYPERLINK("https://eping.wto.org/en/Search?viewData= G/TBT/N/BDI/433, G/TBT/N/KEN/1538, G/TBT/N/RWA/968, G/TBT/N/TZA/1069, G/TBT/N/UGA/1883"," G/TBT/N/BDI/433, G/TBT/N/KEN/1538, G/TBT/N/RWA/968, G/TBT/N/TZA/1069, G/TBT/N/UGA/1883")</f>
        <v xml:space="preserve"> G/TBT/N/BDI/433, G/TBT/N/KEN/1538, G/TBT/N/RWA/968, G/TBT/N/TZA/1069, G/TBT/N/UGA/1883</v>
      </c>
      <c r="D20" s="6" t="s">
        <v>175</v>
      </c>
      <c r="E20" s="8" t="s">
        <v>182</v>
      </c>
      <c r="F20" s="8" t="s">
        <v>183</v>
      </c>
      <c r="G20" s="8" t="s">
        <v>184</v>
      </c>
      <c r="H20" s="6" t="s">
        <v>21</v>
      </c>
      <c r="I20" s="6" t="s">
        <v>185</v>
      </c>
      <c r="J20" s="6" t="s">
        <v>186</v>
      </c>
      <c r="K20" s="6" t="s">
        <v>21</v>
      </c>
      <c r="L20" s="6"/>
      <c r="M20" s="7">
        <v>45335</v>
      </c>
      <c r="N20" s="6" t="s">
        <v>24</v>
      </c>
      <c r="O20" s="8" t="s">
        <v>187</v>
      </c>
      <c r="P20" s="6" t="str">
        <f>HYPERLINK("https://docs.wto.org/imrd/directdoc.asp?DDFDocuments/t/G/TBTN23/BDI433.DOCX", "https://docs.wto.org/imrd/directdoc.asp?DDFDocuments/t/G/TBTN23/BDI433.DOCX")</f>
        <v>https://docs.wto.org/imrd/directdoc.asp?DDFDocuments/t/G/TBTN23/BDI433.DOCX</v>
      </c>
      <c r="Q20" s="6"/>
      <c r="R20" s="6"/>
    </row>
    <row r="21" spans="1:18" ht="69.95" customHeight="1">
      <c r="A21" s="2" t="s">
        <v>706</v>
      </c>
      <c r="B21" s="7">
        <v>45275</v>
      </c>
      <c r="C21" s="6" t="str">
        <f>HYPERLINK("https://eping.wto.org/en/Search?viewData= G/TBT/N/BDI/433, G/TBT/N/KEN/1538, G/TBT/N/RWA/968, G/TBT/N/TZA/1069, G/TBT/N/UGA/1883"," G/TBT/N/BDI/433, G/TBT/N/KEN/1538, G/TBT/N/RWA/968, G/TBT/N/TZA/1069, G/TBT/N/UGA/1883")</f>
        <v xml:space="preserve"> G/TBT/N/BDI/433, G/TBT/N/KEN/1538, G/TBT/N/RWA/968, G/TBT/N/TZA/1069, G/TBT/N/UGA/1883</v>
      </c>
      <c r="D21" s="6" t="s">
        <v>213</v>
      </c>
      <c r="E21" s="8" t="s">
        <v>182</v>
      </c>
      <c r="F21" s="8" t="s">
        <v>183</v>
      </c>
      <c r="G21" s="8" t="s">
        <v>184</v>
      </c>
      <c r="H21" s="6" t="s">
        <v>21</v>
      </c>
      <c r="I21" s="6" t="s">
        <v>185</v>
      </c>
      <c r="J21" s="6" t="s">
        <v>214</v>
      </c>
      <c r="K21" s="6" t="s">
        <v>21</v>
      </c>
      <c r="L21" s="6"/>
      <c r="M21" s="7">
        <v>45335</v>
      </c>
      <c r="N21" s="6" t="s">
        <v>24</v>
      </c>
      <c r="O21" s="8" t="s">
        <v>187</v>
      </c>
      <c r="P21" s="6" t="str">
        <f>HYPERLINK("https://docs.wto.org/imrd/directdoc.asp?DDFDocuments/t/G/TBTN23/BDI433.DOCX", "https://docs.wto.org/imrd/directdoc.asp?DDFDocuments/t/G/TBTN23/BDI433.DOCX")</f>
        <v>https://docs.wto.org/imrd/directdoc.asp?DDFDocuments/t/G/TBTN23/BDI433.DOCX</v>
      </c>
      <c r="Q21" s="6"/>
      <c r="R21" s="6"/>
    </row>
    <row r="22" spans="1:18" ht="69.95" customHeight="1">
      <c r="A22" s="2" t="s">
        <v>706</v>
      </c>
      <c r="B22" s="7">
        <v>45275</v>
      </c>
      <c r="C22" s="6" t="str">
        <f>HYPERLINK("https://eping.wto.org/en/Search?viewData= G/TBT/N/BDI/433, G/TBT/N/KEN/1538, G/TBT/N/RWA/968, G/TBT/N/TZA/1069, G/TBT/N/UGA/1883"," G/TBT/N/BDI/433, G/TBT/N/KEN/1538, G/TBT/N/RWA/968, G/TBT/N/TZA/1069, G/TBT/N/UGA/1883")</f>
        <v xml:space="preserve"> G/TBT/N/BDI/433, G/TBT/N/KEN/1538, G/TBT/N/RWA/968, G/TBT/N/TZA/1069, G/TBT/N/UGA/1883</v>
      </c>
      <c r="D22" s="6" t="s">
        <v>217</v>
      </c>
      <c r="E22" s="8" t="s">
        <v>182</v>
      </c>
      <c r="F22" s="8" t="s">
        <v>183</v>
      </c>
      <c r="G22" s="8" t="s">
        <v>184</v>
      </c>
      <c r="H22" s="6" t="s">
        <v>21</v>
      </c>
      <c r="I22" s="6" t="s">
        <v>185</v>
      </c>
      <c r="J22" s="6" t="s">
        <v>214</v>
      </c>
      <c r="K22" s="6" t="s">
        <v>21</v>
      </c>
      <c r="L22" s="6"/>
      <c r="M22" s="7">
        <v>45335</v>
      </c>
      <c r="N22" s="6" t="s">
        <v>24</v>
      </c>
      <c r="O22" s="8" t="s">
        <v>187</v>
      </c>
      <c r="P22" s="6" t="str">
        <f>HYPERLINK("https://docs.wto.org/imrd/directdoc.asp?DDFDocuments/t/G/TBTN23/BDI433.DOCX", "https://docs.wto.org/imrd/directdoc.asp?DDFDocuments/t/G/TBTN23/BDI433.DOCX")</f>
        <v>https://docs.wto.org/imrd/directdoc.asp?DDFDocuments/t/G/TBTN23/BDI433.DOCX</v>
      </c>
      <c r="Q22" s="6"/>
      <c r="R22" s="6"/>
    </row>
    <row r="23" spans="1:18" ht="69.95" customHeight="1">
      <c r="A23" s="2" t="s">
        <v>706</v>
      </c>
      <c r="B23" s="7">
        <v>45275</v>
      </c>
      <c r="C23" s="6" t="str">
        <f>HYPERLINK("https://eping.wto.org/en/Search?viewData= G/TBT/N/BDI/433, G/TBT/N/KEN/1538, G/TBT/N/RWA/968, G/TBT/N/TZA/1069, G/TBT/N/UGA/1883"," G/TBT/N/BDI/433, G/TBT/N/KEN/1538, G/TBT/N/RWA/968, G/TBT/N/TZA/1069, G/TBT/N/UGA/1883")</f>
        <v xml:space="preserve"> G/TBT/N/BDI/433, G/TBT/N/KEN/1538, G/TBT/N/RWA/968, G/TBT/N/TZA/1069, G/TBT/N/UGA/1883</v>
      </c>
      <c r="D23" s="6" t="s">
        <v>167</v>
      </c>
      <c r="E23" s="8" t="s">
        <v>182</v>
      </c>
      <c r="F23" s="8" t="s">
        <v>183</v>
      </c>
      <c r="G23" s="8" t="s">
        <v>184</v>
      </c>
      <c r="H23" s="6" t="s">
        <v>21</v>
      </c>
      <c r="I23" s="6" t="s">
        <v>185</v>
      </c>
      <c r="J23" s="6" t="s">
        <v>186</v>
      </c>
      <c r="K23" s="6" t="s">
        <v>21</v>
      </c>
      <c r="L23" s="6"/>
      <c r="M23" s="7">
        <v>45335</v>
      </c>
      <c r="N23" s="6" t="s">
        <v>24</v>
      </c>
      <c r="O23" s="8" t="s">
        <v>187</v>
      </c>
      <c r="P23" s="6" t="str">
        <f>HYPERLINK("https://docs.wto.org/imrd/directdoc.asp?DDFDocuments/t/G/TBTN23/BDI433.DOCX", "https://docs.wto.org/imrd/directdoc.asp?DDFDocuments/t/G/TBTN23/BDI433.DOCX")</f>
        <v>https://docs.wto.org/imrd/directdoc.asp?DDFDocuments/t/G/TBTN23/BDI433.DOCX</v>
      </c>
      <c r="Q23" s="6"/>
      <c r="R23" s="6"/>
    </row>
    <row r="24" spans="1:18" ht="69.95" customHeight="1">
      <c r="A24" s="2" t="s">
        <v>706</v>
      </c>
      <c r="B24" s="7">
        <v>45275</v>
      </c>
      <c r="C24" s="6" t="str">
        <f>HYPERLINK("https://eping.wto.org/en/Search?viewData= G/TBT/N/BDI/433, G/TBT/N/KEN/1538, G/TBT/N/RWA/968, G/TBT/N/TZA/1069, G/TBT/N/UGA/1883"," G/TBT/N/BDI/433, G/TBT/N/KEN/1538, G/TBT/N/RWA/968, G/TBT/N/TZA/1069, G/TBT/N/UGA/1883")</f>
        <v xml:space="preserve"> G/TBT/N/BDI/433, G/TBT/N/KEN/1538, G/TBT/N/RWA/968, G/TBT/N/TZA/1069, G/TBT/N/UGA/1883</v>
      </c>
      <c r="D24" s="6" t="s">
        <v>201</v>
      </c>
      <c r="E24" s="8" t="s">
        <v>182</v>
      </c>
      <c r="F24" s="8" t="s">
        <v>183</v>
      </c>
      <c r="G24" s="8" t="s">
        <v>184</v>
      </c>
      <c r="H24" s="6" t="s">
        <v>21</v>
      </c>
      <c r="I24" s="6" t="s">
        <v>185</v>
      </c>
      <c r="J24" s="6" t="s">
        <v>214</v>
      </c>
      <c r="K24" s="6" t="s">
        <v>21</v>
      </c>
      <c r="L24" s="6"/>
      <c r="M24" s="7">
        <v>45335</v>
      </c>
      <c r="N24" s="6" t="s">
        <v>24</v>
      </c>
      <c r="O24" s="8" t="s">
        <v>187</v>
      </c>
      <c r="P24" s="6" t="str">
        <f>HYPERLINK("https://docs.wto.org/imrd/directdoc.asp?DDFDocuments/t/G/TBTN23/BDI433.DOCX", "https://docs.wto.org/imrd/directdoc.asp?DDFDocuments/t/G/TBTN23/BDI433.DOCX")</f>
        <v>https://docs.wto.org/imrd/directdoc.asp?DDFDocuments/t/G/TBTN23/BDI433.DOCX</v>
      </c>
      <c r="Q24" s="6"/>
      <c r="R24" s="6"/>
    </row>
    <row r="25" spans="1:18" ht="69.95" customHeight="1">
      <c r="A25" s="2" t="s">
        <v>724</v>
      </c>
      <c r="B25" s="7">
        <v>45271</v>
      </c>
      <c r="C25" s="6" t="str">
        <f>HYPERLINK("https://eping.wto.org/en/Search?viewData= G/TBT/N/BDI/420, G/TBT/N/KEN/1525, G/TBT/N/RWA/955, G/TBT/N/TZA/1055, G/TBT/N/UGA/1870"," G/TBT/N/BDI/420, G/TBT/N/KEN/1525, G/TBT/N/RWA/955, G/TBT/N/TZA/1055, G/TBT/N/UGA/1870")</f>
        <v xml:space="preserve"> G/TBT/N/BDI/420, G/TBT/N/KEN/1525, G/TBT/N/RWA/955, G/TBT/N/TZA/1055, G/TBT/N/UGA/1870</v>
      </c>
      <c r="D25" s="6" t="s">
        <v>175</v>
      </c>
      <c r="E25" s="8" t="s">
        <v>333</v>
      </c>
      <c r="F25" s="8" t="s">
        <v>334</v>
      </c>
      <c r="G25" s="8" t="s">
        <v>335</v>
      </c>
      <c r="H25" s="6" t="s">
        <v>336</v>
      </c>
      <c r="I25" s="6" t="s">
        <v>324</v>
      </c>
      <c r="J25" s="6" t="s">
        <v>325</v>
      </c>
      <c r="K25" s="6" t="s">
        <v>21</v>
      </c>
      <c r="L25" s="6"/>
      <c r="M25" s="7">
        <v>45331</v>
      </c>
      <c r="N25" s="6" t="s">
        <v>24</v>
      </c>
      <c r="O25" s="8" t="s">
        <v>337</v>
      </c>
      <c r="P25" s="6" t="str">
        <f>HYPERLINK("https://docs.wto.org/imrd/directdoc.asp?DDFDocuments/t/G/TBTN23/BDI420.DOCX", "https://docs.wto.org/imrd/directdoc.asp?DDFDocuments/t/G/TBTN23/BDI420.DOCX")</f>
        <v>https://docs.wto.org/imrd/directdoc.asp?DDFDocuments/t/G/TBTN23/BDI420.DOCX</v>
      </c>
      <c r="Q25" s="6"/>
      <c r="R25" s="6" t="str">
        <f>HYPERLINK("https://docs.wto.org/imrd/directdoc.asp?DDFDocuments/v/G/TBTN23/BDI420.DOCX", "https://docs.wto.org/imrd/directdoc.asp?DDFDocuments/v/G/TBTN23/BDI420.DOCX")</f>
        <v>https://docs.wto.org/imrd/directdoc.asp?DDFDocuments/v/G/TBTN23/BDI420.DOCX</v>
      </c>
    </row>
    <row r="26" spans="1:18" ht="69.95" customHeight="1">
      <c r="A26" s="2" t="s">
        <v>724</v>
      </c>
      <c r="B26" s="7">
        <v>45271</v>
      </c>
      <c r="C26" s="6" t="str">
        <f>HYPERLINK("https://eping.wto.org/en/Search?viewData= G/TBT/N/BDI/420, G/TBT/N/KEN/1525, G/TBT/N/RWA/955, G/TBT/N/TZA/1055, G/TBT/N/UGA/1870"," G/TBT/N/BDI/420, G/TBT/N/KEN/1525, G/TBT/N/RWA/955, G/TBT/N/TZA/1055, G/TBT/N/UGA/1870")</f>
        <v xml:space="preserve"> G/TBT/N/BDI/420, G/TBT/N/KEN/1525, G/TBT/N/RWA/955, G/TBT/N/TZA/1055, G/TBT/N/UGA/1870</v>
      </c>
      <c r="D26" s="6" t="s">
        <v>167</v>
      </c>
      <c r="E26" s="8" t="s">
        <v>333</v>
      </c>
      <c r="F26" s="8" t="s">
        <v>334</v>
      </c>
      <c r="G26" s="8" t="s">
        <v>335</v>
      </c>
      <c r="H26" s="6" t="s">
        <v>336</v>
      </c>
      <c r="I26" s="6" t="s">
        <v>324</v>
      </c>
      <c r="J26" s="6" t="s">
        <v>327</v>
      </c>
      <c r="K26" s="6" t="s">
        <v>21</v>
      </c>
      <c r="L26" s="6"/>
      <c r="M26" s="7">
        <v>45331</v>
      </c>
      <c r="N26" s="6" t="s">
        <v>24</v>
      </c>
      <c r="O26" s="8" t="s">
        <v>337</v>
      </c>
      <c r="P26" s="6" t="str">
        <f>HYPERLINK("https://docs.wto.org/imrd/directdoc.asp?DDFDocuments/t/G/TBTN23/BDI420.DOCX", "https://docs.wto.org/imrd/directdoc.asp?DDFDocuments/t/G/TBTN23/BDI420.DOCX")</f>
        <v>https://docs.wto.org/imrd/directdoc.asp?DDFDocuments/t/G/TBTN23/BDI420.DOCX</v>
      </c>
      <c r="Q26" s="6"/>
      <c r="R26" s="6" t="str">
        <f>HYPERLINK("https://docs.wto.org/imrd/directdoc.asp?DDFDocuments/v/G/TBTN23/BDI420.DOCX", "https://docs.wto.org/imrd/directdoc.asp?DDFDocuments/v/G/TBTN23/BDI420.DOCX")</f>
        <v>https://docs.wto.org/imrd/directdoc.asp?DDFDocuments/v/G/TBTN23/BDI420.DOCX</v>
      </c>
    </row>
    <row r="27" spans="1:18" ht="69.95" customHeight="1">
      <c r="A27" s="2" t="s">
        <v>724</v>
      </c>
      <c r="B27" s="7">
        <v>45271</v>
      </c>
      <c r="C27" s="6" t="str">
        <f>HYPERLINK("https://eping.wto.org/en/Search?viewData= G/TBT/N/BDI/420, G/TBT/N/KEN/1525, G/TBT/N/RWA/955, G/TBT/N/TZA/1055, G/TBT/N/UGA/1870"," G/TBT/N/BDI/420, G/TBT/N/KEN/1525, G/TBT/N/RWA/955, G/TBT/N/TZA/1055, G/TBT/N/UGA/1870")</f>
        <v xml:space="preserve"> G/TBT/N/BDI/420, G/TBT/N/KEN/1525, G/TBT/N/RWA/955, G/TBT/N/TZA/1055, G/TBT/N/UGA/1870</v>
      </c>
      <c r="D27" s="6" t="s">
        <v>201</v>
      </c>
      <c r="E27" s="8" t="s">
        <v>333</v>
      </c>
      <c r="F27" s="8" t="s">
        <v>334</v>
      </c>
      <c r="G27" s="8" t="s">
        <v>335</v>
      </c>
      <c r="H27" s="6" t="s">
        <v>336</v>
      </c>
      <c r="I27" s="6" t="s">
        <v>324</v>
      </c>
      <c r="J27" s="6" t="s">
        <v>327</v>
      </c>
      <c r="K27" s="6" t="s">
        <v>21</v>
      </c>
      <c r="L27" s="6"/>
      <c r="M27" s="7">
        <v>45331</v>
      </c>
      <c r="N27" s="6" t="s">
        <v>24</v>
      </c>
      <c r="O27" s="8" t="s">
        <v>337</v>
      </c>
      <c r="P27" s="6" t="str">
        <f>HYPERLINK("https://docs.wto.org/imrd/directdoc.asp?DDFDocuments/t/G/TBTN23/BDI420.DOCX", "https://docs.wto.org/imrd/directdoc.asp?DDFDocuments/t/G/TBTN23/BDI420.DOCX")</f>
        <v>https://docs.wto.org/imrd/directdoc.asp?DDFDocuments/t/G/TBTN23/BDI420.DOCX</v>
      </c>
      <c r="Q27" s="6"/>
      <c r="R27" s="6" t="str">
        <f>HYPERLINK("https://docs.wto.org/imrd/directdoc.asp?DDFDocuments/v/G/TBTN23/BDI420.DOCX", "https://docs.wto.org/imrd/directdoc.asp?DDFDocuments/v/G/TBTN23/BDI420.DOCX")</f>
        <v>https://docs.wto.org/imrd/directdoc.asp?DDFDocuments/v/G/TBTN23/BDI420.DOCX</v>
      </c>
    </row>
    <row r="28" spans="1:18" ht="69.95" customHeight="1">
      <c r="A28" s="2" t="s">
        <v>724</v>
      </c>
      <c r="B28" s="7">
        <v>45271</v>
      </c>
      <c r="C28" s="6" t="str">
        <f>HYPERLINK("https://eping.wto.org/en/Search?viewData= G/TBT/N/BDI/420, G/TBT/N/KEN/1525, G/TBT/N/RWA/955, G/TBT/N/TZA/1055, G/TBT/N/UGA/1870"," G/TBT/N/BDI/420, G/TBT/N/KEN/1525, G/TBT/N/RWA/955, G/TBT/N/TZA/1055, G/TBT/N/UGA/1870")</f>
        <v xml:space="preserve"> G/TBT/N/BDI/420, G/TBT/N/KEN/1525, G/TBT/N/RWA/955, G/TBT/N/TZA/1055, G/TBT/N/UGA/1870</v>
      </c>
      <c r="D28" s="6" t="s">
        <v>217</v>
      </c>
      <c r="E28" s="8" t="s">
        <v>333</v>
      </c>
      <c r="F28" s="8" t="s">
        <v>334</v>
      </c>
      <c r="G28" s="8" t="s">
        <v>335</v>
      </c>
      <c r="H28" s="6" t="s">
        <v>336</v>
      </c>
      <c r="I28" s="6" t="s">
        <v>324</v>
      </c>
      <c r="J28" s="6" t="s">
        <v>327</v>
      </c>
      <c r="K28" s="6" t="s">
        <v>21</v>
      </c>
      <c r="L28" s="6"/>
      <c r="M28" s="7">
        <v>45331</v>
      </c>
      <c r="N28" s="6" t="s">
        <v>24</v>
      </c>
      <c r="O28" s="8" t="s">
        <v>337</v>
      </c>
      <c r="P28" s="6" t="str">
        <f>HYPERLINK("https://docs.wto.org/imrd/directdoc.asp?DDFDocuments/t/G/TBTN23/BDI420.DOCX", "https://docs.wto.org/imrd/directdoc.asp?DDFDocuments/t/G/TBTN23/BDI420.DOCX")</f>
        <v>https://docs.wto.org/imrd/directdoc.asp?DDFDocuments/t/G/TBTN23/BDI420.DOCX</v>
      </c>
      <c r="Q28" s="6"/>
      <c r="R28" s="6" t="str">
        <f>HYPERLINK("https://docs.wto.org/imrd/directdoc.asp?DDFDocuments/v/G/TBTN23/BDI420.DOCX", "https://docs.wto.org/imrd/directdoc.asp?DDFDocuments/v/G/TBTN23/BDI420.DOCX")</f>
        <v>https://docs.wto.org/imrd/directdoc.asp?DDFDocuments/v/G/TBTN23/BDI420.DOCX</v>
      </c>
    </row>
    <row r="29" spans="1:18" ht="69.95" customHeight="1">
      <c r="A29" s="2" t="s">
        <v>724</v>
      </c>
      <c r="B29" s="7">
        <v>45271</v>
      </c>
      <c r="C29" s="6" t="str">
        <f>HYPERLINK("https://eping.wto.org/en/Search?viewData= G/TBT/N/BDI/420, G/TBT/N/KEN/1525, G/TBT/N/RWA/955, G/TBT/N/TZA/1055, G/TBT/N/UGA/1870"," G/TBT/N/BDI/420, G/TBT/N/KEN/1525, G/TBT/N/RWA/955, G/TBT/N/TZA/1055, G/TBT/N/UGA/1870")</f>
        <v xml:space="preserve"> G/TBT/N/BDI/420, G/TBT/N/KEN/1525, G/TBT/N/RWA/955, G/TBT/N/TZA/1055, G/TBT/N/UGA/1870</v>
      </c>
      <c r="D29" s="6" t="s">
        <v>213</v>
      </c>
      <c r="E29" s="8" t="s">
        <v>333</v>
      </c>
      <c r="F29" s="8" t="s">
        <v>334</v>
      </c>
      <c r="G29" s="8" t="s">
        <v>335</v>
      </c>
      <c r="H29" s="6" t="s">
        <v>336</v>
      </c>
      <c r="I29" s="6" t="s">
        <v>324</v>
      </c>
      <c r="J29" s="6" t="s">
        <v>327</v>
      </c>
      <c r="K29" s="6" t="s">
        <v>21</v>
      </c>
      <c r="L29" s="6"/>
      <c r="M29" s="7">
        <v>45331</v>
      </c>
      <c r="N29" s="6" t="s">
        <v>24</v>
      </c>
      <c r="O29" s="8" t="s">
        <v>337</v>
      </c>
      <c r="P29" s="6" t="str">
        <f>HYPERLINK("https://docs.wto.org/imrd/directdoc.asp?DDFDocuments/t/G/TBTN23/BDI420.DOCX", "https://docs.wto.org/imrd/directdoc.asp?DDFDocuments/t/G/TBTN23/BDI420.DOCX")</f>
        <v>https://docs.wto.org/imrd/directdoc.asp?DDFDocuments/t/G/TBTN23/BDI420.DOCX</v>
      </c>
      <c r="Q29" s="6"/>
      <c r="R29" s="6" t="str">
        <f>HYPERLINK("https://docs.wto.org/imrd/directdoc.asp?DDFDocuments/v/G/TBTN23/BDI420.DOCX", "https://docs.wto.org/imrd/directdoc.asp?DDFDocuments/v/G/TBTN23/BDI420.DOCX")</f>
        <v>https://docs.wto.org/imrd/directdoc.asp?DDFDocuments/v/G/TBTN23/BDI420.DOCX</v>
      </c>
    </row>
    <row r="30" spans="1:18" ht="69.95" customHeight="1">
      <c r="A30" s="2" t="s">
        <v>741</v>
      </c>
      <c r="B30" s="7">
        <v>45271</v>
      </c>
      <c r="C30" s="6" t="str">
        <f>HYPERLINK("https://eping.wto.org/en/Search?viewData= G/TBT/N/SWZ/32"," G/TBT/N/SWZ/32")</f>
        <v xml:space="preserve"> G/TBT/N/SWZ/32</v>
      </c>
      <c r="D30" s="6" t="s">
        <v>312</v>
      </c>
      <c r="E30" s="8" t="s">
        <v>740</v>
      </c>
      <c r="F30" s="8" t="s">
        <v>449</v>
      </c>
      <c r="G30" s="8" t="s">
        <v>450</v>
      </c>
      <c r="H30" s="6" t="s">
        <v>451</v>
      </c>
      <c r="I30" s="6" t="s">
        <v>452</v>
      </c>
      <c r="J30" s="6" t="s">
        <v>453</v>
      </c>
      <c r="K30" s="6" t="s">
        <v>21</v>
      </c>
      <c r="L30" s="6"/>
      <c r="M30" s="7" t="s">
        <v>21</v>
      </c>
      <c r="N30" s="6" t="s">
        <v>24</v>
      </c>
      <c r="O30" s="8" t="s">
        <v>454</v>
      </c>
      <c r="P30" s="6" t="str">
        <f>HYPERLINK("https://docs.wto.org/imrd/directdoc.asp?DDFDocuments/t/G/TBTN23/SWZ32.DOCX", "https://docs.wto.org/imrd/directdoc.asp?DDFDocuments/t/G/TBTN23/SWZ32.DOCX")</f>
        <v>https://docs.wto.org/imrd/directdoc.asp?DDFDocuments/t/G/TBTN23/SWZ32.DOCX</v>
      </c>
      <c r="Q30" s="6"/>
      <c r="R30" s="6" t="str">
        <f>HYPERLINK("https://docs.wto.org/imrd/directdoc.asp?DDFDocuments/v/G/TBTN23/SWZ32.DOCX", "https://docs.wto.org/imrd/directdoc.asp?DDFDocuments/v/G/TBTN23/SWZ32.DOCX")</f>
        <v>https://docs.wto.org/imrd/directdoc.asp?DDFDocuments/v/G/TBTN23/SWZ32.DOCX</v>
      </c>
    </row>
    <row r="31" spans="1:18" ht="69.95" customHeight="1">
      <c r="A31" s="2" t="s">
        <v>752</v>
      </c>
      <c r="B31" s="7">
        <v>45264</v>
      </c>
      <c r="C31" s="6" t="str">
        <f>HYPERLINK("https://eping.wto.org/en/Search?viewData= G/TBT/N/USA/2074"," G/TBT/N/USA/2074")</f>
        <v xml:space="preserve"> G/TBT/N/USA/2074</v>
      </c>
      <c r="D31" s="6" t="s">
        <v>33</v>
      </c>
      <c r="E31" s="8" t="s">
        <v>553</v>
      </c>
      <c r="F31" s="8" t="s">
        <v>554</v>
      </c>
      <c r="G31" s="8" t="s">
        <v>555</v>
      </c>
      <c r="H31" s="6" t="s">
        <v>21</v>
      </c>
      <c r="I31" s="6" t="s">
        <v>556</v>
      </c>
      <c r="J31" s="6" t="s">
        <v>557</v>
      </c>
      <c r="K31" s="6" t="s">
        <v>21</v>
      </c>
      <c r="L31" s="6"/>
      <c r="M31" s="7">
        <v>45299</v>
      </c>
      <c r="N31" s="6" t="s">
        <v>24</v>
      </c>
      <c r="O31" s="8" t="s">
        <v>558</v>
      </c>
      <c r="P31" s="6" t="str">
        <f>HYPERLINK("https://docs.wto.org/imrd/directdoc.asp?DDFDocuments/t/G/TBTN23/USA2074.DOCX", "https://docs.wto.org/imrd/directdoc.asp?DDFDocuments/t/G/TBTN23/USA2074.DOCX")</f>
        <v>https://docs.wto.org/imrd/directdoc.asp?DDFDocuments/t/G/TBTN23/USA2074.DOCX</v>
      </c>
      <c r="Q31" s="6"/>
      <c r="R31" s="6" t="str">
        <f>HYPERLINK("https://docs.wto.org/imrd/directdoc.asp?DDFDocuments/v/G/TBTN23/USA2074.DOCX", "https://docs.wto.org/imrd/directdoc.asp?DDFDocuments/v/G/TBTN23/USA2074.DOCX")</f>
        <v>https://docs.wto.org/imrd/directdoc.asp?DDFDocuments/v/G/TBTN23/USA2074.DOCX</v>
      </c>
    </row>
    <row r="32" spans="1:18" ht="69.95" customHeight="1">
      <c r="A32" s="2" t="s">
        <v>701</v>
      </c>
      <c r="B32" s="7">
        <v>45278</v>
      </c>
      <c r="C32" s="6" t="str">
        <f>HYPERLINK("https://eping.wto.org/en/Search?viewData= G/TBT/N/EU/1039"," G/TBT/N/EU/1039")</f>
        <v xml:space="preserve"> G/TBT/N/EU/1039</v>
      </c>
      <c r="D32" s="6" t="s">
        <v>47</v>
      </c>
      <c r="E32" s="8" t="s">
        <v>148</v>
      </c>
      <c r="F32" s="8" t="s">
        <v>149</v>
      </c>
      <c r="G32" s="8" t="s">
        <v>150</v>
      </c>
      <c r="H32" s="6" t="s">
        <v>151</v>
      </c>
      <c r="I32" s="6" t="s">
        <v>152</v>
      </c>
      <c r="J32" s="6" t="s">
        <v>153</v>
      </c>
      <c r="K32" s="6" t="s">
        <v>21</v>
      </c>
      <c r="L32" s="6"/>
      <c r="M32" s="7">
        <v>45338</v>
      </c>
      <c r="N32" s="6" t="s">
        <v>24</v>
      </c>
      <c r="O32" s="8" t="s">
        <v>154</v>
      </c>
      <c r="P32" s="6" t="str">
        <f>HYPERLINK("https://docs.wto.org/imrd/directdoc.asp?DDFDocuments/t/G/TBTN23/EU1039.DOCX", "https://docs.wto.org/imrd/directdoc.asp?DDFDocuments/t/G/TBTN23/EU1039.DOCX")</f>
        <v>https://docs.wto.org/imrd/directdoc.asp?DDFDocuments/t/G/TBTN23/EU1039.DOCX</v>
      </c>
      <c r="Q32" s="6"/>
      <c r="R32" s="6"/>
    </row>
    <row r="33" spans="1:18" ht="69.95" customHeight="1">
      <c r="A33" s="2" t="s">
        <v>775</v>
      </c>
      <c r="B33" s="7">
        <v>45261</v>
      </c>
      <c r="C33" s="6" t="str">
        <f>HYPERLINK("https://eping.wto.org/en/Search?viewData= G/TBT/N/EU/1036"," G/TBT/N/EU/1036")</f>
        <v xml:space="preserve"> G/TBT/N/EU/1036</v>
      </c>
      <c r="D33" s="6" t="s">
        <v>47</v>
      </c>
      <c r="E33" s="8" t="s">
        <v>645</v>
      </c>
      <c r="F33" s="8" t="s">
        <v>646</v>
      </c>
      <c r="G33" s="8" t="s">
        <v>647</v>
      </c>
      <c r="H33" s="6" t="s">
        <v>21</v>
      </c>
      <c r="I33" s="6" t="s">
        <v>152</v>
      </c>
      <c r="J33" s="6" t="s">
        <v>648</v>
      </c>
      <c r="K33" s="6" t="s">
        <v>21</v>
      </c>
      <c r="L33" s="6"/>
      <c r="M33" s="7">
        <v>45321</v>
      </c>
      <c r="N33" s="6" t="s">
        <v>24</v>
      </c>
      <c r="O33" s="8" t="s">
        <v>649</v>
      </c>
      <c r="P33" s="6" t="str">
        <f>HYPERLINK("https://docs.wto.org/imrd/directdoc.asp?DDFDocuments/t/G/TBTN23/EU1036.DOCX", "https://docs.wto.org/imrd/directdoc.asp?DDFDocuments/t/G/TBTN23/EU1036.DOCX")</f>
        <v>https://docs.wto.org/imrd/directdoc.asp?DDFDocuments/t/G/TBTN23/EU1036.DOCX</v>
      </c>
      <c r="Q33" s="6"/>
      <c r="R33" s="6" t="str">
        <f>HYPERLINK("https://docs.wto.org/imrd/directdoc.asp?DDFDocuments/v/G/TBTN23/EU1036.DOCX", "https://docs.wto.org/imrd/directdoc.asp?DDFDocuments/v/G/TBTN23/EU1036.DOCX")</f>
        <v>https://docs.wto.org/imrd/directdoc.asp?DDFDocuments/v/G/TBTN23/EU1036.DOCX</v>
      </c>
    </row>
    <row r="34" spans="1:18" ht="69.95" customHeight="1">
      <c r="A34" s="2" t="s">
        <v>734</v>
      </c>
      <c r="B34" s="7">
        <v>45271</v>
      </c>
      <c r="C34" s="6" t="str">
        <f>HYPERLINK("https://eping.wto.org/en/Search?viewData= G/TBT/N/BDI/427, G/TBT/N/KEN/1532, G/TBT/N/RWA/962, G/TBT/N/TZA/1062, G/TBT/N/UGA/1877"," G/TBT/N/BDI/427, G/TBT/N/KEN/1532, G/TBT/N/RWA/962, G/TBT/N/TZA/1062, G/TBT/N/UGA/1877")</f>
        <v xml:space="preserve"> G/TBT/N/BDI/427, G/TBT/N/KEN/1532, G/TBT/N/RWA/962, G/TBT/N/TZA/1062, G/TBT/N/UGA/1877</v>
      </c>
      <c r="D34" s="6" t="s">
        <v>213</v>
      </c>
      <c r="E34" s="8" t="s">
        <v>399</v>
      </c>
      <c r="F34" s="8" t="s">
        <v>400</v>
      </c>
      <c r="G34" s="8" t="s">
        <v>401</v>
      </c>
      <c r="H34" s="6" t="s">
        <v>402</v>
      </c>
      <c r="I34" s="6" t="s">
        <v>324</v>
      </c>
      <c r="J34" s="6" t="s">
        <v>327</v>
      </c>
      <c r="K34" s="6" t="s">
        <v>93</v>
      </c>
      <c r="L34" s="6"/>
      <c r="M34" s="7">
        <v>45331</v>
      </c>
      <c r="N34" s="6" t="s">
        <v>24</v>
      </c>
      <c r="O34" s="8" t="s">
        <v>403</v>
      </c>
      <c r="P34" s="6" t="str">
        <f>HYPERLINK("https://docs.wto.org/imrd/directdoc.asp?DDFDocuments/t/G/TBTN23/BDI427.DOCX", "https://docs.wto.org/imrd/directdoc.asp?DDFDocuments/t/G/TBTN23/BDI427.DOCX")</f>
        <v>https://docs.wto.org/imrd/directdoc.asp?DDFDocuments/t/G/TBTN23/BDI427.DOCX</v>
      </c>
      <c r="Q34" s="6"/>
      <c r="R34" s="6" t="str">
        <f>HYPERLINK("https://docs.wto.org/imrd/directdoc.asp?DDFDocuments/v/G/TBTN23/BDI427.DOCX", "https://docs.wto.org/imrd/directdoc.asp?DDFDocuments/v/G/TBTN23/BDI427.DOCX")</f>
        <v>https://docs.wto.org/imrd/directdoc.asp?DDFDocuments/v/G/TBTN23/BDI427.DOCX</v>
      </c>
    </row>
    <row r="35" spans="1:18" ht="69.95" customHeight="1">
      <c r="A35" s="2" t="s">
        <v>734</v>
      </c>
      <c r="B35" s="7">
        <v>45271</v>
      </c>
      <c r="C35" s="6" t="str">
        <f>HYPERLINK("https://eping.wto.org/en/Search?viewData= G/TBT/N/BDI/427, G/TBT/N/KEN/1532, G/TBT/N/RWA/962, G/TBT/N/TZA/1062, G/TBT/N/UGA/1877"," G/TBT/N/BDI/427, G/TBT/N/KEN/1532, G/TBT/N/RWA/962, G/TBT/N/TZA/1062, G/TBT/N/UGA/1877")</f>
        <v xml:space="preserve"> G/TBT/N/BDI/427, G/TBT/N/KEN/1532, G/TBT/N/RWA/962, G/TBT/N/TZA/1062, G/TBT/N/UGA/1877</v>
      </c>
      <c r="D35" s="6" t="s">
        <v>175</v>
      </c>
      <c r="E35" s="8" t="s">
        <v>399</v>
      </c>
      <c r="F35" s="8" t="s">
        <v>400</v>
      </c>
      <c r="G35" s="8" t="s">
        <v>401</v>
      </c>
      <c r="H35" s="6" t="s">
        <v>402</v>
      </c>
      <c r="I35" s="6" t="s">
        <v>324</v>
      </c>
      <c r="J35" s="6" t="s">
        <v>325</v>
      </c>
      <c r="K35" s="6" t="s">
        <v>93</v>
      </c>
      <c r="L35" s="6"/>
      <c r="M35" s="7">
        <v>45331</v>
      </c>
      <c r="N35" s="6" t="s">
        <v>24</v>
      </c>
      <c r="O35" s="8" t="s">
        <v>403</v>
      </c>
      <c r="P35" s="6" t="str">
        <f>HYPERLINK("https://docs.wto.org/imrd/directdoc.asp?DDFDocuments/t/G/TBTN23/BDI427.DOCX", "https://docs.wto.org/imrd/directdoc.asp?DDFDocuments/t/G/TBTN23/BDI427.DOCX")</f>
        <v>https://docs.wto.org/imrd/directdoc.asp?DDFDocuments/t/G/TBTN23/BDI427.DOCX</v>
      </c>
      <c r="Q35" s="6"/>
      <c r="R35" s="6" t="str">
        <f>HYPERLINK("https://docs.wto.org/imrd/directdoc.asp?DDFDocuments/v/G/TBTN23/BDI427.DOCX", "https://docs.wto.org/imrd/directdoc.asp?DDFDocuments/v/G/TBTN23/BDI427.DOCX")</f>
        <v>https://docs.wto.org/imrd/directdoc.asp?DDFDocuments/v/G/TBTN23/BDI427.DOCX</v>
      </c>
    </row>
    <row r="36" spans="1:18" ht="69.95" customHeight="1">
      <c r="A36" s="2" t="s">
        <v>734</v>
      </c>
      <c r="B36" s="7">
        <v>45271</v>
      </c>
      <c r="C36" s="6" t="str">
        <f>HYPERLINK("https://eping.wto.org/en/Search?viewData= G/TBT/N/BDI/427, G/TBT/N/KEN/1532, G/TBT/N/RWA/962, G/TBT/N/TZA/1062, G/TBT/N/UGA/1877"," G/TBT/N/BDI/427, G/TBT/N/KEN/1532, G/TBT/N/RWA/962, G/TBT/N/TZA/1062, G/TBT/N/UGA/1877")</f>
        <v xml:space="preserve"> G/TBT/N/BDI/427, G/TBT/N/KEN/1532, G/TBT/N/RWA/962, G/TBT/N/TZA/1062, G/TBT/N/UGA/1877</v>
      </c>
      <c r="D36" s="6" t="s">
        <v>201</v>
      </c>
      <c r="E36" s="8" t="s">
        <v>399</v>
      </c>
      <c r="F36" s="8" t="s">
        <v>400</v>
      </c>
      <c r="G36" s="8" t="s">
        <v>401</v>
      </c>
      <c r="H36" s="6" t="s">
        <v>402</v>
      </c>
      <c r="I36" s="6" t="s">
        <v>324</v>
      </c>
      <c r="J36" s="6" t="s">
        <v>327</v>
      </c>
      <c r="K36" s="6" t="s">
        <v>93</v>
      </c>
      <c r="L36" s="6"/>
      <c r="M36" s="7">
        <v>45331</v>
      </c>
      <c r="N36" s="6" t="s">
        <v>24</v>
      </c>
      <c r="O36" s="8" t="s">
        <v>403</v>
      </c>
      <c r="P36" s="6" t="str">
        <f>HYPERLINK("https://docs.wto.org/imrd/directdoc.asp?DDFDocuments/t/G/TBTN23/BDI427.DOCX", "https://docs.wto.org/imrd/directdoc.asp?DDFDocuments/t/G/TBTN23/BDI427.DOCX")</f>
        <v>https://docs.wto.org/imrd/directdoc.asp?DDFDocuments/t/G/TBTN23/BDI427.DOCX</v>
      </c>
      <c r="Q36" s="6"/>
      <c r="R36" s="6" t="str">
        <f>HYPERLINK("https://docs.wto.org/imrd/directdoc.asp?DDFDocuments/v/G/TBTN23/BDI427.DOCX", "https://docs.wto.org/imrd/directdoc.asp?DDFDocuments/v/G/TBTN23/BDI427.DOCX")</f>
        <v>https://docs.wto.org/imrd/directdoc.asp?DDFDocuments/v/G/TBTN23/BDI427.DOCX</v>
      </c>
    </row>
    <row r="37" spans="1:18" ht="69.95" customHeight="1">
      <c r="A37" s="2" t="s">
        <v>734</v>
      </c>
      <c r="B37" s="7">
        <v>45271</v>
      </c>
      <c r="C37" s="6" t="str">
        <f>HYPERLINK("https://eping.wto.org/en/Search?viewData= G/TBT/N/BDI/427, G/TBT/N/KEN/1532, G/TBT/N/RWA/962, G/TBT/N/TZA/1062, G/TBT/N/UGA/1877"," G/TBT/N/BDI/427, G/TBT/N/KEN/1532, G/TBT/N/RWA/962, G/TBT/N/TZA/1062, G/TBT/N/UGA/1877")</f>
        <v xml:space="preserve"> G/TBT/N/BDI/427, G/TBT/N/KEN/1532, G/TBT/N/RWA/962, G/TBT/N/TZA/1062, G/TBT/N/UGA/1877</v>
      </c>
      <c r="D37" s="6" t="s">
        <v>167</v>
      </c>
      <c r="E37" s="8" t="s">
        <v>399</v>
      </c>
      <c r="F37" s="8" t="s">
        <v>400</v>
      </c>
      <c r="G37" s="8" t="s">
        <v>401</v>
      </c>
      <c r="H37" s="6" t="s">
        <v>402</v>
      </c>
      <c r="I37" s="6" t="s">
        <v>324</v>
      </c>
      <c r="J37" s="6" t="s">
        <v>325</v>
      </c>
      <c r="K37" s="6" t="s">
        <v>93</v>
      </c>
      <c r="L37" s="6"/>
      <c r="M37" s="7">
        <v>45331</v>
      </c>
      <c r="N37" s="6" t="s">
        <v>24</v>
      </c>
      <c r="O37" s="8" t="s">
        <v>403</v>
      </c>
      <c r="P37" s="6" t="str">
        <f>HYPERLINK("https://docs.wto.org/imrd/directdoc.asp?DDFDocuments/t/G/TBTN23/BDI427.DOCX", "https://docs.wto.org/imrd/directdoc.asp?DDFDocuments/t/G/TBTN23/BDI427.DOCX")</f>
        <v>https://docs.wto.org/imrd/directdoc.asp?DDFDocuments/t/G/TBTN23/BDI427.DOCX</v>
      </c>
      <c r="Q37" s="6"/>
      <c r="R37" s="6" t="str">
        <f>HYPERLINK("https://docs.wto.org/imrd/directdoc.asp?DDFDocuments/v/G/TBTN23/BDI427.DOCX", "https://docs.wto.org/imrd/directdoc.asp?DDFDocuments/v/G/TBTN23/BDI427.DOCX")</f>
        <v>https://docs.wto.org/imrd/directdoc.asp?DDFDocuments/v/G/TBTN23/BDI427.DOCX</v>
      </c>
    </row>
    <row r="38" spans="1:18" ht="69.95" customHeight="1">
      <c r="A38" s="2" t="s">
        <v>734</v>
      </c>
      <c r="B38" s="7">
        <v>45271</v>
      </c>
      <c r="C38" s="6" t="str">
        <f>HYPERLINK("https://eping.wto.org/en/Search?viewData= G/TBT/N/BDI/427, G/TBT/N/KEN/1532, G/TBT/N/RWA/962, G/TBT/N/TZA/1062, G/TBT/N/UGA/1877"," G/TBT/N/BDI/427, G/TBT/N/KEN/1532, G/TBT/N/RWA/962, G/TBT/N/TZA/1062, G/TBT/N/UGA/1877")</f>
        <v xml:space="preserve"> G/TBT/N/BDI/427, G/TBT/N/KEN/1532, G/TBT/N/RWA/962, G/TBT/N/TZA/1062, G/TBT/N/UGA/1877</v>
      </c>
      <c r="D38" s="6" t="s">
        <v>217</v>
      </c>
      <c r="E38" s="8" t="s">
        <v>399</v>
      </c>
      <c r="F38" s="8" t="s">
        <v>400</v>
      </c>
      <c r="G38" s="8" t="s">
        <v>401</v>
      </c>
      <c r="H38" s="6" t="s">
        <v>402</v>
      </c>
      <c r="I38" s="6" t="s">
        <v>324</v>
      </c>
      <c r="J38" s="6" t="s">
        <v>327</v>
      </c>
      <c r="K38" s="6" t="s">
        <v>93</v>
      </c>
      <c r="L38" s="6"/>
      <c r="M38" s="7">
        <v>45331</v>
      </c>
      <c r="N38" s="6" t="s">
        <v>24</v>
      </c>
      <c r="O38" s="8" t="s">
        <v>403</v>
      </c>
      <c r="P38" s="6" t="str">
        <f>HYPERLINK("https://docs.wto.org/imrd/directdoc.asp?DDFDocuments/t/G/TBTN23/BDI427.DOCX", "https://docs.wto.org/imrd/directdoc.asp?DDFDocuments/t/G/TBTN23/BDI427.DOCX")</f>
        <v>https://docs.wto.org/imrd/directdoc.asp?DDFDocuments/t/G/TBTN23/BDI427.DOCX</v>
      </c>
      <c r="Q38" s="6"/>
      <c r="R38" s="6" t="str">
        <f>HYPERLINK("https://docs.wto.org/imrd/directdoc.asp?DDFDocuments/v/G/TBTN23/BDI427.DOCX", "https://docs.wto.org/imrd/directdoc.asp?DDFDocuments/v/G/TBTN23/BDI427.DOCX")</f>
        <v>https://docs.wto.org/imrd/directdoc.asp?DDFDocuments/v/G/TBTN23/BDI427.DOCX</v>
      </c>
    </row>
    <row r="39" spans="1:18" ht="69.95" customHeight="1">
      <c r="A39" s="2" t="s">
        <v>766</v>
      </c>
      <c r="B39" s="7">
        <v>45264</v>
      </c>
      <c r="C39" s="6" t="str">
        <f>HYPERLINK("https://eping.wto.org/en/Search?viewData= G/TBT/N/RWA/943"," G/TBT/N/RWA/943")</f>
        <v xml:space="preserve"> G/TBT/N/RWA/943</v>
      </c>
      <c r="D39" s="6" t="s">
        <v>213</v>
      </c>
      <c r="E39" s="8" t="s">
        <v>583</v>
      </c>
      <c r="F39" s="8" t="s">
        <v>584</v>
      </c>
      <c r="G39" s="8" t="s">
        <v>585</v>
      </c>
      <c r="H39" s="6" t="s">
        <v>21</v>
      </c>
      <c r="I39" s="6" t="s">
        <v>523</v>
      </c>
      <c r="J39" s="6" t="s">
        <v>524</v>
      </c>
      <c r="K39" s="6" t="s">
        <v>21</v>
      </c>
      <c r="L39" s="6"/>
      <c r="M39" s="7">
        <v>45324</v>
      </c>
      <c r="N39" s="6" t="s">
        <v>24</v>
      </c>
      <c r="O39" s="8" t="s">
        <v>586</v>
      </c>
      <c r="P39" s="6" t="str">
        <f>HYPERLINK("https://docs.wto.org/imrd/directdoc.asp?DDFDocuments/t/G/TBTN23/RWA943.DOCX", "https://docs.wto.org/imrd/directdoc.asp?DDFDocuments/t/G/TBTN23/RWA943.DOCX")</f>
        <v>https://docs.wto.org/imrd/directdoc.asp?DDFDocuments/t/G/TBTN23/RWA943.DOCX</v>
      </c>
      <c r="Q39" s="6"/>
      <c r="R39" s="6" t="str">
        <f>HYPERLINK("https://docs.wto.org/imrd/directdoc.asp?DDFDocuments/v/G/TBTN23/RWA943.DOCX", "https://docs.wto.org/imrd/directdoc.asp?DDFDocuments/v/G/TBTN23/RWA943.DOCX")</f>
        <v>https://docs.wto.org/imrd/directdoc.asp?DDFDocuments/v/G/TBTN23/RWA943.DOCX</v>
      </c>
    </row>
    <row r="40" spans="1:18" ht="69.95" customHeight="1">
      <c r="A40" s="2" t="s">
        <v>781</v>
      </c>
      <c r="B40" s="7">
        <v>45261</v>
      </c>
      <c r="C40" s="6" t="str">
        <f>HYPERLINK("https://eping.wto.org/en/Search?viewData= G/TBT/N/SWZ/20"," G/TBT/N/SWZ/20")</f>
        <v xml:space="preserve"> G/TBT/N/SWZ/20</v>
      </c>
      <c r="D40" s="6" t="s">
        <v>312</v>
      </c>
      <c r="E40" s="8" t="s">
        <v>666</v>
      </c>
      <c r="F40" s="8" t="s">
        <v>667</v>
      </c>
      <c r="G40" s="8" t="s">
        <v>450</v>
      </c>
      <c r="H40" s="6" t="s">
        <v>451</v>
      </c>
      <c r="I40" s="6" t="s">
        <v>452</v>
      </c>
      <c r="J40" s="6" t="s">
        <v>212</v>
      </c>
      <c r="K40" s="6" t="s">
        <v>21</v>
      </c>
      <c r="L40" s="6"/>
      <c r="M40" s="7">
        <v>45321</v>
      </c>
      <c r="N40" s="6" t="s">
        <v>24</v>
      </c>
      <c r="O40" s="8" t="s">
        <v>668</v>
      </c>
      <c r="P40" s="6" t="str">
        <f>HYPERLINK("https://docs.wto.org/imrd/directdoc.asp?DDFDocuments/t/G/TBTN23/SWZ20.DOCX", "https://docs.wto.org/imrd/directdoc.asp?DDFDocuments/t/G/TBTN23/SWZ20.DOCX")</f>
        <v>https://docs.wto.org/imrd/directdoc.asp?DDFDocuments/t/G/TBTN23/SWZ20.DOCX</v>
      </c>
      <c r="Q40" s="6"/>
      <c r="R40" s="6" t="str">
        <f>HYPERLINK("https://docs.wto.org/imrd/directdoc.asp?DDFDocuments/v/G/TBTN23/SWZ20.DOCX", "https://docs.wto.org/imrd/directdoc.asp?DDFDocuments/v/G/TBTN23/SWZ20.DOCX")</f>
        <v>https://docs.wto.org/imrd/directdoc.asp?DDFDocuments/v/G/TBTN23/SWZ20.DOCX</v>
      </c>
    </row>
    <row r="41" spans="1:18" ht="69.95" customHeight="1">
      <c r="A41" s="2" t="s">
        <v>764</v>
      </c>
      <c r="B41" s="7">
        <v>45264</v>
      </c>
      <c r="C41" s="6" t="str">
        <f>HYPERLINK("https://eping.wto.org/en/Search?viewData= G/TBT/N/BDI/413, G/TBT/N/KEN/1518, G/TBT/N/RWA/948, G/TBT/N/TZA/1048, G/TBT/N/UGA/1863"," G/TBT/N/BDI/413, G/TBT/N/KEN/1518, G/TBT/N/RWA/948, G/TBT/N/TZA/1048, G/TBT/N/UGA/1863")</f>
        <v xml:space="preserve"> G/TBT/N/BDI/413, G/TBT/N/KEN/1518, G/TBT/N/RWA/948, G/TBT/N/TZA/1048, G/TBT/N/UGA/1863</v>
      </c>
      <c r="D41" s="6" t="s">
        <v>217</v>
      </c>
      <c r="E41" s="8" t="s">
        <v>576</v>
      </c>
      <c r="F41" s="8" t="s">
        <v>577</v>
      </c>
      <c r="G41" s="8" t="s">
        <v>578</v>
      </c>
      <c r="H41" s="6" t="s">
        <v>579</v>
      </c>
      <c r="I41" s="6" t="s">
        <v>517</v>
      </c>
      <c r="J41" s="6" t="s">
        <v>580</v>
      </c>
      <c r="K41" s="6" t="s">
        <v>21</v>
      </c>
      <c r="L41" s="6"/>
      <c r="M41" s="7">
        <v>45324</v>
      </c>
      <c r="N41" s="6" t="s">
        <v>24</v>
      </c>
      <c r="O41" s="8" t="s">
        <v>581</v>
      </c>
      <c r="P41" s="6" t="str">
        <f>HYPERLINK("https://docs.wto.org/imrd/directdoc.asp?DDFDocuments/t/G/TBTN23/BDI413.DOCX", "https://docs.wto.org/imrd/directdoc.asp?DDFDocuments/t/G/TBTN23/BDI413.DOCX")</f>
        <v>https://docs.wto.org/imrd/directdoc.asp?DDFDocuments/t/G/TBTN23/BDI413.DOCX</v>
      </c>
      <c r="Q41" s="6"/>
      <c r="R41" s="6"/>
    </row>
    <row r="42" spans="1:18" ht="69.95" customHeight="1">
      <c r="A42" s="2" t="s">
        <v>764</v>
      </c>
      <c r="B42" s="7">
        <v>45264</v>
      </c>
      <c r="C42" s="6" t="str">
        <f>HYPERLINK("https://eping.wto.org/en/Search?viewData= G/TBT/N/BDI/413, G/TBT/N/KEN/1518, G/TBT/N/RWA/948, G/TBT/N/TZA/1048, G/TBT/N/UGA/1863"," G/TBT/N/BDI/413, G/TBT/N/KEN/1518, G/TBT/N/RWA/948, G/TBT/N/TZA/1048, G/TBT/N/UGA/1863")</f>
        <v xml:space="preserve"> G/TBT/N/BDI/413, G/TBT/N/KEN/1518, G/TBT/N/RWA/948, G/TBT/N/TZA/1048, G/TBT/N/UGA/1863</v>
      </c>
      <c r="D42" s="6" t="s">
        <v>213</v>
      </c>
      <c r="E42" s="8" t="s">
        <v>576</v>
      </c>
      <c r="F42" s="8" t="s">
        <v>577</v>
      </c>
      <c r="G42" s="8" t="s">
        <v>578</v>
      </c>
      <c r="H42" s="6" t="s">
        <v>579</v>
      </c>
      <c r="I42" s="6" t="s">
        <v>517</v>
      </c>
      <c r="J42" s="6" t="s">
        <v>268</v>
      </c>
      <c r="K42" s="6" t="s">
        <v>21</v>
      </c>
      <c r="L42" s="6"/>
      <c r="M42" s="7">
        <v>45324</v>
      </c>
      <c r="N42" s="6" t="s">
        <v>24</v>
      </c>
      <c r="O42" s="8" t="s">
        <v>581</v>
      </c>
      <c r="P42" s="6" t="str">
        <f>HYPERLINK("https://docs.wto.org/imrd/directdoc.asp?DDFDocuments/t/G/TBTN23/BDI413.DOCX", "https://docs.wto.org/imrd/directdoc.asp?DDFDocuments/t/G/TBTN23/BDI413.DOCX")</f>
        <v>https://docs.wto.org/imrd/directdoc.asp?DDFDocuments/t/G/TBTN23/BDI413.DOCX</v>
      </c>
      <c r="Q42" s="6"/>
      <c r="R42" s="6"/>
    </row>
    <row r="43" spans="1:18" ht="69.95" customHeight="1">
      <c r="A43" s="2" t="s">
        <v>764</v>
      </c>
      <c r="B43" s="7">
        <v>45264</v>
      </c>
      <c r="C43" s="6" t="str">
        <f>HYPERLINK("https://eping.wto.org/en/Search?viewData= G/TBT/N/BDI/413, G/TBT/N/KEN/1518, G/TBT/N/RWA/948, G/TBT/N/TZA/1048, G/TBT/N/UGA/1863"," G/TBT/N/BDI/413, G/TBT/N/KEN/1518, G/TBT/N/RWA/948, G/TBT/N/TZA/1048, G/TBT/N/UGA/1863")</f>
        <v xml:space="preserve"> G/TBT/N/BDI/413, G/TBT/N/KEN/1518, G/TBT/N/RWA/948, G/TBT/N/TZA/1048, G/TBT/N/UGA/1863</v>
      </c>
      <c r="D43" s="6" t="s">
        <v>175</v>
      </c>
      <c r="E43" s="8" t="s">
        <v>576</v>
      </c>
      <c r="F43" s="8" t="s">
        <v>577</v>
      </c>
      <c r="G43" s="8" t="s">
        <v>578</v>
      </c>
      <c r="H43" s="6" t="s">
        <v>579</v>
      </c>
      <c r="I43" s="6" t="s">
        <v>517</v>
      </c>
      <c r="J43" s="6" t="s">
        <v>268</v>
      </c>
      <c r="K43" s="6" t="s">
        <v>21</v>
      </c>
      <c r="L43" s="6"/>
      <c r="M43" s="7">
        <v>45324</v>
      </c>
      <c r="N43" s="6" t="s">
        <v>24</v>
      </c>
      <c r="O43" s="8" t="s">
        <v>581</v>
      </c>
      <c r="P43" s="6" t="str">
        <f>HYPERLINK("https://docs.wto.org/imrd/directdoc.asp?DDFDocuments/t/G/TBTN23/BDI413.DOCX", "https://docs.wto.org/imrd/directdoc.asp?DDFDocuments/t/G/TBTN23/BDI413.DOCX")</f>
        <v>https://docs.wto.org/imrd/directdoc.asp?DDFDocuments/t/G/TBTN23/BDI413.DOCX</v>
      </c>
      <c r="Q43" s="6"/>
      <c r="R43" s="6"/>
    </row>
    <row r="44" spans="1:18" ht="69.95" customHeight="1">
      <c r="A44" s="2" t="s">
        <v>764</v>
      </c>
      <c r="B44" s="7">
        <v>45264</v>
      </c>
      <c r="C44" s="6" t="str">
        <f>HYPERLINK("https://eping.wto.org/en/Search?viewData= G/TBT/N/BDI/413, G/TBT/N/KEN/1518, G/TBT/N/RWA/948, G/TBT/N/TZA/1048, G/TBT/N/UGA/1863"," G/TBT/N/BDI/413, G/TBT/N/KEN/1518, G/TBT/N/RWA/948, G/TBT/N/TZA/1048, G/TBT/N/UGA/1863")</f>
        <v xml:space="preserve"> G/TBT/N/BDI/413, G/TBT/N/KEN/1518, G/TBT/N/RWA/948, G/TBT/N/TZA/1048, G/TBT/N/UGA/1863</v>
      </c>
      <c r="D44" s="6" t="s">
        <v>167</v>
      </c>
      <c r="E44" s="8" t="s">
        <v>576</v>
      </c>
      <c r="F44" s="8" t="s">
        <v>577</v>
      </c>
      <c r="G44" s="8" t="s">
        <v>578</v>
      </c>
      <c r="H44" s="6" t="s">
        <v>579</v>
      </c>
      <c r="I44" s="6" t="s">
        <v>517</v>
      </c>
      <c r="J44" s="6" t="s">
        <v>580</v>
      </c>
      <c r="K44" s="6" t="s">
        <v>21</v>
      </c>
      <c r="L44" s="6"/>
      <c r="M44" s="7">
        <v>45324</v>
      </c>
      <c r="N44" s="6" t="s">
        <v>24</v>
      </c>
      <c r="O44" s="8" t="s">
        <v>581</v>
      </c>
      <c r="P44" s="6" t="str">
        <f>HYPERLINK("https://docs.wto.org/imrd/directdoc.asp?DDFDocuments/t/G/TBTN23/BDI413.DOCX", "https://docs.wto.org/imrd/directdoc.asp?DDFDocuments/t/G/TBTN23/BDI413.DOCX")</f>
        <v>https://docs.wto.org/imrd/directdoc.asp?DDFDocuments/t/G/TBTN23/BDI413.DOCX</v>
      </c>
      <c r="Q44" s="6"/>
      <c r="R44" s="6"/>
    </row>
    <row r="45" spans="1:18" ht="69.95" customHeight="1">
      <c r="A45" s="2" t="s">
        <v>764</v>
      </c>
      <c r="B45" s="7">
        <v>45264</v>
      </c>
      <c r="C45" s="6" t="str">
        <f>HYPERLINK("https://eping.wto.org/en/Search?viewData= G/TBT/N/BDI/413, G/TBT/N/KEN/1518, G/TBT/N/RWA/948, G/TBT/N/TZA/1048, G/TBT/N/UGA/1863"," G/TBT/N/BDI/413, G/TBT/N/KEN/1518, G/TBT/N/RWA/948, G/TBT/N/TZA/1048, G/TBT/N/UGA/1863")</f>
        <v xml:space="preserve"> G/TBT/N/BDI/413, G/TBT/N/KEN/1518, G/TBT/N/RWA/948, G/TBT/N/TZA/1048, G/TBT/N/UGA/1863</v>
      </c>
      <c r="D45" s="6" t="s">
        <v>201</v>
      </c>
      <c r="E45" s="8" t="s">
        <v>576</v>
      </c>
      <c r="F45" s="8" t="s">
        <v>577</v>
      </c>
      <c r="G45" s="8" t="s">
        <v>578</v>
      </c>
      <c r="H45" s="6" t="s">
        <v>579</v>
      </c>
      <c r="I45" s="6" t="s">
        <v>517</v>
      </c>
      <c r="J45" s="6" t="s">
        <v>268</v>
      </c>
      <c r="K45" s="6" t="s">
        <v>21</v>
      </c>
      <c r="L45" s="6"/>
      <c r="M45" s="7">
        <v>45324</v>
      </c>
      <c r="N45" s="6" t="s">
        <v>24</v>
      </c>
      <c r="O45" s="8" t="s">
        <v>581</v>
      </c>
      <c r="P45" s="6" t="str">
        <f>HYPERLINK("https://docs.wto.org/imrd/directdoc.asp?DDFDocuments/t/G/TBTN23/BDI413.DOCX", "https://docs.wto.org/imrd/directdoc.asp?DDFDocuments/t/G/TBTN23/BDI413.DOCX")</f>
        <v>https://docs.wto.org/imrd/directdoc.asp?DDFDocuments/t/G/TBTN23/BDI413.DOCX</v>
      </c>
      <c r="Q45" s="6"/>
      <c r="R45" s="6"/>
    </row>
    <row r="46" spans="1:18" ht="69.95" customHeight="1">
      <c r="A46" s="2" t="s">
        <v>742</v>
      </c>
      <c r="B46" s="7">
        <v>45268</v>
      </c>
      <c r="C46" s="6" t="str">
        <f>HYPERLINK("https://eping.wto.org/en/Search?viewData= G/TBT/N/BRA/1511"," G/TBT/N/BRA/1511")</f>
        <v xml:space="preserve"> G/TBT/N/BRA/1511</v>
      </c>
      <c r="D46" s="6" t="s">
        <v>464</v>
      </c>
      <c r="E46" s="8" t="s">
        <v>465</v>
      </c>
      <c r="F46" s="8" t="s">
        <v>466</v>
      </c>
      <c r="G46" s="8" t="s">
        <v>467</v>
      </c>
      <c r="H46" s="6" t="s">
        <v>468</v>
      </c>
      <c r="I46" s="6" t="s">
        <v>469</v>
      </c>
      <c r="J46" s="6" t="s">
        <v>60</v>
      </c>
      <c r="K46" s="6" t="s">
        <v>93</v>
      </c>
      <c r="L46" s="6"/>
      <c r="M46" s="7">
        <v>45331</v>
      </c>
      <c r="N46" s="6" t="s">
        <v>24</v>
      </c>
      <c r="O46" s="8" t="s">
        <v>470</v>
      </c>
      <c r="P46" s="6" t="str">
        <f>HYPERLINK("https://docs.wto.org/imrd/directdoc.asp?DDFDocuments/t/G/TBTN23/BRA1511.DOCX", "https://docs.wto.org/imrd/directdoc.asp?DDFDocuments/t/G/TBTN23/BRA1511.DOCX")</f>
        <v>https://docs.wto.org/imrd/directdoc.asp?DDFDocuments/t/G/TBTN23/BRA1511.DOCX</v>
      </c>
      <c r="Q46" s="6" t="str">
        <f>HYPERLINK("https://docs.wto.org/imrd/directdoc.asp?DDFDocuments/u/G/TBTN23/BRA1511.DOCX", "https://docs.wto.org/imrd/directdoc.asp?DDFDocuments/u/G/TBTN23/BRA1511.DOCX")</f>
        <v>https://docs.wto.org/imrd/directdoc.asp?DDFDocuments/u/G/TBTN23/BRA1511.DOCX</v>
      </c>
      <c r="R46" s="6" t="str">
        <f>HYPERLINK("https://docs.wto.org/imrd/directdoc.asp?DDFDocuments/v/G/TBTN23/BRA1511.DOCX", "https://docs.wto.org/imrd/directdoc.asp?DDFDocuments/v/G/TBTN23/BRA1511.DOCX")</f>
        <v>https://docs.wto.org/imrd/directdoc.asp?DDFDocuments/v/G/TBTN23/BRA1511.DOCX</v>
      </c>
    </row>
    <row r="47" spans="1:18" ht="69.95" customHeight="1">
      <c r="A47" s="2" t="s">
        <v>746</v>
      </c>
      <c r="B47" s="7">
        <v>45265</v>
      </c>
      <c r="C47" s="6" t="str">
        <f>HYPERLINK("https://eping.wto.org/en/Search?viewData= G/TBT/N/USA/2075"," G/TBT/N/USA/2075")</f>
        <v xml:space="preserve"> G/TBT/N/USA/2075</v>
      </c>
      <c r="D47" s="6" t="s">
        <v>33</v>
      </c>
      <c r="E47" s="8" t="s">
        <v>507</v>
      </c>
      <c r="F47" s="8" t="s">
        <v>508</v>
      </c>
      <c r="G47" s="8" t="s">
        <v>509</v>
      </c>
      <c r="H47" s="6" t="s">
        <v>21</v>
      </c>
      <c r="I47" s="6" t="s">
        <v>510</v>
      </c>
      <c r="J47" s="6" t="s">
        <v>511</v>
      </c>
      <c r="K47" s="6" t="s">
        <v>21</v>
      </c>
      <c r="L47" s="6"/>
      <c r="M47" s="7">
        <v>45324</v>
      </c>
      <c r="N47" s="6" t="s">
        <v>24</v>
      </c>
      <c r="O47" s="8" t="s">
        <v>512</v>
      </c>
      <c r="P47" s="6" t="str">
        <f>HYPERLINK("https://docs.wto.org/imrd/directdoc.asp?DDFDocuments/t/G/TBTN23/USA2075.DOCX", "https://docs.wto.org/imrd/directdoc.asp?DDFDocuments/t/G/TBTN23/USA2075.DOCX")</f>
        <v>https://docs.wto.org/imrd/directdoc.asp?DDFDocuments/t/G/TBTN23/USA2075.DOCX</v>
      </c>
      <c r="Q47" s="6"/>
      <c r="R47" s="6" t="str">
        <f>HYPERLINK("https://docs.wto.org/imrd/directdoc.asp?DDFDocuments/v/G/TBTN23/USA2075.DOCX", "https://docs.wto.org/imrd/directdoc.asp?DDFDocuments/v/G/TBTN23/USA2075.DOCX")</f>
        <v>https://docs.wto.org/imrd/directdoc.asp?DDFDocuments/v/G/TBTN23/USA2075.DOCX</v>
      </c>
    </row>
    <row r="48" spans="1:18" ht="69.95" customHeight="1">
      <c r="A48" s="2" t="s">
        <v>707</v>
      </c>
      <c r="B48" s="7">
        <v>45275</v>
      </c>
      <c r="C48" s="6" t="str">
        <f>HYPERLINK("https://eping.wto.org/en/Search?viewData= G/TBT/N/EU/1038"," G/TBT/N/EU/1038")</f>
        <v xml:space="preserve"> G/TBT/N/EU/1038</v>
      </c>
      <c r="D48" s="6" t="s">
        <v>47</v>
      </c>
      <c r="E48" s="8" t="s">
        <v>194</v>
      </c>
      <c r="F48" s="8" t="s">
        <v>195</v>
      </c>
      <c r="G48" s="8" t="s">
        <v>196</v>
      </c>
      <c r="H48" s="6" t="s">
        <v>21</v>
      </c>
      <c r="I48" s="6" t="s">
        <v>21</v>
      </c>
      <c r="J48" s="6" t="s">
        <v>146</v>
      </c>
      <c r="K48" s="6" t="s">
        <v>21</v>
      </c>
      <c r="L48" s="6"/>
      <c r="M48" s="7">
        <v>45335</v>
      </c>
      <c r="N48" s="6" t="s">
        <v>24</v>
      </c>
      <c r="O48" s="8" t="s">
        <v>197</v>
      </c>
      <c r="P48" s="6" t="str">
        <f>HYPERLINK("https://docs.wto.org/imrd/directdoc.asp?DDFDocuments/t/G/TBTN23/EU1038.DOCX", "https://docs.wto.org/imrd/directdoc.asp?DDFDocuments/t/G/TBTN23/EU1038.DOCX")</f>
        <v>https://docs.wto.org/imrd/directdoc.asp?DDFDocuments/t/G/TBTN23/EU1038.DOCX</v>
      </c>
      <c r="Q48" s="6"/>
      <c r="R48" s="6"/>
    </row>
    <row r="49" spans="1:18" ht="69.95" customHeight="1">
      <c r="A49" s="2" t="s">
        <v>760</v>
      </c>
      <c r="B49" s="7">
        <v>45264</v>
      </c>
      <c r="C49" s="6" t="str">
        <f>HYPERLINK("https://eping.wto.org/en/Search?viewData= G/TBT/N/BDI/416, G/TBT/N/KEN/1521, G/TBT/N/RWA/951, G/TBT/N/TZA/1051, G/TBT/N/UGA/1866"," G/TBT/N/BDI/416, G/TBT/N/KEN/1521, G/TBT/N/RWA/951, G/TBT/N/TZA/1051, G/TBT/N/UGA/1866")</f>
        <v xml:space="preserve"> G/TBT/N/BDI/416, G/TBT/N/KEN/1521, G/TBT/N/RWA/951, G/TBT/N/TZA/1051, G/TBT/N/UGA/1866</v>
      </c>
      <c r="D49" s="6" t="s">
        <v>201</v>
      </c>
      <c r="E49" s="8" t="s">
        <v>531</v>
      </c>
      <c r="F49" s="8" t="s">
        <v>532</v>
      </c>
      <c r="G49" s="8" t="s">
        <v>533</v>
      </c>
      <c r="H49" s="6" t="s">
        <v>534</v>
      </c>
      <c r="I49" s="6" t="s">
        <v>517</v>
      </c>
      <c r="J49" s="6" t="s">
        <v>535</v>
      </c>
      <c r="K49" s="6" t="s">
        <v>21</v>
      </c>
      <c r="L49" s="6"/>
      <c r="M49" s="7">
        <v>45324</v>
      </c>
      <c r="N49" s="6" t="s">
        <v>24</v>
      </c>
      <c r="O49" s="8" t="s">
        <v>536</v>
      </c>
      <c r="P49" s="6" t="str">
        <f>HYPERLINK("https://docs.wto.org/imrd/directdoc.asp?DDFDocuments/t/G/TBTN23/BDI416.DOCX", "https://docs.wto.org/imrd/directdoc.asp?DDFDocuments/t/G/TBTN23/BDI416.DOCX")</f>
        <v>https://docs.wto.org/imrd/directdoc.asp?DDFDocuments/t/G/TBTN23/BDI416.DOCX</v>
      </c>
      <c r="Q49" s="6"/>
      <c r="R49" s="6" t="str">
        <f>HYPERLINK("https://docs.wto.org/imrd/directdoc.asp?DDFDocuments/v/G/TBTN23/BDI416.DOCX", "https://docs.wto.org/imrd/directdoc.asp?DDFDocuments/v/G/TBTN23/BDI416.DOCX")</f>
        <v>https://docs.wto.org/imrd/directdoc.asp?DDFDocuments/v/G/TBTN23/BDI416.DOCX</v>
      </c>
    </row>
    <row r="50" spans="1:18" ht="69.95" customHeight="1">
      <c r="A50" s="2" t="s">
        <v>760</v>
      </c>
      <c r="B50" s="7">
        <v>45264</v>
      </c>
      <c r="C50" s="6" t="str">
        <f>HYPERLINK("https://eping.wto.org/en/Search?viewData= G/TBT/N/BDI/416, G/TBT/N/KEN/1521, G/TBT/N/RWA/951, G/TBT/N/TZA/1051, G/TBT/N/UGA/1866"," G/TBT/N/BDI/416, G/TBT/N/KEN/1521, G/TBT/N/RWA/951, G/TBT/N/TZA/1051, G/TBT/N/UGA/1866")</f>
        <v xml:space="preserve"> G/TBT/N/BDI/416, G/TBT/N/KEN/1521, G/TBT/N/RWA/951, G/TBT/N/TZA/1051, G/TBT/N/UGA/1866</v>
      </c>
      <c r="D50" s="6" t="s">
        <v>213</v>
      </c>
      <c r="E50" s="8" t="s">
        <v>531</v>
      </c>
      <c r="F50" s="8" t="s">
        <v>532</v>
      </c>
      <c r="G50" s="8" t="s">
        <v>533</v>
      </c>
      <c r="H50" s="6" t="s">
        <v>534</v>
      </c>
      <c r="I50" s="6" t="s">
        <v>517</v>
      </c>
      <c r="J50" s="6" t="s">
        <v>535</v>
      </c>
      <c r="K50" s="6" t="s">
        <v>21</v>
      </c>
      <c r="L50" s="6"/>
      <c r="M50" s="7">
        <v>45324</v>
      </c>
      <c r="N50" s="6" t="s">
        <v>24</v>
      </c>
      <c r="O50" s="8" t="s">
        <v>536</v>
      </c>
      <c r="P50" s="6" t="str">
        <f>HYPERLINK("https://docs.wto.org/imrd/directdoc.asp?DDFDocuments/t/G/TBTN23/BDI416.DOCX", "https://docs.wto.org/imrd/directdoc.asp?DDFDocuments/t/G/TBTN23/BDI416.DOCX")</f>
        <v>https://docs.wto.org/imrd/directdoc.asp?DDFDocuments/t/G/TBTN23/BDI416.DOCX</v>
      </c>
      <c r="Q50" s="6"/>
      <c r="R50" s="6" t="str">
        <f>HYPERLINK("https://docs.wto.org/imrd/directdoc.asp?DDFDocuments/v/G/TBTN23/BDI416.DOCX", "https://docs.wto.org/imrd/directdoc.asp?DDFDocuments/v/G/TBTN23/BDI416.DOCX")</f>
        <v>https://docs.wto.org/imrd/directdoc.asp?DDFDocuments/v/G/TBTN23/BDI416.DOCX</v>
      </c>
    </row>
    <row r="51" spans="1:18" ht="69.95" customHeight="1">
      <c r="A51" s="2" t="s">
        <v>760</v>
      </c>
      <c r="B51" s="7">
        <v>45264</v>
      </c>
      <c r="C51" s="6" t="str">
        <f>HYPERLINK("https://eping.wto.org/en/Search?viewData= G/TBT/N/BDI/416, G/TBT/N/KEN/1521, G/TBT/N/RWA/951, G/TBT/N/TZA/1051, G/TBT/N/UGA/1866"," G/TBT/N/BDI/416, G/TBT/N/KEN/1521, G/TBT/N/RWA/951, G/TBT/N/TZA/1051, G/TBT/N/UGA/1866")</f>
        <v xml:space="preserve"> G/TBT/N/BDI/416, G/TBT/N/KEN/1521, G/TBT/N/RWA/951, G/TBT/N/TZA/1051, G/TBT/N/UGA/1866</v>
      </c>
      <c r="D51" s="6" t="s">
        <v>175</v>
      </c>
      <c r="E51" s="8" t="s">
        <v>531</v>
      </c>
      <c r="F51" s="8" t="s">
        <v>532</v>
      </c>
      <c r="G51" s="8" t="s">
        <v>533</v>
      </c>
      <c r="H51" s="6" t="s">
        <v>534</v>
      </c>
      <c r="I51" s="6" t="s">
        <v>517</v>
      </c>
      <c r="J51" s="6" t="s">
        <v>535</v>
      </c>
      <c r="K51" s="6" t="s">
        <v>21</v>
      </c>
      <c r="L51" s="6"/>
      <c r="M51" s="7">
        <v>45324</v>
      </c>
      <c r="N51" s="6" t="s">
        <v>24</v>
      </c>
      <c r="O51" s="8" t="s">
        <v>536</v>
      </c>
      <c r="P51" s="6" t="str">
        <f>HYPERLINK("https://docs.wto.org/imrd/directdoc.asp?DDFDocuments/t/G/TBTN23/BDI416.DOCX", "https://docs.wto.org/imrd/directdoc.asp?DDFDocuments/t/G/TBTN23/BDI416.DOCX")</f>
        <v>https://docs.wto.org/imrd/directdoc.asp?DDFDocuments/t/G/TBTN23/BDI416.DOCX</v>
      </c>
      <c r="Q51" s="6"/>
      <c r="R51" s="6" t="str">
        <f>HYPERLINK("https://docs.wto.org/imrd/directdoc.asp?DDFDocuments/v/G/TBTN23/BDI416.DOCX", "https://docs.wto.org/imrd/directdoc.asp?DDFDocuments/v/G/TBTN23/BDI416.DOCX")</f>
        <v>https://docs.wto.org/imrd/directdoc.asp?DDFDocuments/v/G/TBTN23/BDI416.DOCX</v>
      </c>
    </row>
    <row r="52" spans="1:18" ht="69.95" customHeight="1">
      <c r="A52" s="2" t="s">
        <v>760</v>
      </c>
      <c r="B52" s="7">
        <v>45264</v>
      </c>
      <c r="C52" s="6" t="str">
        <f>HYPERLINK("https://eping.wto.org/en/Search?viewData= G/TBT/N/BDI/416, G/TBT/N/KEN/1521, G/TBT/N/RWA/951, G/TBT/N/TZA/1051, G/TBT/N/UGA/1866"," G/TBT/N/BDI/416, G/TBT/N/KEN/1521, G/TBT/N/RWA/951, G/TBT/N/TZA/1051, G/TBT/N/UGA/1866")</f>
        <v xml:space="preserve"> G/TBT/N/BDI/416, G/TBT/N/KEN/1521, G/TBT/N/RWA/951, G/TBT/N/TZA/1051, G/TBT/N/UGA/1866</v>
      </c>
      <c r="D52" s="6" t="s">
        <v>217</v>
      </c>
      <c r="E52" s="8" t="s">
        <v>531</v>
      </c>
      <c r="F52" s="8" t="s">
        <v>532</v>
      </c>
      <c r="G52" s="8" t="s">
        <v>533</v>
      </c>
      <c r="H52" s="6" t="s">
        <v>534</v>
      </c>
      <c r="I52" s="6" t="s">
        <v>517</v>
      </c>
      <c r="J52" s="6" t="s">
        <v>587</v>
      </c>
      <c r="K52" s="6" t="s">
        <v>21</v>
      </c>
      <c r="L52" s="6"/>
      <c r="M52" s="7">
        <v>45324</v>
      </c>
      <c r="N52" s="6" t="s">
        <v>24</v>
      </c>
      <c r="O52" s="8" t="s">
        <v>536</v>
      </c>
      <c r="P52" s="6" t="str">
        <f>HYPERLINK("https://docs.wto.org/imrd/directdoc.asp?DDFDocuments/t/G/TBTN23/BDI416.DOCX", "https://docs.wto.org/imrd/directdoc.asp?DDFDocuments/t/G/TBTN23/BDI416.DOCX")</f>
        <v>https://docs.wto.org/imrd/directdoc.asp?DDFDocuments/t/G/TBTN23/BDI416.DOCX</v>
      </c>
      <c r="Q52" s="6"/>
      <c r="R52" s="6" t="str">
        <f>HYPERLINK("https://docs.wto.org/imrd/directdoc.asp?DDFDocuments/v/G/TBTN23/BDI416.DOCX", "https://docs.wto.org/imrd/directdoc.asp?DDFDocuments/v/G/TBTN23/BDI416.DOCX")</f>
        <v>https://docs.wto.org/imrd/directdoc.asp?DDFDocuments/v/G/TBTN23/BDI416.DOCX</v>
      </c>
    </row>
    <row r="53" spans="1:18" ht="69.95" customHeight="1">
      <c r="A53" s="2" t="s">
        <v>760</v>
      </c>
      <c r="B53" s="7">
        <v>45264</v>
      </c>
      <c r="C53" s="6" t="str">
        <f>HYPERLINK("https://eping.wto.org/en/Search?viewData= G/TBT/N/BDI/416, G/TBT/N/KEN/1521, G/TBT/N/RWA/951, G/TBT/N/TZA/1051, G/TBT/N/UGA/1866"," G/TBT/N/BDI/416, G/TBT/N/KEN/1521, G/TBT/N/RWA/951, G/TBT/N/TZA/1051, G/TBT/N/UGA/1866")</f>
        <v xml:space="preserve"> G/TBT/N/BDI/416, G/TBT/N/KEN/1521, G/TBT/N/RWA/951, G/TBT/N/TZA/1051, G/TBT/N/UGA/1866</v>
      </c>
      <c r="D53" s="6" t="s">
        <v>167</v>
      </c>
      <c r="E53" s="8" t="s">
        <v>531</v>
      </c>
      <c r="F53" s="8" t="s">
        <v>532</v>
      </c>
      <c r="G53" s="8" t="s">
        <v>533</v>
      </c>
      <c r="H53" s="6" t="s">
        <v>534</v>
      </c>
      <c r="I53" s="6" t="s">
        <v>517</v>
      </c>
      <c r="J53" s="6" t="s">
        <v>587</v>
      </c>
      <c r="K53" s="6" t="s">
        <v>21</v>
      </c>
      <c r="L53" s="6"/>
      <c r="M53" s="7">
        <v>45324</v>
      </c>
      <c r="N53" s="6" t="s">
        <v>24</v>
      </c>
      <c r="O53" s="8" t="s">
        <v>536</v>
      </c>
      <c r="P53" s="6" t="str">
        <f>HYPERLINK("https://docs.wto.org/imrd/directdoc.asp?DDFDocuments/t/G/TBTN23/BDI416.DOCX", "https://docs.wto.org/imrd/directdoc.asp?DDFDocuments/t/G/TBTN23/BDI416.DOCX")</f>
        <v>https://docs.wto.org/imrd/directdoc.asp?DDFDocuments/t/G/TBTN23/BDI416.DOCX</v>
      </c>
      <c r="Q53" s="6"/>
      <c r="R53" s="6" t="str">
        <f>HYPERLINK("https://docs.wto.org/imrd/directdoc.asp?DDFDocuments/v/G/TBTN23/BDI416.DOCX", "https://docs.wto.org/imrd/directdoc.asp?DDFDocuments/v/G/TBTN23/BDI416.DOCX")</f>
        <v>https://docs.wto.org/imrd/directdoc.asp?DDFDocuments/v/G/TBTN23/BDI416.DOCX</v>
      </c>
    </row>
    <row r="54" spans="1:18" ht="69.95" customHeight="1">
      <c r="A54" s="2" t="s">
        <v>783</v>
      </c>
      <c r="B54" s="7">
        <v>45271</v>
      </c>
      <c r="C54" s="6" t="str">
        <f>HYPERLINK("https://eping.wto.org/en/Search?viewData= G/TBT/N/SWZ/25"," G/TBT/N/SWZ/25")</f>
        <v xml:space="preserve"> G/TBT/N/SWZ/25</v>
      </c>
      <c r="D54" s="6" t="s">
        <v>312</v>
      </c>
      <c r="E54" s="8" t="s">
        <v>434</v>
      </c>
      <c r="F54" s="8" t="s">
        <v>435</v>
      </c>
      <c r="G54" s="8" t="s">
        <v>436</v>
      </c>
      <c r="H54" s="6" t="s">
        <v>437</v>
      </c>
      <c r="I54" s="6" t="s">
        <v>438</v>
      </c>
      <c r="J54" s="6" t="s">
        <v>439</v>
      </c>
      <c r="K54" s="6" t="s">
        <v>440</v>
      </c>
      <c r="L54" s="6"/>
      <c r="M54" s="7" t="s">
        <v>21</v>
      </c>
      <c r="N54" s="6" t="s">
        <v>24</v>
      </c>
      <c r="O54" s="8" t="s">
        <v>441</v>
      </c>
      <c r="P54" s="6" t="str">
        <f>HYPERLINK("https://docs.wto.org/imrd/directdoc.asp?DDFDocuments/t/G/TBTN23/SWZ25.DOCX", "https://docs.wto.org/imrd/directdoc.asp?DDFDocuments/t/G/TBTN23/SWZ25.DOCX")</f>
        <v>https://docs.wto.org/imrd/directdoc.asp?DDFDocuments/t/G/TBTN23/SWZ25.DOCX</v>
      </c>
      <c r="Q54" s="6"/>
      <c r="R54" s="6" t="str">
        <f>HYPERLINK("https://docs.wto.org/imrd/directdoc.asp?DDFDocuments/v/G/TBTN23/SWZ25.DOCX", "https://docs.wto.org/imrd/directdoc.asp?DDFDocuments/v/G/TBTN23/SWZ25.DOCX")</f>
        <v>https://docs.wto.org/imrd/directdoc.asp?DDFDocuments/v/G/TBTN23/SWZ25.DOCX</v>
      </c>
    </row>
    <row r="55" spans="1:18" ht="69.95" customHeight="1">
      <c r="A55" s="2" t="s">
        <v>786</v>
      </c>
      <c r="B55" s="7">
        <v>45261</v>
      </c>
      <c r="C55" s="6" t="str">
        <f>HYPERLINK("https://eping.wto.org/en/Search?viewData= G/TBT/N/SWZ/14"," G/TBT/N/SWZ/14")</f>
        <v xml:space="preserve"> G/TBT/N/SWZ/14</v>
      </c>
      <c r="D55" s="6" t="s">
        <v>312</v>
      </c>
      <c r="E55" s="8" t="s">
        <v>639</v>
      </c>
      <c r="F55" s="8" t="s">
        <v>640</v>
      </c>
      <c r="G55" s="8" t="s">
        <v>641</v>
      </c>
      <c r="H55" s="6" t="s">
        <v>642</v>
      </c>
      <c r="I55" s="6" t="s">
        <v>643</v>
      </c>
      <c r="J55" s="6" t="s">
        <v>60</v>
      </c>
      <c r="K55" s="6" t="s">
        <v>21</v>
      </c>
      <c r="L55" s="6"/>
      <c r="M55" s="7">
        <v>45321</v>
      </c>
      <c r="N55" s="6" t="s">
        <v>24</v>
      </c>
      <c r="O55" s="8" t="s">
        <v>644</v>
      </c>
      <c r="P55" s="6" t="str">
        <f>HYPERLINK("https://docs.wto.org/imrd/directdoc.asp?DDFDocuments/t/G/TBTN23/SWZ14.DOCX", "https://docs.wto.org/imrd/directdoc.asp?DDFDocuments/t/G/TBTN23/SWZ14.DOCX")</f>
        <v>https://docs.wto.org/imrd/directdoc.asp?DDFDocuments/t/G/TBTN23/SWZ14.DOCX</v>
      </c>
      <c r="Q55" s="6"/>
      <c r="R55" s="6"/>
    </row>
    <row r="56" spans="1:18" ht="69.95" customHeight="1">
      <c r="A56" s="2" t="s">
        <v>710</v>
      </c>
      <c r="B56" s="7">
        <v>45275</v>
      </c>
      <c r="C56" s="6" t="str">
        <f>HYPERLINK("https://eping.wto.org/en/Search?viewData= G/TBT/N/UKR/278"," G/TBT/N/UKR/278")</f>
        <v xml:space="preserve"> G/TBT/N/UKR/278</v>
      </c>
      <c r="D56" s="6" t="s">
        <v>76</v>
      </c>
      <c r="E56" s="8" t="s">
        <v>219</v>
      </c>
      <c r="F56" s="8" t="s">
        <v>220</v>
      </c>
      <c r="G56" s="8" t="s">
        <v>221</v>
      </c>
      <c r="H56" s="6" t="s">
        <v>21</v>
      </c>
      <c r="I56" s="6" t="s">
        <v>222</v>
      </c>
      <c r="J56" s="6" t="s">
        <v>191</v>
      </c>
      <c r="K56" s="6" t="s">
        <v>21</v>
      </c>
      <c r="L56" s="6"/>
      <c r="M56" s="7">
        <v>45335</v>
      </c>
      <c r="N56" s="6" t="s">
        <v>24</v>
      </c>
      <c r="O56" s="8" t="s">
        <v>223</v>
      </c>
      <c r="P56" s="6" t="str">
        <f>HYPERLINK("https://docs.wto.org/imrd/directdoc.asp?DDFDocuments/t/G/TBTN23/UKR278.DOCX", "https://docs.wto.org/imrd/directdoc.asp?DDFDocuments/t/G/TBTN23/UKR278.DOCX")</f>
        <v>https://docs.wto.org/imrd/directdoc.asp?DDFDocuments/t/G/TBTN23/UKR278.DOCX</v>
      </c>
      <c r="Q56" s="6"/>
      <c r="R56" s="6"/>
    </row>
    <row r="57" spans="1:18" ht="69.95" customHeight="1">
      <c r="A57" s="2" t="s">
        <v>712</v>
      </c>
      <c r="B57" s="7">
        <v>45274</v>
      </c>
      <c r="C57" s="6" t="str">
        <f>HYPERLINK("https://eping.wto.org/en/Search?viewData= G/TBT/N/PHL/317"," G/TBT/N/PHL/317")</f>
        <v xml:space="preserve"> G/TBT/N/PHL/317</v>
      </c>
      <c r="D57" s="6" t="s">
        <v>55</v>
      </c>
      <c r="E57" s="8" t="s">
        <v>239</v>
      </c>
      <c r="F57" s="8" t="s">
        <v>240</v>
      </c>
      <c r="G57" s="8" t="s">
        <v>241</v>
      </c>
      <c r="H57" s="6" t="s">
        <v>21</v>
      </c>
      <c r="I57" s="6" t="s">
        <v>242</v>
      </c>
      <c r="J57" s="6" t="s">
        <v>131</v>
      </c>
      <c r="K57" s="6" t="s">
        <v>21</v>
      </c>
      <c r="L57" s="6"/>
      <c r="M57" s="7">
        <v>45317</v>
      </c>
      <c r="N57" s="6" t="s">
        <v>24</v>
      </c>
      <c r="O57" s="8" t="s">
        <v>243</v>
      </c>
      <c r="P57" s="6" t="str">
        <f>HYPERLINK("https://docs.wto.org/imrd/directdoc.asp?DDFDocuments/t/G/TBTN23/PHL317.DOCX", "https://docs.wto.org/imrd/directdoc.asp?DDFDocuments/t/G/TBTN23/PHL317.DOCX")</f>
        <v>https://docs.wto.org/imrd/directdoc.asp?DDFDocuments/t/G/TBTN23/PHL317.DOCX</v>
      </c>
      <c r="Q57" s="6"/>
      <c r="R57" s="6"/>
    </row>
    <row r="58" spans="1:18" ht="69.95" customHeight="1">
      <c r="A58" s="2" t="s">
        <v>712</v>
      </c>
      <c r="B58" s="7">
        <v>45273</v>
      </c>
      <c r="C58" s="6" t="str">
        <f>HYPERLINK("https://eping.wto.org/en/Search?viewData= G/TBT/N/PHL/314"," G/TBT/N/PHL/314")</f>
        <v xml:space="preserve"> G/TBT/N/PHL/314</v>
      </c>
      <c r="D58" s="6" t="s">
        <v>55</v>
      </c>
      <c r="E58" s="8" t="s">
        <v>288</v>
      </c>
      <c r="F58" s="8" t="s">
        <v>289</v>
      </c>
      <c r="G58" s="8" t="s">
        <v>241</v>
      </c>
      <c r="H58" s="6" t="s">
        <v>21</v>
      </c>
      <c r="I58" s="6" t="s">
        <v>242</v>
      </c>
      <c r="J58" s="6" t="s">
        <v>131</v>
      </c>
      <c r="K58" s="6" t="s">
        <v>45</v>
      </c>
      <c r="L58" s="6"/>
      <c r="M58" s="7">
        <v>45317</v>
      </c>
      <c r="N58" s="6" t="s">
        <v>24</v>
      </c>
      <c r="O58" s="8" t="s">
        <v>290</v>
      </c>
      <c r="P58" s="6" t="str">
        <f>HYPERLINK("https://docs.wto.org/imrd/directdoc.asp?DDFDocuments/t/G/TBTN23/PHL314.DOCX", "https://docs.wto.org/imrd/directdoc.asp?DDFDocuments/t/G/TBTN23/PHL314.DOCX")</f>
        <v>https://docs.wto.org/imrd/directdoc.asp?DDFDocuments/t/G/TBTN23/PHL314.DOCX</v>
      </c>
      <c r="Q58" s="6"/>
      <c r="R58" s="6" t="str">
        <f>HYPERLINK("https://docs.wto.org/imrd/directdoc.asp?DDFDocuments/v/G/TBTN23/PHL314.DOCX", "https://docs.wto.org/imrd/directdoc.asp?DDFDocuments/v/G/TBTN23/PHL314.DOCX")</f>
        <v>https://docs.wto.org/imrd/directdoc.asp?DDFDocuments/v/G/TBTN23/PHL314.DOCX</v>
      </c>
    </row>
    <row r="59" spans="1:18" ht="69.95" customHeight="1">
      <c r="A59" s="2" t="s">
        <v>712</v>
      </c>
      <c r="B59" s="7">
        <v>45273</v>
      </c>
      <c r="C59" s="6" t="str">
        <f>HYPERLINK("https://eping.wto.org/en/Search?viewData= G/TBT/N/PHL/318"," G/TBT/N/PHL/318")</f>
        <v xml:space="preserve"> G/TBT/N/PHL/318</v>
      </c>
      <c r="D59" s="6" t="s">
        <v>55</v>
      </c>
      <c r="E59" s="8" t="s">
        <v>291</v>
      </c>
      <c r="F59" s="8" t="s">
        <v>292</v>
      </c>
      <c r="G59" s="8" t="s">
        <v>241</v>
      </c>
      <c r="H59" s="6" t="s">
        <v>21</v>
      </c>
      <c r="I59" s="6" t="s">
        <v>242</v>
      </c>
      <c r="J59" s="6" t="s">
        <v>131</v>
      </c>
      <c r="K59" s="6" t="s">
        <v>45</v>
      </c>
      <c r="L59" s="6"/>
      <c r="M59" s="7">
        <v>45317</v>
      </c>
      <c r="N59" s="6" t="s">
        <v>24</v>
      </c>
      <c r="O59" s="8" t="s">
        <v>293</v>
      </c>
      <c r="P59" s="6" t="str">
        <f>HYPERLINK("https://docs.wto.org/imrd/directdoc.asp?DDFDocuments/t/G/TBTN23/PHL318.DOCX", "https://docs.wto.org/imrd/directdoc.asp?DDFDocuments/t/G/TBTN23/PHL318.DOCX")</f>
        <v>https://docs.wto.org/imrd/directdoc.asp?DDFDocuments/t/G/TBTN23/PHL318.DOCX</v>
      </c>
      <c r="Q59" s="6"/>
      <c r="R59" s="6" t="str">
        <f>HYPERLINK("https://docs.wto.org/imrd/directdoc.asp?DDFDocuments/v/G/TBTN23/PHL318.DOCX", "https://docs.wto.org/imrd/directdoc.asp?DDFDocuments/v/G/TBTN23/PHL318.DOCX")</f>
        <v>https://docs.wto.org/imrd/directdoc.asp?DDFDocuments/v/G/TBTN23/PHL318.DOCX</v>
      </c>
    </row>
    <row r="60" spans="1:18" ht="69.95" customHeight="1">
      <c r="A60" s="2" t="s">
        <v>709</v>
      </c>
      <c r="B60" s="7">
        <v>45275</v>
      </c>
      <c r="C60" s="6" t="str">
        <f>HYPERLINK("https://eping.wto.org/en/Search?viewData= G/TBT/N/UKR/277"," G/TBT/N/UKR/277")</f>
        <v xml:space="preserve"> G/TBT/N/UKR/277</v>
      </c>
      <c r="D60" s="6" t="s">
        <v>76</v>
      </c>
      <c r="E60" s="8" t="s">
        <v>188</v>
      </c>
      <c r="F60" s="8" t="s">
        <v>189</v>
      </c>
      <c r="G60" s="8" t="s">
        <v>190</v>
      </c>
      <c r="H60" s="6" t="s">
        <v>21</v>
      </c>
      <c r="I60" s="6" t="s">
        <v>124</v>
      </c>
      <c r="J60" s="6" t="s">
        <v>191</v>
      </c>
      <c r="K60" s="6" t="s">
        <v>21</v>
      </c>
      <c r="L60" s="6"/>
      <c r="M60" s="7">
        <v>45335</v>
      </c>
      <c r="N60" s="6" t="s">
        <v>24</v>
      </c>
      <c r="O60" s="8" t="s">
        <v>192</v>
      </c>
      <c r="P60" s="6" t="str">
        <f>HYPERLINK("https://docs.wto.org/imrd/directdoc.asp?DDFDocuments/t/G/TBTN23/UKR277.DOCX", "https://docs.wto.org/imrd/directdoc.asp?DDFDocuments/t/G/TBTN23/UKR277.DOCX")</f>
        <v>https://docs.wto.org/imrd/directdoc.asp?DDFDocuments/t/G/TBTN23/UKR277.DOCX</v>
      </c>
      <c r="Q60" s="6"/>
      <c r="R60" s="6"/>
    </row>
    <row r="61" spans="1:18" ht="69.95" customHeight="1">
      <c r="A61" s="2" t="s">
        <v>690</v>
      </c>
      <c r="B61" s="7">
        <v>45280</v>
      </c>
      <c r="C61"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1" s="6" t="s">
        <v>69</v>
      </c>
      <c r="E61" s="8" t="s">
        <v>70</v>
      </c>
      <c r="F61" s="8" t="s">
        <v>71</v>
      </c>
      <c r="G61" s="8" t="s">
        <v>72</v>
      </c>
      <c r="H61" s="6" t="s">
        <v>21</v>
      </c>
      <c r="I61" s="6" t="s">
        <v>73</v>
      </c>
      <c r="J61" s="6" t="s">
        <v>74</v>
      </c>
      <c r="K61" s="6" t="s">
        <v>21</v>
      </c>
      <c r="L61" s="6"/>
      <c r="M61" s="7">
        <v>45340</v>
      </c>
      <c r="N61" s="6" t="s">
        <v>24</v>
      </c>
      <c r="O61" s="8" t="s">
        <v>75</v>
      </c>
      <c r="P61" s="6" t="str">
        <f>HYPERLINK("https://docs.wto.org/imrd/directdoc.asp?DDFDocuments/t/G/TBTN23/ARE599.DOCX", "https://docs.wto.org/imrd/directdoc.asp?DDFDocuments/t/G/TBTN23/ARE599.DOCX")</f>
        <v>https://docs.wto.org/imrd/directdoc.asp?DDFDocuments/t/G/TBTN23/ARE599.DOCX</v>
      </c>
      <c r="Q61" s="6"/>
      <c r="R61" s="6"/>
    </row>
    <row r="62" spans="1:18" ht="69.95" customHeight="1">
      <c r="A62" s="2" t="s">
        <v>690</v>
      </c>
      <c r="B62" s="7">
        <v>45280</v>
      </c>
      <c r="C62"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2" s="6" t="s">
        <v>82</v>
      </c>
      <c r="E62" s="8" t="s">
        <v>70</v>
      </c>
      <c r="F62" s="8" t="s">
        <v>71</v>
      </c>
      <c r="G62" s="8" t="s">
        <v>72</v>
      </c>
      <c r="H62" s="6" t="s">
        <v>21</v>
      </c>
      <c r="I62" s="6" t="s">
        <v>73</v>
      </c>
      <c r="J62" s="6" t="s">
        <v>83</v>
      </c>
      <c r="K62" s="6" t="s">
        <v>21</v>
      </c>
      <c r="L62" s="6"/>
      <c r="M62" s="7">
        <v>45340</v>
      </c>
      <c r="N62" s="6" t="s">
        <v>24</v>
      </c>
      <c r="O62" s="8" t="s">
        <v>75</v>
      </c>
      <c r="P62" s="6" t="str">
        <f>HYPERLINK("https://docs.wto.org/imrd/directdoc.asp?DDFDocuments/t/G/TBTN23/ARE599.DOCX", "https://docs.wto.org/imrd/directdoc.asp?DDFDocuments/t/G/TBTN23/ARE599.DOCX")</f>
        <v>https://docs.wto.org/imrd/directdoc.asp?DDFDocuments/t/G/TBTN23/ARE599.DOCX</v>
      </c>
      <c r="Q62" s="6"/>
      <c r="R62" s="6"/>
    </row>
    <row r="63" spans="1:18" ht="69.95" customHeight="1">
      <c r="A63" s="2" t="s">
        <v>690</v>
      </c>
      <c r="B63" s="7">
        <v>45280</v>
      </c>
      <c r="C63"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3" s="6" t="s">
        <v>84</v>
      </c>
      <c r="E63" s="8" t="s">
        <v>70</v>
      </c>
      <c r="F63" s="8" t="s">
        <v>71</v>
      </c>
      <c r="G63" s="8" t="s">
        <v>72</v>
      </c>
      <c r="H63" s="6" t="s">
        <v>21</v>
      </c>
      <c r="I63" s="6" t="s">
        <v>73</v>
      </c>
      <c r="J63" s="6" t="s">
        <v>74</v>
      </c>
      <c r="K63" s="6" t="s">
        <v>21</v>
      </c>
      <c r="L63" s="6"/>
      <c r="M63" s="7">
        <v>45340</v>
      </c>
      <c r="N63" s="6" t="s">
        <v>24</v>
      </c>
      <c r="O63" s="8" t="s">
        <v>75</v>
      </c>
      <c r="P63" s="6" t="str">
        <f>HYPERLINK("https://docs.wto.org/imrd/directdoc.asp?DDFDocuments/t/G/TBTN23/ARE599.DOCX", "https://docs.wto.org/imrd/directdoc.asp?DDFDocuments/t/G/TBTN23/ARE599.DOCX")</f>
        <v>https://docs.wto.org/imrd/directdoc.asp?DDFDocuments/t/G/TBTN23/ARE599.DOCX</v>
      </c>
      <c r="Q63" s="6"/>
      <c r="R63" s="6"/>
    </row>
    <row r="64" spans="1:18" ht="69.95" customHeight="1">
      <c r="A64" s="2" t="s">
        <v>690</v>
      </c>
      <c r="B64" s="7">
        <v>45280</v>
      </c>
      <c r="C64"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4" s="6" t="s">
        <v>85</v>
      </c>
      <c r="E64" s="8" t="s">
        <v>70</v>
      </c>
      <c r="F64" s="8" t="s">
        <v>71</v>
      </c>
      <c r="G64" s="8" t="s">
        <v>72</v>
      </c>
      <c r="H64" s="6" t="s">
        <v>21</v>
      </c>
      <c r="I64" s="6" t="s">
        <v>73</v>
      </c>
      <c r="J64" s="6" t="s">
        <v>83</v>
      </c>
      <c r="K64" s="6" t="s">
        <v>21</v>
      </c>
      <c r="L64" s="6"/>
      <c r="M64" s="7">
        <v>45340</v>
      </c>
      <c r="N64" s="6" t="s">
        <v>24</v>
      </c>
      <c r="O64" s="8" t="s">
        <v>75</v>
      </c>
      <c r="P64" s="6" t="str">
        <f>HYPERLINK("https://docs.wto.org/imrd/directdoc.asp?DDFDocuments/t/G/TBTN23/ARE599.DOCX", "https://docs.wto.org/imrd/directdoc.asp?DDFDocuments/t/G/TBTN23/ARE599.DOCX")</f>
        <v>https://docs.wto.org/imrd/directdoc.asp?DDFDocuments/t/G/TBTN23/ARE599.DOCX</v>
      </c>
      <c r="Q64" s="6"/>
      <c r="R64" s="6"/>
    </row>
    <row r="65" spans="1:18" ht="69.95" customHeight="1">
      <c r="A65" s="2" t="s">
        <v>690</v>
      </c>
      <c r="B65" s="7">
        <v>45280</v>
      </c>
      <c r="C65"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5" s="6" t="s">
        <v>86</v>
      </c>
      <c r="E65" s="8" t="s">
        <v>70</v>
      </c>
      <c r="F65" s="8" t="s">
        <v>71</v>
      </c>
      <c r="G65" s="8" t="s">
        <v>72</v>
      </c>
      <c r="H65" s="6" t="s">
        <v>21</v>
      </c>
      <c r="I65" s="6" t="s">
        <v>73</v>
      </c>
      <c r="J65" s="6" t="s">
        <v>74</v>
      </c>
      <c r="K65" s="6" t="s">
        <v>21</v>
      </c>
      <c r="L65" s="6"/>
      <c r="M65" s="7">
        <v>45340</v>
      </c>
      <c r="N65" s="6" t="s">
        <v>24</v>
      </c>
      <c r="O65" s="8" t="s">
        <v>75</v>
      </c>
      <c r="P65" s="6" t="str">
        <f>HYPERLINK("https://docs.wto.org/imrd/directdoc.asp?DDFDocuments/t/G/TBTN23/ARE599.DOCX", "https://docs.wto.org/imrd/directdoc.asp?DDFDocuments/t/G/TBTN23/ARE599.DOCX")</f>
        <v>https://docs.wto.org/imrd/directdoc.asp?DDFDocuments/t/G/TBTN23/ARE599.DOCX</v>
      </c>
      <c r="Q65" s="6"/>
      <c r="R65" s="6"/>
    </row>
    <row r="66" spans="1:18" ht="69.95" customHeight="1">
      <c r="A66" s="2" t="s">
        <v>690</v>
      </c>
      <c r="B66" s="7">
        <v>45280</v>
      </c>
      <c r="C66"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6" s="6" t="s">
        <v>95</v>
      </c>
      <c r="E66" s="8" t="s">
        <v>70</v>
      </c>
      <c r="F66" s="8" t="s">
        <v>71</v>
      </c>
      <c r="G66" s="8" t="s">
        <v>72</v>
      </c>
      <c r="H66" s="6" t="s">
        <v>21</v>
      </c>
      <c r="I66" s="6" t="s">
        <v>73</v>
      </c>
      <c r="J66" s="6" t="s">
        <v>74</v>
      </c>
      <c r="K66" s="6" t="s">
        <v>21</v>
      </c>
      <c r="L66" s="6"/>
      <c r="M66" s="7">
        <v>45340</v>
      </c>
      <c r="N66" s="6" t="s">
        <v>24</v>
      </c>
      <c r="O66" s="8" t="s">
        <v>75</v>
      </c>
      <c r="P66" s="6" t="str">
        <f>HYPERLINK("https://docs.wto.org/imrd/directdoc.asp?DDFDocuments/t/G/TBTN23/ARE599.DOCX", "https://docs.wto.org/imrd/directdoc.asp?DDFDocuments/t/G/TBTN23/ARE599.DOCX")</f>
        <v>https://docs.wto.org/imrd/directdoc.asp?DDFDocuments/t/G/TBTN23/ARE599.DOCX</v>
      </c>
      <c r="Q66" s="6"/>
      <c r="R66" s="6"/>
    </row>
    <row r="67" spans="1:18" ht="69.95" customHeight="1">
      <c r="A67" s="2" t="s">
        <v>690</v>
      </c>
      <c r="B67" s="7">
        <v>45280</v>
      </c>
      <c r="C67" s="6" t="str">
        <f>HYPERLINK("https://eping.wto.org/en/Search?viewData= G/TBT/N/ARE/599, G/TBT/N/BHR/685, G/TBT/N/KWT/661, G/TBT/N/OMN/513, G/TBT/N/QAT/663, G/TBT/N/SAU/1318, G/TBT/N/YEM/270"," G/TBT/N/ARE/599, G/TBT/N/BHR/685, G/TBT/N/KWT/661, G/TBT/N/OMN/513, G/TBT/N/QAT/663, G/TBT/N/SAU/1318, G/TBT/N/YEM/270")</f>
        <v xml:space="preserve"> G/TBT/N/ARE/599, G/TBT/N/BHR/685, G/TBT/N/KWT/661, G/TBT/N/OMN/513, G/TBT/N/QAT/663, G/TBT/N/SAU/1318, G/TBT/N/YEM/270</v>
      </c>
      <c r="D67" s="6" t="s">
        <v>101</v>
      </c>
      <c r="E67" s="8" t="s">
        <v>70</v>
      </c>
      <c r="F67" s="8" t="s">
        <v>71</v>
      </c>
      <c r="G67" s="8" t="s">
        <v>72</v>
      </c>
      <c r="H67" s="6" t="s">
        <v>21</v>
      </c>
      <c r="I67" s="6" t="s">
        <v>73</v>
      </c>
      <c r="J67" s="6" t="s">
        <v>74</v>
      </c>
      <c r="K67" s="6" t="s">
        <v>21</v>
      </c>
      <c r="L67" s="6"/>
      <c r="M67" s="7">
        <v>45340</v>
      </c>
      <c r="N67" s="6" t="s">
        <v>24</v>
      </c>
      <c r="O67" s="8" t="s">
        <v>75</v>
      </c>
      <c r="P67" s="6" t="str">
        <f>HYPERLINK("https://docs.wto.org/imrd/directdoc.asp?DDFDocuments/t/G/TBTN23/ARE599.DOCX", "https://docs.wto.org/imrd/directdoc.asp?DDFDocuments/t/G/TBTN23/ARE599.DOCX")</f>
        <v>https://docs.wto.org/imrd/directdoc.asp?DDFDocuments/t/G/TBTN23/ARE599.DOCX</v>
      </c>
      <c r="Q67" s="6"/>
      <c r="R67" s="6"/>
    </row>
    <row r="68" spans="1:18" ht="69.95" customHeight="1">
      <c r="A68" s="2" t="s">
        <v>718</v>
      </c>
      <c r="B68" s="7">
        <v>45273</v>
      </c>
      <c r="C68" s="6" t="str">
        <f>HYPERLINK("https://eping.wto.org/en/Search?viewData= G/TBT/N/PHL/312"," G/TBT/N/PHL/312")</f>
        <v xml:space="preserve"> G/TBT/N/PHL/312</v>
      </c>
      <c r="D68" s="6" t="s">
        <v>55</v>
      </c>
      <c r="E68" s="8" t="s">
        <v>278</v>
      </c>
      <c r="F68" s="8" t="s">
        <v>279</v>
      </c>
      <c r="G68" s="8" t="s">
        <v>280</v>
      </c>
      <c r="H68" s="6" t="s">
        <v>21</v>
      </c>
      <c r="I68" s="6" t="s">
        <v>281</v>
      </c>
      <c r="J68" s="6" t="s">
        <v>131</v>
      </c>
      <c r="K68" s="6" t="s">
        <v>45</v>
      </c>
      <c r="L68" s="6"/>
      <c r="M68" s="7">
        <v>45317</v>
      </c>
      <c r="N68" s="6" t="s">
        <v>24</v>
      </c>
      <c r="O68" s="8" t="s">
        <v>282</v>
      </c>
      <c r="P68" s="6" t="str">
        <f>HYPERLINK("https://docs.wto.org/imrd/directdoc.asp?DDFDocuments/t/G/TBTN23/PHL312.DOCX", "https://docs.wto.org/imrd/directdoc.asp?DDFDocuments/t/G/TBTN23/PHL312.DOCX")</f>
        <v>https://docs.wto.org/imrd/directdoc.asp?DDFDocuments/t/G/TBTN23/PHL312.DOCX</v>
      </c>
      <c r="Q68" s="6"/>
      <c r="R68" s="6" t="str">
        <f>HYPERLINK("https://docs.wto.org/imrd/directdoc.asp?DDFDocuments/v/G/TBTN23/PHL312.DOCX", "https://docs.wto.org/imrd/directdoc.asp?DDFDocuments/v/G/TBTN23/PHL312.DOCX")</f>
        <v>https://docs.wto.org/imrd/directdoc.asp?DDFDocuments/v/G/TBTN23/PHL312.DOCX</v>
      </c>
    </row>
    <row r="69" spans="1:18" ht="69.95" customHeight="1">
      <c r="A69" s="2" t="s">
        <v>776</v>
      </c>
      <c r="B69" s="7">
        <v>45261</v>
      </c>
      <c r="C69" s="6" t="str">
        <f>HYPERLINK("https://eping.wto.org/en/Search?viewData= G/TBT/N/USA/2072"," G/TBT/N/USA/2072")</f>
        <v xml:space="preserve"> G/TBT/N/USA/2072</v>
      </c>
      <c r="D69" s="6" t="s">
        <v>33</v>
      </c>
      <c r="E69" s="8" t="s">
        <v>650</v>
      </c>
      <c r="F69" s="8" t="s">
        <v>651</v>
      </c>
      <c r="G69" s="8" t="s">
        <v>652</v>
      </c>
      <c r="H69" s="6" t="s">
        <v>653</v>
      </c>
      <c r="I69" s="6" t="s">
        <v>654</v>
      </c>
      <c r="J69" s="6" t="s">
        <v>153</v>
      </c>
      <c r="K69" s="6" t="s">
        <v>21</v>
      </c>
      <c r="L69" s="6"/>
      <c r="M69" s="7">
        <v>45350</v>
      </c>
      <c r="N69" s="6" t="s">
        <v>24</v>
      </c>
      <c r="O69" s="8" t="s">
        <v>655</v>
      </c>
      <c r="P69" s="6" t="str">
        <f>HYPERLINK("https://docs.wto.org/imrd/directdoc.asp?DDFDocuments/t/G/TBTN23/USA2072.DOCX", "https://docs.wto.org/imrd/directdoc.asp?DDFDocuments/t/G/TBTN23/USA2072.DOCX")</f>
        <v>https://docs.wto.org/imrd/directdoc.asp?DDFDocuments/t/G/TBTN23/USA2072.DOCX</v>
      </c>
      <c r="Q69" s="6"/>
      <c r="R69" s="6" t="str">
        <f>HYPERLINK("https://docs.wto.org/imrd/directdoc.asp?DDFDocuments/v/G/TBTN23/USA2072.DOCX", "https://docs.wto.org/imrd/directdoc.asp?DDFDocuments/v/G/TBTN23/USA2072.DOCX")</f>
        <v>https://docs.wto.org/imrd/directdoc.asp?DDFDocuments/v/G/TBTN23/USA2072.DOCX</v>
      </c>
    </row>
    <row r="70" spans="1:18" ht="69.95" customHeight="1">
      <c r="A70" s="2" t="s">
        <v>692</v>
      </c>
      <c r="B70" s="7">
        <v>45280</v>
      </c>
      <c r="C70" s="6" t="str">
        <f>HYPERLINK("https://eping.wto.org/en/Search?viewData= G/TBT/N/USA/2078"," G/TBT/N/USA/2078")</f>
        <v xml:space="preserve"> G/TBT/N/USA/2078</v>
      </c>
      <c r="D70" s="6" t="s">
        <v>33</v>
      </c>
      <c r="E70" s="8" t="s">
        <v>96</v>
      </c>
      <c r="F70" s="8" t="s">
        <v>97</v>
      </c>
      <c r="G70" s="8" t="s">
        <v>98</v>
      </c>
      <c r="H70" s="6" t="s">
        <v>21</v>
      </c>
      <c r="I70" s="6" t="s">
        <v>99</v>
      </c>
      <c r="J70" s="6" t="s">
        <v>44</v>
      </c>
      <c r="K70" s="6" t="s">
        <v>21</v>
      </c>
      <c r="L70" s="6"/>
      <c r="M70" s="7">
        <v>45307</v>
      </c>
      <c r="N70" s="6" t="s">
        <v>24</v>
      </c>
      <c r="O70" s="8" t="s">
        <v>100</v>
      </c>
      <c r="P70" s="6" t="str">
        <f>HYPERLINK("https://docs.wto.org/imrd/directdoc.asp?DDFDocuments/t/G/TBTN23/USA2078.DOCX", "https://docs.wto.org/imrd/directdoc.asp?DDFDocuments/t/G/TBTN23/USA2078.DOCX")</f>
        <v>https://docs.wto.org/imrd/directdoc.asp?DDFDocuments/t/G/TBTN23/USA2078.DOCX</v>
      </c>
      <c r="Q70" s="6"/>
      <c r="R70" s="6"/>
    </row>
    <row r="71" spans="1:18" ht="69.95" customHeight="1">
      <c r="A71" s="2" t="s">
        <v>777</v>
      </c>
      <c r="B71" s="7">
        <v>45261</v>
      </c>
      <c r="C71" s="6" t="str">
        <f>HYPERLINK("https://eping.wto.org/en/Search?viewData= G/TBT/N/BRA/1509"," G/TBT/N/BRA/1509")</f>
        <v xml:space="preserve"> G/TBT/N/BRA/1509</v>
      </c>
      <c r="D71" s="6" t="s">
        <v>464</v>
      </c>
      <c r="E71" s="8" t="s">
        <v>656</v>
      </c>
      <c r="F71" s="8" t="s">
        <v>657</v>
      </c>
      <c r="G71" s="8" t="s">
        <v>658</v>
      </c>
      <c r="H71" s="6" t="s">
        <v>138</v>
      </c>
      <c r="I71" s="6" t="s">
        <v>659</v>
      </c>
      <c r="J71" s="6" t="s">
        <v>60</v>
      </c>
      <c r="K71" s="6" t="s">
        <v>93</v>
      </c>
      <c r="L71" s="6"/>
      <c r="M71" s="7">
        <v>45324</v>
      </c>
      <c r="N71" s="6" t="s">
        <v>24</v>
      </c>
      <c r="O71" s="8" t="s">
        <v>660</v>
      </c>
      <c r="P71" s="6" t="str">
        <f>HYPERLINK("https://docs.wto.org/imrd/directdoc.asp?DDFDocuments/t/G/TBTN23/BRA1509.DOCX", "https://docs.wto.org/imrd/directdoc.asp?DDFDocuments/t/G/TBTN23/BRA1509.DOCX")</f>
        <v>https://docs.wto.org/imrd/directdoc.asp?DDFDocuments/t/G/TBTN23/BRA1509.DOCX</v>
      </c>
      <c r="Q71" s="6"/>
      <c r="R71" s="6" t="str">
        <f>HYPERLINK("https://docs.wto.org/imrd/directdoc.asp?DDFDocuments/v/G/TBTN23/BRA1509.DOCX", "https://docs.wto.org/imrd/directdoc.asp?DDFDocuments/v/G/TBTN23/BRA1509.DOCX")</f>
        <v>https://docs.wto.org/imrd/directdoc.asp?DDFDocuments/v/G/TBTN23/BRA1509.DOCX</v>
      </c>
    </row>
    <row r="72" spans="1:18" ht="69.95" customHeight="1">
      <c r="A72" s="2" t="s">
        <v>697</v>
      </c>
      <c r="B72" s="7">
        <v>45278</v>
      </c>
      <c r="C72" s="6" t="str">
        <f>HYPERLINK("https://eping.wto.org/en/Search?viewData= G/TBT/N/CHE/284"," G/TBT/N/CHE/284")</f>
        <v xml:space="preserve"> G/TBT/N/CHE/284</v>
      </c>
      <c r="D72" s="6" t="s">
        <v>134</v>
      </c>
      <c r="E72" s="8" t="s">
        <v>135</v>
      </c>
      <c r="F72" s="8" t="s">
        <v>136</v>
      </c>
      <c r="G72" s="8" t="s">
        <v>137</v>
      </c>
      <c r="H72" s="6" t="s">
        <v>138</v>
      </c>
      <c r="I72" s="6" t="s">
        <v>139</v>
      </c>
      <c r="J72" s="6" t="s">
        <v>140</v>
      </c>
      <c r="K72" s="6" t="s">
        <v>21</v>
      </c>
      <c r="L72" s="6"/>
      <c r="M72" s="7">
        <v>45373</v>
      </c>
      <c r="N72" s="6" t="s">
        <v>24</v>
      </c>
      <c r="O72" s="8" t="s">
        <v>141</v>
      </c>
      <c r="P72" s="6" t="str">
        <f>HYPERLINK("https://docs.wto.org/imrd/directdoc.asp?DDFDocuments/t/G/TBTN23/CHE284.DOCX", "https://docs.wto.org/imrd/directdoc.asp?DDFDocuments/t/G/TBTN23/CHE284.DOCX")</f>
        <v>https://docs.wto.org/imrd/directdoc.asp?DDFDocuments/t/G/TBTN23/CHE284.DOCX</v>
      </c>
      <c r="Q72" s="6"/>
      <c r="R72" s="6"/>
    </row>
    <row r="73" spans="1:18" ht="69.95" customHeight="1">
      <c r="A73" s="2" t="s">
        <v>737</v>
      </c>
      <c r="B73" s="7">
        <v>45271</v>
      </c>
      <c r="C73" s="6" t="str">
        <f>HYPERLINK("https://eping.wto.org/en/Search?viewData= G/TBT/N/SWZ/28"," G/TBT/N/SWZ/28")</f>
        <v xml:space="preserve"> G/TBT/N/SWZ/28</v>
      </c>
      <c r="D73" s="6" t="s">
        <v>312</v>
      </c>
      <c r="E73" s="8" t="s">
        <v>404</v>
      </c>
      <c r="F73" s="8" t="s">
        <v>405</v>
      </c>
      <c r="G73" s="8" t="s">
        <v>406</v>
      </c>
      <c r="H73" s="6" t="s">
        <v>407</v>
      </c>
      <c r="I73" s="6" t="s">
        <v>408</v>
      </c>
      <c r="J73" s="6" t="s">
        <v>409</v>
      </c>
      <c r="K73" s="6" t="s">
        <v>53</v>
      </c>
      <c r="L73" s="6"/>
      <c r="M73" s="7" t="s">
        <v>21</v>
      </c>
      <c r="N73" s="6" t="s">
        <v>24</v>
      </c>
      <c r="O73" s="8" t="s">
        <v>410</v>
      </c>
      <c r="P73" s="6" t="str">
        <f>HYPERLINK("https://docs.wto.org/imrd/directdoc.asp?DDFDocuments/t/G/TBTN23/SWZ28.DOCX", "https://docs.wto.org/imrd/directdoc.asp?DDFDocuments/t/G/TBTN23/SWZ28.DOCX")</f>
        <v>https://docs.wto.org/imrd/directdoc.asp?DDFDocuments/t/G/TBTN23/SWZ28.DOCX</v>
      </c>
      <c r="Q73" s="6"/>
      <c r="R73" s="6" t="str">
        <f>HYPERLINK("https://docs.wto.org/imrd/directdoc.asp?DDFDocuments/v/G/TBTN23/SWZ28.DOCX", "https://docs.wto.org/imrd/directdoc.asp?DDFDocuments/v/G/TBTN23/SWZ28.DOCX")</f>
        <v>https://docs.wto.org/imrd/directdoc.asp?DDFDocuments/v/G/TBTN23/SWZ28.DOCX</v>
      </c>
    </row>
    <row r="74" spans="1:18" ht="69.95" customHeight="1">
      <c r="A74" s="2" t="s">
        <v>689</v>
      </c>
      <c r="B74" s="7">
        <v>45280</v>
      </c>
      <c r="C74" s="6" t="str">
        <f>HYPERLINK("https://eping.wto.org/en/Search?viewData= G/TBT/N/JPN/790"," G/TBT/N/JPN/790")</f>
        <v xml:space="preserve"> G/TBT/N/JPN/790</v>
      </c>
      <c r="D74" s="6" t="s">
        <v>62</v>
      </c>
      <c r="E74" s="8" t="s">
        <v>63</v>
      </c>
      <c r="F74" s="8" t="s">
        <v>64</v>
      </c>
      <c r="G74" s="8" t="s">
        <v>65</v>
      </c>
      <c r="H74" s="6" t="s">
        <v>21</v>
      </c>
      <c r="I74" s="6" t="s">
        <v>66</v>
      </c>
      <c r="J74" s="6" t="s">
        <v>67</v>
      </c>
      <c r="K74" s="6" t="s">
        <v>21</v>
      </c>
      <c r="L74" s="6"/>
      <c r="M74" s="7">
        <v>45340</v>
      </c>
      <c r="N74" s="6" t="s">
        <v>24</v>
      </c>
      <c r="O74" s="8" t="s">
        <v>68</v>
      </c>
      <c r="P74" s="6" t="str">
        <f>HYPERLINK("https://docs.wto.org/imrd/directdoc.asp?DDFDocuments/t/G/TBTN23/JPN790.DOCX", "https://docs.wto.org/imrd/directdoc.asp?DDFDocuments/t/G/TBTN23/JPN790.DOCX")</f>
        <v>https://docs.wto.org/imrd/directdoc.asp?DDFDocuments/t/G/TBTN23/JPN790.DOCX</v>
      </c>
      <c r="Q74" s="6"/>
      <c r="R74" s="6"/>
    </row>
    <row r="75" spans="1:18" ht="69.95" customHeight="1">
      <c r="A75" s="2" t="s">
        <v>687</v>
      </c>
      <c r="B75" s="7">
        <v>45281</v>
      </c>
      <c r="C75" s="6" t="str">
        <f>HYPERLINK("https://eping.wto.org/en/Search?viewData= G/TBT/N/KOR/1187"," G/TBT/N/KOR/1187")</f>
        <v xml:space="preserve"> G/TBT/N/KOR/1187</v>
      </c>
      <c r="D75" s="6" t="s">
        <v>26</v>
      </c>
      <c r="E75" s="8" t="s">
        <v>40</v>
      </c>
      <c r="F75" s="8" t="s">
        <v>41</v>
      </c>
      <c r="G75" s="8" t="s">
        <v>42</v>
      </c>
      <c r="H75" s="6" t="s">
        <v>21</v>
      </c>
      <c r="I75" s="6" t="s">
        <v>43</v>
      </c>
      <c r="J75" s="6" t="s">
        <v>44</v>
      </c>
      <c r="K75" s="6" t="s">
        <v>45</v>
      </c>
      <c r="L75" s="6"/>
      <c r="M75" s="7">
        <v>45341</v>
      </c>
      <c r="N75" s="6" t="s">
        <v>24</v>
      </c>
      <c r="O75" s="8" t="s">
        <v>46</v>
      </c>
      <c r="P75" s="6" t="str">
        <f>HYPERLINK("https://docs.wto.org/imrd/directdoc.asp?DDFDocuments/t/G/TBTN23/KOR1187.DOCX", "https://docs.wto.org/imrd/directdoc.asp?DDFDocuments/t/G/TBTN23/KOR1187.DOCX")</f>
        <v>https://docs.wto.org/imrd/directdoc.asp?DDFDocuments/t/G/TBTN23/KOR1187.DOCX</v>
      </c>
      <c r="Q75" s="6"/>
      <c r="R75" s="6"/>
    </row>
    <row r="76" spans="1:18" ht="69.95" customHeight="1">
      <c r="A76" s="2" t="s">
        <v>696</v>
      </c>
      <c r="B76" s="7">
        <v>45279</v>
      </c>
      <c r="C76" s="6" t="str">
        <f>HYPERLINK("https://eping.wto.org/en/Search?viewData= G/TBT/N/THA/721"," G/TBT/N/THA/721")</f>
        <v xml:space="preserve"> G/TBT/N/THA/721</v>
      </c>
      <c r="D76" s="6" t="s">
        <v>127</v>
      </c>
      <c r="E76" s="8" t="s">
        <v>128</v>
      </c>
      <c r="F76" s="8" t="s">
        <v>129</v>
      </c>
      <c r="G76" s="8" t="s">
        <v>130</v>
      </c>
      <c r="H76" s="6" t="s">
        <v>21</v>
      </c>
      <c r="I76" s="6" t="s">
        <v>43</v>
      </c>
      <c r="J76" s="6" t="s">
        <v>131</v>
      </c>
      <c r="K76" s="6" t="s">
        <v>132</v>
      </c>
      <c r="L76" s="6"/>
      <c r="M76" s="7">
        <v>45339</v>
      </c>
      <c r="N76" s="6" t="s">
        <v>24</v>
      </c>
      <c r="O76" s="8" t="s">
        <v>133</v>
      </c>
      <c r="P76" s="6" t="str">
        <f>HYPERLINK("https://docs.wto.org/imrd/directdoc.asp?DDFDocuments/t/G/TBTN23/THA721.DOCX", "https://docs.wto.org/imrd/directdoc.asp?DDFDocuments/t/G/TBTN23/THA721.DOCX")</f>
        <v>https://docs.wto.org/imrd/directdoc.asp?DDFDocuments/t/G/TBTN23/THA721.DOCX</v>
      </c>
      <c r="Q76" s="6"/>
      <c r="R76" s="6"/>
    </row>
    <row r="77" spans="1:18" ht="69.95" customHeight="1">
      <c r="A77" s="2" t="s">
        <v>757</v>
      </c>
      <c r="B77" s="7">
        <v>45267</v>
      </c>
      <c r="C77" s="6" t="str">
        <f>HYPERLINK("https://eping.wto.org/en/Search?viewData= G/TBT/N/SWZ/22"," G/TBT/N/SWZ/22")</f>
        <v xml:space="preserve"> G/TBT/N/SWZ/22</v>
      </c>
      <c r="D77" s="6" t="s">
        <v>312</v>
      </c>
      <c r="E77" s="8" t="s">
        <v>485</v>
      </c>
      <c r="F77" s="8" t="s">
        <v>486</v>
      </c>
      <c r="G77" s="8" t="s">
        <v>487</v>
      </c>
      <c r="H77" s="6" t="s">
        <v>488</v>
      </c>
      <c r="I77" s="6" t="s">
        <v>489</v>
      </c>
      <c r="J77" s="6" t="s">
        <v>490</v>
      </c>
      <c r="K77" s="6" t="s">
        <v>53</v>
      </c>
      <c r="L77" s="6"/>
      <c r="M77" s="7" t="s">
        <v>21</v>
      </c>
      <c r="N77" s="6" t="s">
        <v>24</v>
      </c>
      <c r="O77" s="8" t="s">
        <v>491</v>
      </c>
      <c r="P77" s="6" t="str">
        <f>HYPERLINK("https://docs.wto.org/imrd/directdoc.asp?DDFDocuments/t/G/TBTN23/SWZ22.DOCX", "https://docs.wto.org/imrd/directdoc.asp?DDFDocuments/t/G/TBTN23/SWZ22.DOCX")</f>
        <v>https://docs.wto.org/imrd/directdoc.asp?DDFDocuments/t/G/TBTN23/SWZ22.DOCX</v>
      </c>
      <c r="Q77" s="6"/>
      <c r="R77" s="6" t="str">
        <f>HYPERLINK("https://docs.wto.org/imrd/directdoc.asp?DDFDocuments/v/G/TBTN23/SWZ22.DOCX", "https://docs.wto.org/imrd/directdoc.asp?DDFDocuments/v/G/TBTN23/SWZ22.DOCX")</f>
        <v>https://docs.wto.org/imrd/directdoc.asp?DDFDocuments/v/G/TBTN23/SWZ22.DOCX</v>
      </c>
    </row>
    <row r="78" spans="1:18" ht="69.95" customHeight="1">
      <c r="A78" s="2" t="s">
        <v>732</v>
      </c>
      <c r="B78" s="7">
        <v>45271</v>
      </c>
      <c r="C78" s="6" t="str">
        <f>HYPERLINK("https://eping.wto.org/en/Search?viewData= G/TBT/N/USA/2076"," G/TBT/N/USA/2076")</f>
        <v xml:space="preserve"> G/TBT/N/USA/2076</v>
      </c>
      <c r="D78" s="6" t="s">
        <v>33</v>
      </c>
      <c r="E78" s="8" t="s">
        <v>388</v>
      </c>
      <c r="F78" s="8" t="s">
        <v>389</v>
      </c>
      <c r="G78" s="8" t="s">
        <v>390</v>
      </c>
      <c r="H78" s="6" t="s">
        <v>21</v>
      </c>
      <c r="I78" s="6" t="s">
        <v>391</v>
      </c>
      <c r="J78" s="6" t="s">
        <v>392</v>
      </c>
      <c r="K78" s="6" t="s">
        <v>21</v>
      </c>
      <c r="L78" s="6"/>
      <c r="M78" s="7">
        <v>45328</v>
      </c>
      <c r="N78" s="6" t="s">
        <v>24</v>
      </c>
      <c r="O78" s="8" t="s">
        <v>393</v>
      </c>
      <c r="P78" s="6" t="str">
        <f>HYPERLINK("https://docs.wto.org/imrd/directdoc.asp?DDFDocuments/t/G/TBTN23/USA2076.DOCX", "https://docs.wto.org/imrd/directdoc.asp?DDFDocuments/t/G/TBTN23/USA2076.DOCX")</f>
        <v>https://docs.wto.org/imrd/directdoc.asp?DDFDocuments/t/G/TBTN23/USA2076.DOCX</v>
      </c>
      <c r="Q78" s="6"/>
      <c r="R78" s="6" t="str">
        <f>HYPERLINK("https://docs.wto.org/imrd/directdoc.asp?DDFDocuments/v/G/TBTN23/USA2076.DOCX", "https://docs.wto.org/imrd/directdoc.asp?DDFDocuments/v/G/TBTN23/USA2076.DOCX")</f>
        <v>https://docs.wto.org/imrd/directdoc.asp?DDFDocuments/v/G/TBTN23/USA2076.DOCX</v>
      </c>
    </row>
    <row r="79" spans="1:18" ht="69.95" customHeight="1">
      <c r="A79" s="2" t="s">
        <v>767</v>
      </c>
      <c r="B79" s="7">
        <v>45264</v>
      </c>
      <c r="C79" s="6" t="str">
        <f>HYPERLINK("https://eping.wto.org/en/Search?viewData= G/TBT/N/USA/2073"," G/TBT/N/USA/2073")</f>
        <v xml:space="preserve"> G/TBT/N/USA/2073</v>
      </c>
      <c r="D79" s="6" t="s">
        <v>33</v>
      </c>
      <c r="E79" s="8" t="s">
        <v>590</v>
      </c>
      <c r="F79" s="8" t="s">
        <v>591</v>
      </c>
      <c r="G79" s="8" t="s">
        <v>592</v>
      </c>
      <c r="H79" s="6" t="s">
        <v>593</v>
      </c>
      <c r="I79" s="6" t="s">
        <v>594</v>
      </c>
      <c r="J79" s="6" t="s">
        <v>595</v>
      </c>
      <c r="K79" s="6" t="s">
        <v>21</v>
      </c>
      <c r="L79" s="6"/>
      <c r="M79" s="7">
        <v>45293</v>
      </c>
      <c r="N79" s="6" t="s">
        <v>24</v>
      </c>
      <c r="O79" s="8" t="s">
        <v>596</v>
      </c>
      <c r="P79" s="6" t="str">
        <f>HYPERLINK("https://docs.wto.org/imrd/directdoc.asp?DDFDocuments/t/G/TBTN23/USA2073.DOCX", "https://docs.wto.org/imrd/directdoc.asp?DDFDocuments/t/G/TBTN23/USA2073.DOCX")</f>
        <v>https://docs.wto.org/imrd/directdoc.asp?DDFDocuments/t/G/TBTN23/USA2073.DOCX</v>
      </c>
      <c r="Q79" s="6"/>
      <c r="R79" s="6" t="str">
        <f>HYPERLINK("https://docs.wto.org/imrd/directdoc.asp?DDFDocuments/v/G/TBTN23/USA2073.DOCX", "https://docs.wto.org/imrd/directdoc.asp?DDFDocuments/v/G/TBTN23/USA2073.DOCX")</f>
        <v>https://docs.wto.org/imrd/directdoc.asp?DDFDocuments/v/G/TBTN23/USA2073.DOCX</v>
      </c>
    </row>
    <row r="80" spans="1:18" ht="69.95" customHeight="1">
      <c r="A80" s="2" t="s">
        <v>784</v>
      </c>
      <c r="B80" s="7">
        <v>45271</v>
      </c>
      <c r="C80" s="6" t="str">
        <f>HYPERLINK("https://eping.wto.org/en/Search?viewData= G/TBT/N/SWZ/27"," G/TBT/N/SWZ/27")</f>
        <v xml:space="preserve"> G/TBT/N/SWZ/27</v>
      </c>
      <c r="D80" s="6" t="s">
        <v>312</v>
      </c>
      <c r="E80" s="8" t="s">
        <v>442</v>
      </c>
      <c r="F80" s="8" t="s">
        <v>443</v>
      </c>
      <c r="G80" s="8" t="s">
        <v>444</v>
      </c>
      <c r="H80" s="6" t="s">
        <v>445</v>
      </c>
      <c r="I80" s="6" t="s">
        <v>446</v>
      </c>
      <c r="J80" s="6" t="s">
        <v>447</v>
      </c>
      <c r="K80" s="6" t="s">
        <v>21</v>
      </c>
      <c r="L80" s="6"/>
      <c r="M80" s="7" t="s">
        <v>21</v>
      </c>
      <c r="N80" s="6" t="s">
        <v>24</v>
      </c>
      <c r="O80" s="8" t="s">
        <v>448</v>
      </c>
      <c r="P80" s="6" t="str">
        <f>HYPERLINK("https://docs.wto.org/imrd/directdoc.asp?DDFDocuments/t/G/TBTN23/SWZ27.DOCX", "https://docs.wto.org/imrd/directdoc.asp?DDFDocuments/t/G/TBTN23/SWZ27.DOCX")</f>
        <v>https://docs.wto.org/imrd/directdoc.asp?DDFDocuments/t/G/TBTN23/SWZ27.DOCX</v>
      </c>
      <c r="Q80" s="6"/>
      <c r="R80" s="6" t="str">
        <f>HYPERLINK("https://docs.wto.org/imrd/directdoc.asp?DDFDocuments/v/G/TBTN23/SWZ27.DOCX", "https://docs.wto.org/imrd/directdoc.asp?DDFDocuments/v/G/TBTN23/SWZ27.DOCX")</f>
        <v>https://docs.wto.org/imrd/directdoc.asp?DDFDocuments/v/G/TBTN23/SWZ27.DOCX</v>
      </c>
    </row>
    <row r="81" spans="1:18" ht="69.95" customHeight="1">
      <c r="A81" s="2" t="s">
        <v>774</v>
      </c>
      <c r="B81" s="7">
        <v>45261</v>
      </c>
      <c r="C81" s="6" t="str">
        <f>HYPERLINK("https://eping.wto.org/en/Search?viewData= G/TBT/N/SWZ/17"," G/TBT/N/SWZ/17")</f>
        <v xml:space="preserve"> G/TBT/N/SWZ/17</v>
      </c>
      <c r="D81" s="6" t="s">
        <v>312</v>
      </c>
      <c r="E81" s="8" t="s">
        <v>624</v>
      </c>
      <c r="F81" s="8" t="s">
        <v>625</v>
      </c>
      <c r="G81" s="8" t="s">
        <v>626</v>
      </c>
      <c r="H81" s="6" t="s">
        <v>445</v>
      </c>
      <c r="I81" s="6" t="s">
        <v>324</v>
      </c>
      <c r="J81" s="6" t="s">
        <v>212</v>
      </c>
      <c r="K81" s="6" t="s">
        <v>21</v>
      </c>
      <c r="L81" s="6"/>
      <c r="M81" s="7">
        <v>45321</v>
      </c>
      <c r="N81" s="6" t="s">
        <v>24</v>
      </c>
      <c r="O81" s="8" t="s">
        <v>627</v>
      </c>
      <c r="P81" s="6" t="str">
        <f>HYPERLINK("https://docs.wto.org/imrd/directdoc.asp?DDFDocuments/t/G/TBTN23/SWZ17.DOCX", "https://docs.wto.org/imrd/directdoc.asp?DDFDocuments/t/G/TBTN23/SWZ17.DOCX")</f>
        <v>https://docs.wto.org/imrd/directdoc.asp?DDFDocuments/t/G/TBTN23/SWZ17.DOCX</v>
      </c>
      <c r="Q81" s="6"/>
      <c r="R81" s="6" t="str">
        <f>HYPERLINK("https://docs.wto.org/imrd/directdoc.asp?DDFDocuments/v/G/TBTN23/SWZ17.DOCX", "https://docs.wto.org/imrd/directdoc.asp?DDFDocuments/v/G/TBTN23/SWZ17.DOCX")</f>
        <v>https://docs.wto.org/imrd/directdoc.asp?DDFDocuments/v/G/TBTN23/SWZ17.DOCX</v>
      </c>
    </row>
    <row r="82" spans="1:18" ht="69.95" customHeight="1">
      <c r="A82" s="2" t="s">
        <v>761</v>
      </c>
      <c r="B82" s="7">
        <v>45264</v>
      </c>
      <c r="C82" s="6" t="str">
        <f>HYPERLINK("https://eping.wto.org/en/Search?viewData= G/TBT/N/BDI/415, G/TBT/N/KEN/1520, G/TBT/N/RWA/950, G/TBT/N/TZA/1050, G/TBT/N/UGA/1865"," G/TBT/N/BDI/415, G/TBT/N/KEN/1520, G/TBT/N/RWA/950, G/TBT/N/TZA/1050, G/TBT/N/UGA/1865")</f>
        <v xml:space="preserve"> G/TBT/N/BDI/415, G/TBT/N/KEN/1520, G/TBT/N/RWA/950, G/TBT/N/TZA/1050, G/TBT/N/UGA/1865</v>
      </c>
      <c r="D82" s="6" t="s">
        <v>213</v>
      </c>
      <c r="E82" s="8" t="s">
        <v>513</v>
      </c>
      <c r="F82" s="8" t="s">
        <v>514</v>
      </c>
      <c r="G82" s="8" t="s">
        <v>515</v>
      </c>
      <c r="H82" s="6" t="s">
        <v>516</v>
      </c>
      <c r="I82" s="6" t="s">
        <v>517</v>
      </c>
      <c r="J82" s="6" t="s">
        <v>518</v>
      </c>
      <c r="K82" s="6" t="s">
        <v>21</v>
      </c>
      <c r="L82" s="6"/>
      <c r="M82" s="7">
        <v>45324</v>
      </c>
      <c r="N82" s="6" t="s">
        <v>24</v>
      </c>
      <c r="O82" s="8" t="s">
        <v>519</v>
      </c>
      <c r="P82" s="6" t="str">
        <f>HYPERLINK("https://docs.wto.org/imrd/directdoc.asp?DDFDocuments/t/G/TBTN23/BDI415.DOCX", "https://docs.wto.org/imrd/directdoc.asp?DDFDocuments/t/G/TBTN23/BDI415.DOCX")</f>
        <v>https://docs.wto.org/imrd/directdoc.asp?DDFDocuments/t/G/TBTN23/BDI415.DOCX</v>
      </c>
      <c r="Q82" s="6"/>
      <c r="R82" s="6" t="str">
        <f>HYPERLINK("https://docs.wto.org/imrd/directdoc.asp?DDFDocuments/v/G/TBTN23/BDI415.DOCX", "https://docs.wto.org/imrd/directdoc.asp?DDFDocuments/v/G/TBTN23/BDI415.DOCX")</f>
        <v>https://docs.wto.org/imrd/directdoc.asp?DDFDocuments/v/G/TBTN23/BDI415.DOCX</v>
      </c>
    </row>
    <row r="83" spans="1:18" ht="69.95" customHeight="1">
      <c r="A83" s="2" t="s">
        <v>761</v>
      </c>
      <c r="B83" s="7">
        <v>45264</v>
      </c>
      <c r="C83" s="6" t="str">
        <f>HYPERLINK("https://eping.wto.org/en/Search?viewData= G/TBT/N/BDI/415, G/TBT/N/KEN/1520, G/TBT/N/RWA/950, G/TBT/N/TZA/1050, G/TBT/N/UGA/1865"," G/TBT/N/BDI/415, G/TBT/N/KEN/1520, G/TBT/N/RWA/950, G/TBT/N/TZA/1050, G/TBT/N/UGA/1865")</f>
        <v xml:space="preserve"> G/TBT/N/BDI/415, G/TBT/N/KEN/1520, G/TBT/N/RWA/950, G/TBT/N/TZA/1050, G/TBT/N/UGA/1865</v>
      </c>
      <c r="D83" s="6" t="s">
        <v>167</v>
      </c>
      <c r="E83" s="8" t="s">
        <v>513</v>
      </c>
      <c r="F83" s="8" t="s">
        <v>514</v>
      </c>
      <c r="G83" s="8" t="s">
        <v>515</v>
      </c>
      <c r="H83" s="6" t="s">
        <v>588</v>
      </c>
      <c r="I83" s="6" t="s">
        <v>517</v>
      </c>
      <c r="J83" s="6" t="s">
        <v>589</v>
      </c>
      <c r="K83" s="6" t="s">
        <v>21</v>
      </c>
      <c r="L83" s="6"/>
      <c r="M83" s="7">
        <v>45324</v>
      </c>
      <c r="N83" s="6" t="s">
        <v>24</v>
      </c>
      <c r="O83" s="8" t="s">
        <v>519</v>
      </c>
      <c r="P83" s="6" t="str">
        <f>HYPERLINK("https://docs.wto.org/imrd/directdoc.asp?DDFDocuments/t/G/TBTN23/BDI415.DOCX", "https://docs.wto.org/imrd/directdoc.asp?DDFDocuments/t/G/TBTN23/BDI415.DOCX")</f>
        <v>https://docs.wto.org/imrd/directdoc.asp?DDFDocuments/t/G/TBTN23/BDI415.DOCX</v>
      </c>
      <c r="Q83" s="6"/>
      <c r="R83" s="6" t="str">
        <f>HYPERLINK("https://docs.wto.org/imrd/directdoc.asp?DDFDocuments/v/G/TBTN23/BDI415.DOCX", "https://docs.wto.org/imrd/directdoc.asp?DDFDocuments/v/G/TBTN23/BDI415.DOCX")</f>
        <v>https://docs.wto.org/imrd/directdoc.asp?DDFDocuments/v/G/TBTN23/BDI415.DOCX</v>
      </c>
    </row>
    <row r="84" spans="1:18" ht="69.95" customHeight="1">
      <c r="A84" s="2" t="s">
        <v>761</v>
      </c>
      <c r="B84" s="7">
        <v>45264</v>
      </c>
      <c r="C84" s="6" t="str">
        <f>HYPERLINK("https://eping.wto.org/en/Search?viewData= G/TBT/N/BDI/415, G/TBT/N/KEN/1520, G/TBT/N/RWA/950, G/TBT/N/TZA/1050, G/TBT/N/UGA/1865"," G/TBT/N/BDI/415, G/TBT/N/KEN/1520, G/TBT/N/RWA/950, G/TBT/N/TZA/1050, G/TBT/N/UGA/1865")</f>
        <v xml:space="preserve"> G/TBT/N/BDI/415, G/TBT/N/KEN/1520, G/TBT/N/RWA/950, G/TBT/N/TZA/1050, G/TBT/N/UGA/1865</v>
      </c>
      <c r="D84" s="6" t="s">
        <v>175</v>
      </c>
      <c r="E84" s="8" t="s">
        <v>513</v>
      </c>
      <c r="F84" s="8" t="s">
        <v>514</v>
      </c>
      <c r="G84" s="8" t="s">
        <v>515</v>
      </c>
      <c r="H84" s="6" t="s">
        <v>516</v>
      </c>
      <c r="I84" s="6" t="s">
        <v>517</v>
      </c>
      <c r="J84" s="6" t="s">
        <v>518</v>
      </c>
      <c r="K84" s="6" t="s">
        <v>21</v>
      </c>
      <c r="L84" s="6"/>
      <c r="M84" s="7">
        <v>45324</v>
      </c>
      <c r="N84" s="6" t="s">
        <v>24</v>
      </c>
      <c r="O84" s="8" t="s">
        <v>519</v>
      </c>
      <c r="P84" s="6" t="str">
        <f>HYPERLINK("https://docs.wto.org/imrd/directdoc.asp?DDFDocuments/t/G/TBTN23/BDI415.DOCX", "https://docs.wto.org/imrd/directdoc.asp?DDFDocuments/t/G/TBTN23/BDI415.DOCX")</f>
        <v>https://docs.wto.org/imrd/directdoc.asp?DDFDocuments/t/G/TBTN23/BDI415.DOCX</v>
      </c>
      <c r="Q84" s="6"/>
      <c r="R84" s="6" t="str">
        <f>HYPERLINK("https://docs.wto.org/imrd/directdoc.asp?DDFDocuments/v/G/TBTN23/BDI415.DOCX", "https://docs.wto.org/imrd/directdoc.asp?DDFDocuments/v/G/TBTN23/BDI415.DOCX")</f>
        <v>https://docs.wto.org/imrd/directdoc.asp?DDFDocuments/v/G/TBTN23/BDI415.DOCX</v>
      </c>
    </row>
    <row r="85" spans="1:18" ht="69.95" customHeight="1">
      <c r="A85" s="2" t="s">
        <v>761</v>
      </c>
      <c r="B85" s="7">
        <v>45264</v>
      </c>
      <c r="C85" s="6" t="str">
        <f>HYPERLINK("https://eping.wto.org/en/Search?viewData= G/TBT/N/BDI/415, G/TBT/N/KEN/1520, G/TBT/N/RWA/950, G/TBT/N/TZA/1050, G/TBT/N/UGA/1865"," G/TBT/N/BDI/415, G/TBT/N/KEN/1520, G/TBT/N/RWA/950, G/TBT/N/TZA/1050, G/TBT/N/UGA/1865")</f>
        <v xml:space="preserve"> G/TBT/N/BDI/415, G/TBT/N/KEN/1520, G/TBT/N/RWA/950, G/TBT/N/TZA/1050, G/TBT/N/UGA/1865</v>
      </c>
      <c r="D85" s="6" t="s">
        <v>217</v>
      </c>
      <c r="E85" s="8" t="s">
        <v>513</v>
      </c>
      <c r="F85" s="8" t="s">
        <v>514</v>
      </c>
      <c r="G85" s="8" t="s">
        <v>515</v>
      </c>
      <c r="H85" s="6" t="s">
        <v>588</v>
      </c>
      <c r="I85" s="6" t="s">
        <v>517</v>
      </c>
      <c r="J85" s="6" t="s">
        <v>589</v>
      </c>
      <c r="K85" s="6" t="s">
        <v>21</v>
      </c>
      <c r="L85" s="6"/>
      <c r="M85" s="7">
        <v>45324</v>
      </c>
      <c r="N85" s="6" t="s">
        <v>24</v>
      </c>
      <c r="O85" s="8" t="s">
        <v>519</v>
      </c>
      <c r="P85" s="6" t="str">
        <f>HYPERLINK("https://docs.wto.org/imrd/directdoc.asp?DDFDocuments/t/G/TBTN23/BDI415.DOCX", "https://docs.wto.org/imrd/directdoc.asp?DDFDocuments/t/G/TBTN23/BDI415.DOCX")</f>
        <v>https://docs.wto.org/imrd/directdoc.asp?DDFDocuments/t/G/TBTN23/BDI415.DOCX</v>
      </c>
      <c r="Q85" s="6"/>
      <c r="R85" s="6" t="str">
        <f>HYPERLINK("https://docs.wto.org/imrd/directdoc.asp?DDFDocuments/v/G/TBTN23/BDI415.DOCX", "https://docs.wto.org/imrd/directdoc.asp?DDFDocuments/v/G/TBTN23/BDI415.DOCX")</f>
        <v>https://docs.wto.org/imrd/directdoc.asp?DDFDocuments/v/G/TBTN23/BDI415.DOCX</v>
      </c>
    </row>
    <row r="86" spans="1:18" ht="69.95" customHeight="1">
      <c r="A86" s="2" t="s">
        <v>787</v>
      </c>
      <c r="B86" s="7">
        <v>45264</v>
      </c>
      <c r="C86" s="6" t="str">
        <f>HYPERLINK("https://eping.wto.org/en/Search?viewData= G/TBT/N/BDI/415, G/TBT/N/KEN/1520, G/TBT/N/RWA/950, G/TBT/N/TZA/1050, G/TBT/N/UGA/1865"," G/TBT/N/BDI/415, G/TBT/N/KEN/1520, G/TBT/N/RWA/950, G/TBT/N/TZA/1050, G/TBT/N/UGA/1865")</f>
        <v xml:space="preserve"> G/TBT/N/BDI/415, G/TBT/N/KEN/1520, G/TBT/N/RWA/950, G/TBT/N/TZA/1050, G/TBT/N/UGA/1865</v>
      </c>
      <c r="D86" s="6" t="s">
        <v>201</v>
      </c>
      <c r="E86" s="8" t="s">
        <v>513</v>
      </c>
      <c r="F86" s="8" t="s">
        <v>514</v>
      </c>
      <c r="G86" s="8" t="s">
        <v>515</v>
      </c>
      <c r="H86" s="6" t="s">
        <v>516</v>
      </c>
      <c r="I86" s="6" t="s">
        <v>517</v>
      </c>
      <c r="J86" s="6" t="s">
        <v>518</v>
      </c>
      <c r="K86" s="6" t="s">
        <v>21</v>
      </c>
      <c r="L86" s="6"/>
      <c r="M86" s="7">
        <v>45324</v>
      </c>
      <c r="N86" s="6" t="s">
        <v>24</v>
      </c>
      <c r="O86" s="8" t="s">
        <v>519</v>
      </c>
      <c r="P86" s="6" t="str">
        <f>HYPERLINK("https://docs.wto.org/imrd/directdoc.asp?DDFDocuments/t/G/TBTN23/BDI415.DOCX", "https://docs.wto.org/imrd/directdoc.asp?DDFDocuments/t/G/TBTN23/BDI415.DOCX")</f>
        <v>https://docs.wto.org/imrd/directdoc.asp?DDFDocuments/t/G/TBTN23/BDI415.DOCX</v>
      </c>
      <c r="Q86" s="6"/>
      <c r="R86" s="6" t="str">
        <f>HYPERLINK("https://docs.wto.org/imrd/directdoc.asp?DDFDocuments/v/G/TBTN23/BDI415.DOCX", "https://docs.wto.org/imrd/directdoc.asp?DDFDocuments/v/G/TBTN23/BDI415.DOCX")</f>
        <v>https://docs.wto.org/imrd/directdoc.asp?DDFDocuments/v/G/TBTN23/BDI415.DOCX</v>
      </c>
    </row>
    <row r="87" spans="1:18" ht="69.95" customHeight="1">
      <c r="A87" s="2" t="s">
        <v>691</v>
      </c>
      <c r="B87" s="7">
        <v>45280</v>
      </c>
      <c r="C87" s="6" t="str">
        <f>HYPERLINK("https://eping.wto.org/en/Search?viewData= G/TBT/N/AGO/1"," G/TBT/N/AGO/1")</f>
        <v xml:space="preserve"> G/TBT/N/AGO/1</v>
      </c>
      <c r="D87" s="6" t="s">
        <v>87</v>
      </c>
      <c r="E87" s="8" t="s">
        <v>88</v>
      </c>
      <c r="F87" s="8" t="s">
        <v>89</v>
      </c>
      <c r="G87" s="8" t="s">
        <v>90</v>
      </c>
      <c r="H87" s="6" t="s">
        <v>91</v>
      </c>
      <c r="I87" s="6" t="s">
        <v>92</v>
      </c>
      <c r="J87" s="6" t="s">
        <v>60</v>
      </c>
      <c r="K87" s="6" t="s">
        <v>93</v>
      </c>
      <c r="L87" s="6"/>
      <c r="M87" s="7">
        <v>45279</v>
      </c>
      <c r="N87" s="6" t="s">
        <v>24</v>
      </c>
      <c r="O87" s="8" t="s">
        <v>94</v>
      </c>
      <c r="P87" s="6" t="str">
        <f>HYPERLINK("https://docs.wto.org/imrd/directdoc.asp?DDFDocuments/t/G/TBTN23/AGO1.DOCX", "https://docs.wto.org/imrd/directdoc.asp?DDFDocuments/t/G/TBTN23/AGO1.DOCX")</f>
        <v>https://docs.wto.org/imrd/directdoc.asp?DDFDocuments/t/G/TBTN23/AGO1.DOCX</v>
      </c>
      <c r="Q87" s="6"/>
      <c r="R87" s="6"/>
    </row>
    <row r="88" spans="1:18" ht="69.95" customHeight="1">
      <c r="A88" s="2" t="s">
        <v>720</v>
      </c>
      <c r="B88" s="7">
        <v>45273</v>
      </c>
      <c r="C88" s="6" t="str">
        <f>HYPERLINK("https://eping.wto.org/en/Search?viewData= G/TBT/N/PHL/313"," G/TBT/N/PHL/313")</f>
        <v xml:space="preserve"> G/TBT/N/PHL/313</v>
      </c>
      <c r="D88" s="6" t="s">
        <v>55</v>
      </c>
      <c r="E88" s="8" t="s">
        <v>283</v>
      </c>
      <c r="F88" s="8" t="s">
        <v>284</v>
      </c>
      <c r="G88" s="8" t="s">
        <v>285</v>
      </c>
      <c r="H88" s="6" t="s">
        <v>21</v>
      </c>
      <c r="I88" s="6" t="s">
        <v>286</v>
      </c>
      <c r="J88" s="6" t="s">
        <v>131</v>
      </c>
      <c r="K88" s="6" t="s">
        <v>45</v>
      </c>
      <c r="L88" s="6"/>
      <c r="M88" s="7">
        <v>45317</v>
      </c>
      <c r="N88" s="6" t="s">
        <v>24</v>
      </c>
      <c r="O88" s="8" t="s">
        <v>287</v>
      </c>
      <c r="P88" s="6" t="str">
        <f>HYPERLINK("https://docs.wto.org/imrd/directdoc.asp?DDFDocuments/t/G/TBTN23/PHL313.DOCX", "https://docs.wto.org/imrd/directdoc.asp?DDFDocuments/t/G/TBTN23/PHL313.DOCX")</f>
        <v>https://docs.wto.org/imrd/directdoc.asp?DDFDocuments/t/G/TBTN23/PHL313.DOCX</v>
      </c>
      <c r="Q88" s="6"/>
      <c r="R88" s="6" t="str">
        <f>HYPERLINK("https://docs.wto.org/imrd/directdoc.asp?DDFDocuments/v/G/TBTN23/PHL313.DOCX", "https://docs.wto.org/imrd/directdoc.asp?DDFDocuments/v/G/TBTN23/PHL313.DOCX")</f>
        <v>https://docs.wto.org/imrd/directdoc.asp?DDFDocuments/v/G/TBTN23/PHL313.DOCX</v>
      </c>
    </row>
    <row r="89" spans="1:18" ht="69.95" customHeight="1">
      <c r="A89" s="2" t="s">
        <v>755</v>
      </c>
      <c r="B89" s="7">
        <v>45268</v>
      </c>
      <c r="C89" s="6" t="str">
        <f>HYPERLINK("https://eping.wto.org/en/Search?viewData= G/TBT/N/SWZ/24"," G/TBT/N/SWZ/24")</f>
        <v xml:space="preserve"> G/TBT/N/SWZ/24</v>
      </c>
      <c r="D89" s="6" t="s">
        <v>312</v>
      </c>
      <c r="E89" s="8" t="s">
        <v>458</v>
      </c>
      <c r="F89" s="8" t="s">
        <v>459</v>
      </c>
      <c r="G89" s="8" t="s">
        <v>460</v>
      </c>
      <c r="H89" s="6" t="s">
        <v>461</v>
      </c>
      <c r="I89" s="6" t="s">
        <v>462</v>
      </c>
      <c r="J89" s="6" t="s">
        <v>354</v>
      </c>
      <c r="K89" s="6" t="s">
        <v>21</v>
      </c>
      <c r="L89" s="6"/>
      <c r="M89" s="7" t="s">
        <v>21</v>
      </c>
      <c r="N89" s="6" t="s">
        <v>24</v>
      </c>
      <c r="O89" s="8" t="s">
        <v>463</v>
      </c>
      <c r="P89" s="6" t="str">
        <f>HYPERLINK("https://docs.wto.org/imrd/directdoc.asp?DDFDocuments/t/G/TBTN23/SWZ24.DOCX", "https://docs.wto.org/imrd/directdoc.asp?DDFDocuments/t/G/TBTN23/SWZ24.DOCX")</f>
        <v>https://docs.wto.org/imrd/directdoc.asp?DDFDocuments/t/G/TBTN23/SWZ24.DOCX</v>
      </c>
      <c r="Q89" s="6"/>
      <c r="R89" s="6" t="str">
        <f>HYPERLINK("https://docs.wto.org/imrd/directdoc.asp?DDFDocuments/v/G/TBTN23/SWZ24.DOCX", "https://docs.wto.org/imrd/directdoc.asp?DDFDocuments/v/G/TBTN23/SWZ24.DOCX")</f>
        <v>https://docs.wto.org/imrd/directdoc.asp?DDFDocuments/v/G/TBTN23/SWZ24.DOCX</v>
      </c>
    </row>
    <row r="90" spans="1:18" ht="69.95" customHeight="1">
      <c r="A90" s="2" t="s">
        <v>759</v>
      </c>
      <c r="B90" s="7">
        <v>45266</v>
      </c>
      <c r="C90" s="6" t="str">
        <f>HYPERLINK("https://eping.wto.org/en/Search?viewData= G/TBT/N/BRA/1510"," G/TBT/N/BRA/1510")</f>
        <v xml:space="preserve"> G/TBT/N/BRA/1510</v>
      </c>
      <c r="D90" s="6" t="s">
        <v>464</v>
      </c>
      <c r="E90" s="8" t="s">
        <v>497</v>
      </c>
      <c r="F90" s="8" t="s">
        <v>498</v>
      </c>
      <c r="G90" s="8" t="s">
        <v>499</v>
      </c>
      <c r="H90" s="6" t="s">
        <v>500</v>
      </c>
      <c r="I90" s="6" t="s">
        <v>501</v>
      </c>
      <c r="J90" s="6" t="s">
        <v>318</v>
      </c>
      <c r="K90" s="6" t="s">
        <v>21</v>
      </c>
      <c r="L90" s="6"/>
      <c r="M90" s="7" t="s">
        <v>21</v>
      </c>
      <c r="N90" s="6" t="s">
        <v>24</v>
      </c>
      <c r="O90" s="8" t="s">
        <v>502</v>
      </c>
      <c r="P90" s="6" t="str">
        <f>HYPERLINK("https://docs.wto.org/imrd/directdoc.asp?DDFDocuments/t/G/TBTN23/BRA1510.DOCX", "https://docs.wto.org/imrd/directdoc.asp?DDFDocuments/t/G/TBTN23/BRA1510.DOCX")</f>
        <v>https://docs.wto.org/imrd/directdoc.asp?DDFDocuments/t/G/TBTN23/BRA1510.DOCX</v>
      </c>
      <c r="Q90" s="6" t="str">
        <f>HYPERLINK("https://docs.wto.org/imrd/directdoc.asp?DDFDocuments/u/G/TBTN23/BRA1510.DOCX", "https://docs.wto.org/imrd/directdoc.asp?DDFDocuments/u/G/TBTN23/BRA1510.DOCX")</f>
        <v>https://docs.wto.org/imrd/directdoc.asp?DDFDocuments/u/G/TBTN23/BRA1510.DOCX</v>
      </c>
      <c r="R90" s="6" t="str">
        <f>HYPERLINK("https://docs.wto.org/imrd/directdoc.asp?DDFDocuments/v/G/TBTN23/BRA1510.DOCX", "https://docs.wto.org/imrd/directdoc.asp?DDFDocuments/v/G/TBTN23/BRA1510.DOCX")</f>
        <v>https://docs.wto.org/imrd/directdoc.asp?DDFDocuments/v/G/TBTN23/BRA1510.DOCX</v>
      </c>
    </row>
    <row r="91" spans="1:18" ht="69.95" customHeight="1">
      <c r="A91" s="2" t="s">
        <v>765</v>
      </c>
      <c r="B91" s="7">
        <v>45264</v>
      </c>
      <c r="C91" s="6" t="str">
        <f>HYPERLINK("https://eping.wto.org/en/Search?viewData= G/TBT/N/BDI/412, G/TBT/N/KEN/1517, G/TBT/N/RWA/947, G/TBT/N/TZA/1047, G/TBT/N/UGA/1862"," G/TBT/N/BDI/412, G/TBT/N/KEN/1517, G/TBT/N/RWA/947, G/TBT/N/TZA/1047, G/TBT/N/UGA/1862")</f>
        <v xml:space="preserve"> G/TBT/N/BDI/412, G/TBT/N/KEN/1517, G/TBT/N/RWA/947, G/TBT/N/TZA/1047, G/TBT/N/UGA/1862</v>
      </c>
      <c r="D91" s="6" t="s">
        <v>167</v>
      </c>
      <c r="E91" s="8" t="s">
        <v>559</v>
      </c>
      <c r="F91" s="8" t="s">
        <v>560</v>
      </c>
      <c r="G91" s="8" t="s">
        <v>561</v>
      </c>
      <c r="H91" s="6" t="s">
        <v>562</v>
      </c>
      <c r="I91" s="6" t="s">
        <v>563</v>
      </c>
      <c r="J91" s="6" t="s">
        <v>582</v>
      </c>
      <c r="K91" s="6" t="s">
        <v>21</v>
      </c>
      <c r="L91" s="6"/>
      <c r="M91" s="7">
        <v>45324</v>
      </c>
      <c r="N91" s="6" t="s">
        <v>24</v>
      </c>
      <c r="O91" s="8" t="s">
        <v>565</v>
      </c>
      <c r="P91" s="6" t="str">
        <f>HYPERLINK("https://docs.wto.org/imrd/directdoc.asp?DDFDocuments/t/G/TBTN23/BDI412.DOCX", "https://docs.wto.org/imrd/directdoc.asp?DDFDocuments/t/G/TBTN23/BDI412.DOCX")</f>
        <v>https://docs.wto.org/imrd/directdoc.asp?DDFDocuments/t/G/TBTN23/BDI412.DOCX</v>
      </c>
      <c r="Q91" s="6"/>
      <c r="R91" s="6" t="str">
        <f>HYPERLINK("https://docs.wto.org/imrd/directdoc.asp?DDFDocuments/v/G/TBTN23/BDI412.DOCX", "https://docs.wto.org/imrd/directdoc.asp?DDFDocuments/v/G/TBTN23/BDI412.DOCX")</f>
        <v>https://docs.wto.org/imrd/directdoc.asp?DDFDocuments/v/G/TBTN23/BDI412.DOCX</v>
      </c>
    </row>
    <row r="92" spans="1:18" ht="69.95" customHeight="1">
      <c r="A92" s="2" t="s">
        <v>765</v>
      </c>
      <c r="B92" s="7">
        <v>45264</v>
      </c>
      <c r="C92" s="6" t="str">
        <f>HYPERLINK("https://eping.wto.org/en/Search?viewData= G/TBT/N/BDI/412, G/TBT/N/KEN/1517, G/TBT/N/RWA/947, G/TBT/N/TZA/1047, G/TBT/N/UGA/1862"," G/TBT/N/BDI/412, G/TBT/N/KEN/1517, G/TBT/N/RWA/947, G/TBT/N/TZA/1047, G/TBT/N/UGA/1862")</f>
        <v xml:space="preserve"> G/TBT/N/BDI/412, G/TBT/N/KEN/1517, G/TBT/N/RWA/947, G/TBT/N/TZA/1047, G/TBT/N/UGA/1862</v>
      </c>
      <c r="D92" s="6" t="s">
        <v>217</v>
      </c>
      <c r="E92" s="8" t="s">
        <v>559</v>
      </c>
      <c r="F92" s="8" t="s">
        <v>560</v>
      </c>
      <c r="G92" s="8" t="s">
        <v>561</v>
      </c>
      <c r="H92" s="6" t="s">
        <v>562</v>
      </c>
      <c r="I92" s="6" t="s">
        <v>563</v>
      </c>
      <c r="J92" s="6" t="s">
        <v>582</v>
      </c>
      <c r="K92" s="6" t="s">
        <v>21</v>
      </c>
      <c r="L92" s="6"/>
      <c r="M92" s="7">
        <v>45324</v>
      </c>
      <c r="N92" s="6" t="s">
        <v>24</v>
      </c>
      <c r="O92" s="8" t="s">
        <v>565</v>
      </c>
      <c r="P92" s="6" t="str">
        <f>HYPERLINK("https://docs.wto.org/imrd/directdoc.asp?DDFDocuments/t/G/TBTN23/BDI412.DOCX", "https://docs.wto.org/imrd/directdoc.asp?DDFDocuments/t/G/TBTN23/BDI412.DOCX")</f>
        <v>https://docs.wto.org/imrd/directdoc.asp?DDFDocuments/t/G/TBTN23/BDI412.DOCX</v>
      </c>
      <c r="Q92" s="6"/>
      <c r="R92" s="6" t="str">
        <f>HYPERLINK("https://docs.wto.org/imrd/directdoc.asp?DDFDocuments/v/G/TBTN23/BDI412.DOCX", "https://docs.wto.org/imrd/directdoc.asp?DDFDocuments/v/G/TBTN23/BDI412.DOCX")</f>
        <v>https://docs.wto.org/imrd/directdoc.asp?DDFDocuments/v/G/TBTN23/BDI412.DOCX</v>
      </c>
    </row>
    <row r="93" spans="1:18" ht="69.95" customHeight="1">
      <c r="A93" s="2" t="s">
        <v>765</v>
      </c>
      <c r="B93" s="7">
        <v>45264</v>
      </c>
      <c r="C93" s="6" t="str">
        <f>HYPERLINK("https://eping.wto.org/en/Search?viewData= G/TBT/N/BDI/412, G/TBT/N/KEN/1517, G/TBT/N/RWA/947, G/TBT/N/TZA/1047, G/TBT/N/UGA/1862"," G/TBT/N/BDI/412, G/TBT/N/KEN/1517, G/TBT/N/RWA/947, G/TBT/N/TZA/1047, G/TBT/N/UGA/1862")</f>
        <v xml:space="preserve"> G/TBT/N/BDI/412, G/TBT/N/KEN/1517, G/TBT/N/RWA/947, G/TBT/N/TZA/1047, G/TBT/N/UGA/1862</v>
      </c>
      <c r="D93" s="6" t="s">
        <v>201</v>
      </c>
      <c r="E93" s="8" t="s">
        <v>559</v>
      </c>
      <c r="F93" s="8" t="s">
        <v>560</v>
      </c>
      <c r="G93" s="8" t="s">
        <v>561</v>
      </c>
      <c r="H93" s="6" t="s">
        <v>562</v>
      </c>
      <c r="I93" s="6" t="s">
        <v>563</v>
      </c>
      <c r="J93" s="6" t="s">
        <v>564</v>
      </c>
      <c r="K93" s="6" t="s">
        <v>21</v>
      </c>
      <c r="L93" s="6"/>
      <c r="M93" s="7">
        <v>45324</v>
      </c>
      <c r="N93" s="6" t="s">
        <v>24</v>
      </c>
      <c r="O93" s="8" t="s">
        <v>565</v>
      </c>
      <c r="P93" s="6" t="str">
        <f>HYPERLINK("https://docs.wto.org/imrd/directdoc.asp?DDFDocuments/t/G/TBTN23/BDI412.DOCX", "https://docs.wto.org/imrd/directdoc.asp?DDFDocuments/t/G/TBTN23/BDI412.DOCX")</f>
        <v>https://docs.wto.org/imrd/directdoc.asp?DDFDocuments/t/G/TBTN23/BDI412.DOCX</v>
      </c>
      <c r="Q93" s="6"/>
      <c r="R93" s="6" t="str">
        <f>HYPERLINK("https://docs.wto.org/imrd/directdoc.asp?DDFDocuments/v/G/TBTN23/BDI412.DOCX", "https://docs.wto.org/imrd/directdoc.asp?DDFDocuments/v/G/TBTN23/BDI412.DOCX")</f>
        <v>https://docs.wto.org/imrd/directdoc.asp?DDFDocuments/v/G/TBTN23/BDI412.DOCX</v>
      </c>
    </row>
    <row r="94" spans="1:18" ht="69.95" customHeight="1">
      <c r="A94" s="2" t="s">
        <v>765</v>
      </c>
      <c r="B94" s="7">
        <v>45264</v>
      </c>
      <c r="C94" s="6" t="str">
        <f>HYPERLINK("https://eping.wto.org/en/Search?viewData= G/TBT/N/BDI/412, G/TBT/N/KEN/1517, G/TBT/N/RWA/947, G/TBT/N/TZA/1047, G/TBT/N/UGA/1862"," G/TBT/N/BDI/412, G/TBT/N/KEN/1517, G/TBT/N/RWA/947, G/TBT/N/TZA/1047, G/TBT/N/UGA/1862")</f>
        <v xml:space="preserve"> G/TBT/N/BDI/412, G/TBT/N/KEN/1517, G/TBT/N/RWA/947, G/TBT/N/TZA/1047, G/TBT/N/UGA/1862</v>
      </c>
      <c r="D94" s="6" t="s">
        <v>175</v>
      </c>
      <c r="E94" s="8" t="s">
        <v>559</v>
      </c>
      <c r="F94" s="8" t="s">
        <v>560</v>
      </c>
      <c r="G94" s="8" t="s">
        <v>561</v>
      </c>
      <c r="H94" s="6" t="s">
        <v>562</v>
      </c>
      <c r="I94" s="6" t="s">
        <v>563</v>
      </c>
      <c r="J94" s="6" t="s">
        <v>564</v>
      </c>
      <c r="K94" s="6" t="s">
        <v>21</v>
      </c>
      <c r="L94" s="6"/>
      <c r="M94" s="7">
        <v>45324</v>
      </c>
      <c r="N94" s="6" t="s">
        <v>24</v>
      </c>
      <c r="O94" s="8" t="s">
        <v>565</v>
      </c>
      <c r="P94" s="6" t="str">
        <f>HYPERLINK("https://docs.wto.org/imrd/directdoc.asp?DDFDocuments/t/G/TBTN23/BDI412.DOCX", "https://docs.wto.org/imrd/directdoc.asp?DDFDocuments/t/G/TBTN23/BDI412.DOCX")</f>
        <v>https://docs.wto.org/imrd/directdoc.asp?DDFDocuments/t/G/TBTN23/BDI412.DOCX</v>
      </c>
      <c r="Q94" s="6"/>
      <c r="R94" s="6" t="str">
        <f>HYPERLINK("https://docs.wto.org/imrd/directdoc.asp?DDFDocuments/v/G/TBTN23/BDI412.DOCX", "https://docs.wto.org/imrd/directdoc.asp?DDFDocuments/v/G/TBTN23/BDI412.DOCX")</f>
        <v>https://docs.wto.org/imrd/directdoc.asp?DDFDocuments/v/G/TBTN23/BDI412.DOCX</v>
      </c>
    </row>
    <row r="95" spans="1:18" ht="69.95" customHeight="1">
      <c r="A95" s="2" t="s">
        <v>763</v>
      </c>
      <c r="B95" s="7">
        <v>45264</v>
      </c>
      <c r="C95" s="6" t="str">
        <f>HYPERLINK("https://eping.wto.org/en/Search?viewData= G/TBT/N/BDI/412, G/TBT/N/KEN/1517, G/TBT/N/RWA/947, G/TBT/N/TZA/1047, G/TBT/N/UGA/1862"," G/TBT/N/BDI/412, G/TBT/N/KEN/1517, G/TBT/N/RWA/947, G/TBT/N/TZA/1047, G/TBT/N/UGA/1862")</f>
        <v xml:space="preserve"> G/TBT/N/BDI/412, G/TBT/N/KEN/1517, G/TBT/N/RWA/947, G/TBT/N/TZA/1047, G/TBT/N/UGA/1862</v>
      </c>
      <c r="D95" s="6" t="s">
        <v>213</v>
      </c>
      <c r="E95" s="8" t="s">
        <v>559</v>
      </c>
      <c r="F95" s="8" t="s">
        <v>560</v>
      </c>
      <c r="G95" s="8" t="s">
        <v>561</v>
      </c>
      <c r="H95" s="6" t="s">
        <v>562</v>
      </c>
      <c r="I95" s="6" t="s">
        <v>563</v>
      </c>
      <c r="J95" s="6" t="s">
        <v>564</v>
      </c>
      <c r="K95" s="6" t="s">
        <v>21</v>
      </c>
      <c r="L95" s="6"/>
      <c r="M95" s="7">
        <v>45324</v>
      </c>
      <c r="N95" s="6" t="s">
        <v>24</v>
      </c>
      <c r="O95" s="8" t="s">
        <v>565</v>
      </c>
      <c r="P95" s="6" t="str">
        <f>HYPERLINK("https://docs.wto.org/imrd/directdoc.asp?DDFDocuments/t/G/TBTN23/BDI412.DOCX", "https://docs.wto.org/imrd/directdoc.asp?DDFDocuments/t/G/TBTN23/BDI412.DOCX")</f>
        <v>https://docs.wto.org/imrd/directdoc.asp?DDFDocuments/t/G/TBTN23/BDI412.DOCX</v>
      </c>
      <c r="Q95" s="6"/>
      <c r="R95" s="6" t="str">
        <f>HYPERLINK("https://docs.wto.org/imrd/directdoc.asp?DDFDocuments/v/G/TBTN23/BDI412.DOCX", "https://docs.wto.org/imrd/directdoc.asp?DDFDocuments/v/G/TBTN23/BDI412.DOCX")</f>
        <v>https://docs.wto.org/imrd/directdoc.asp?DDFDocuments/v/G/TBTN23/BDI412.DOCX</v>
      </c>
    </row>
    <row r="96" spans="1:18" ht="69.95" customHeight="1">
      <c r="A96" s="2" t="s">
        <v>684</v>
      </c>
      <c r="B96" s="7">
        <v>45281</v>
      </c>
      <c r="C96" s="6" t="str">
        <f>HYPERLINK("https://eping.wto.org/en/Search?viewData= G/TBT/N/SLV/229"," G/TBT/N/SLV/229")</f>
        <v xml:space="preserve"> G/TBT/N/SLV/229</v>
      </c>
      <c r="D96" s="6" t="s">
        <v>17</v>
      </c>
      <c r="E96" s="8" t="s">
        <v>18</v>
      </c>
      <c r="F96" s="8" t="s">
        <v>19</v>
      </c>
      <c r="G96" s="8" t="s">
        <v>20</v>
      </c>
      <c r="H96" s="6" t="s">
        <v>21</v>
      </c>
      <c r="I96" s="6" t="s">
        <v>22</v>
      </c>
      <c r="J96" s="6" t="s">
        <v>23</v>
      </c>
      <c r="K96" s="6" t="s">
        <v>21</v>
      </c>
      <c r="L96" s="6"/>
      <c r="M96" s="7">
        <v>45341</v>
      </c>
      <c r="N96" s="6" t="s">
        <v>24</v>
      </c>
      <c r="O96" s="8" t="s">
        <v>25</v>
      </c>
      <c r="P96" s="6"/>
      <c r="Q96" s="6"/>
      <c r="R96" s="6" t="str">
        <f>HYPERLINK("https://docs.wto.org/imrd/directdoc.asp?DDFDocuments/v/G/TBTN23/SLV229.DOCX", "https://docs.wto.org/imrd/directdoc.asp?DDFDocuments/v/G/TBTN23/SLV229.DOCX")</f>
        <v>https://docs.wto.org/imrd/directdoc.asp?DDFDocuments/v/G/TBTN23/SLV229.DOCX</v>
      </c>
    </row>
    <row r="97" spans="1:18" ht="69.95" customHeight="1">
      <c r="A97" s="2" t="s">
        <v>727</v>
      </c>
      <c r="B97" s="7">
        <v>45271</v>
      </c>
      <c r="C97" s="6" t="str">
        <f>HYPERLINK("https://eping.wto.org/en/Search?viewData= G/TBT/N/BDI/425, G/TBT/N/KEN/1530, G/TBT/N/RWA/960, G/TBT/N/TZA/1060, G/TBT/N/UGA/1875"," G/TBT/N/BDI/425, G/TBT/N/KEN/1530, G/TBT/N/RWA/960, G/TBT/N/TZA/1060, G/TBT/N/UGA/1875")</f>
        <v xml:space="preserve"> G/TBT/N/BDI/425, G/TBT/N/KEN/1530, G/TBT/N/RWA/960, G/TBT/N/TZA/1060, G/TBT/N/UGA/1875</v>
      </c>
      <c r="D97" s="6" t="s">
        <v>175</v>
      </c>
      <c r="E97" s="8" t="s">
        <v>361</v>
      </c>
      <c r="F97" s="8" t="s">
        <v>362</v>
      </c>
      <c r="G97" s="8" t="s">
        <v>363</v>
      </c>
      <c r="H97" s="6" t="s">
        <v>364</v>
      </c>
      <c r="I97" s="6" t="s">
        <v>324</v>
      </c>
      <c r="J97" s="6" t="s">
        <v>325</v>
      </c>
      <c r="K97" s="6" t="s">
        <v>93</v>
      </c>
      <c r="L97" s="6"/>
      <c r="M97" s="7">
        <v>45331</v>
      </c>
      <c r="N97" s="6" t="s">
        <v>24</v>
      </c>
      <c r="O97" s="8" t="s">
        <v>365</v>
      </c>
      <c r="P97" s="6" t="str">
        <f>HYPERLINK("https://docs.wto.org/imrd/directdoc.asp?DDFDocuments/t/G/TBTN23/BDI425.DOCX", "https://docs.wto.org/imrd/directdoc.asp?DDFDocuments/t/G/TBTN23/BDI425.DOCX")</f>
        <v>https://docs.wto.org/imrd/directdoc.asp?DDFDocuments/t/G/TBTN23/BDI425.DOCX</v>
      </c>
      <c r="Q97" s="6"/>
      <c r="R97" s="6" t="str">
        <f>HYPERLINK("https://docs.wto.org/imrd/directdoc.asp?DDFDocuments/v/G/TBTN23/BDI425.DOCX", "https://docs.wto.org/imrd/directdoc.asp?DDFDocuments/v/G/TBTN23/BDI425.DOCX")</f>
        <v>https://docs.wto.org/imrd/directdoc.asp?DDFDocuments/v/G/TBTN23/BDI425.DOCX</v>
      </c>
    </row>
    <row r="98" spans="1:18" ht="69.95" customHeight="1">
      <c r="A98" s="2" t="s">
        <v>727</v>
      </c>
      <c r="B98" s="7">
        <v>45271</v>
      </c>
      <c r="C98" s="6" t="str">
        <f>HYPERLINK("https://eping.wto.org/en/Search?viewData= G/TBT/N/BDI/425, G/TBT/N/KEN/1530, G/TBT/N/RWA/960, G/TBT/N/TZA/1060, G/TBT/N/UGA/1875"," G/TBT/N/BDI/425, G/TBT/N/KEN/1530, G/TBT/N/RWA/960, G/TBT/N/TZA/1060, G/TBT/N/UGA/1875")</f>
        <v xml:space="preserve"> G/TBT/N/BDI/425, G/TBT/N/KEN/1530, G/TBT/N/RWA/960, G/TBT/N/TZA/1060, G/TBT/N/UGA/1875</v>
      </c>
      <c r="D98" s="6" t="s">
        <v>167</v>
      </c>
      <c r="E98" s="8" t="s">
        <v>361</v>
      </c>
      <c r="F98" s="8" t="s">
        <v>362</v>
      </c>
      <c r="G98" s="8" t="s">
        <v>363</v>
      </c>
      <c r="H98" s="6" t="s">
        <v>364</v>
      </c>
      <c r="I98" s="6" t="s">
        <v>324</v>
      </c>
      <c r="J98" s="6" t="s">
        <v>325</v>
      </c>
      <c r="K98" s="6" t="s">
        <v>93</v>
      </c>
      <c r="L98" s="6"/>
      <c r="M98" s="7">
        <v>45331</v>
      </c>
      <c r="N98" s="6" t="s">
        <v>24</v>
      </c>
      <c r="O98" s="8" t="s">
        <v>365</v>
      </c>
      <c r="P98" s="6" t="str">
        <f>HYPERLINK("https://docs.wto.org/imrd/directdoc.asp?DDFDocuments/t/G/TBTN23/BDI425.DOCX", "https://docs.wto.org/imrd/directdoc.asp?DDFDocuments/t/G/TBTN23/BDI425.DOCX")</f>
        <v>https://docs.wto.org/imrd/directdoc.asp?DDFDocuments/t/G/TBTN23/BDI425.DOCX</v>
      </c>
      <c r="Q98" s="6"/>
      <c r="R98" s="6" t="str">
        <f>HYPERLINK("https://docs.wto.org/imrd/directdoc.asp?DDFDocuments/v/G/TBTN23/BDI425.DOCX", "https://docs.wto.org/imrd/directdoc.asp?DDFDocuments/v/G/TBTN23/BDI425.DOCX")</f>
        <v>https://docs.wto.org/imrd/directdoc.asp?DDFDocuments/v/G/TBTN23/BDI425.DOCX</v>
      </c>
    </row>
    <row r="99" spans="1:18" ht="69.95" customHeight="1">
      <c r="A99" s="2" t="s">
        <v>727</v>
      </c>
      <c r="B99" s="7">
        <v>45271</v>
      </c>
      <c r="C99" s="6" t="str">
        <f>HYPERLINK("https://eping.wto.org/en/Search?viewData= G/TBT/N/BDI/425, G/TBT/N/KEN/1530, G/TBT/N/RWA/960, G/TBT/N/TZA/1060, G/TBT/N/UGA/1875"," G/TBT/N/BDI/425, G/TBT/N/KEN/1530, G/TBT/N/RWA/960, G/TBT/N/TZA/1060, G/TBT/N/UGA/1875")</f>
        <v xml:space="preserve"> G/TBT/N/BDI/425, G/TBT/N/KEN/1530, G/TBT/N/RWA/960, G/TBT/N/TZA/1060, G/TBT/N/UGA/1875</v>
      </c>
      <c r="D99" s="6" t="s">
        <v>217</v>
      </c>
      <c r="E99" s="8" t="s">
        <v>361</v>
      </c>
      <c r="F99" s="8" t="s">
        <v>362</v>
      </c>
      <c r="G99" s="8" t="s">
        <v>363</v>
      </c>
      <c r="H99" s="6" t="s">
        <v>364</v>
      </c>
      <c r="I99" s="6" t="s">
        <v>324</v>
      </c>
      <c r="J99" s="6" t="s">
        <v>327</v>
      </c>
      <c r="K99" s="6" t="s">
        <v>93</v>
      </c>
      <c r="L99" s="6"/>
      <c r="M99" s="7">
        <v>45331</v>
      </c>
      <c r="N99" s="6" t="s">
        <v>24</v>
      </c>
      <c r="O99" s="8" t="s">
        <v>365</v>
      </c>
      <c r="P99" s="6" t="str">
        <f>HYPERLINK("https://docs.wto.org/imrd/directdoc.asp?DDFDocuments/t/G/TBTN23/BDI425.DOCX", "https://docs.wto.org/imrd/directdoc.asp?DDFDocuments/t/G/TBTN23/BDI425.DOCX")</f>
        <v>https://docs.wto.org/imrd/directdoc.asp?DDFDocuments/t/G/TBTN23/BDI425.DOCX</v>
      </c>
      <c r="Q99" s="6"/>
      <c r="R99" s="6" t="str">
        <f>HYPERLINK("https://docs.wto.org/imrd/directdoc.asp?DDFDocuments/v/G/TBTN23/BDI425.DOCX", "https://docs.wto.org/imrd/directdoc.asp?DDFDocuments/v/G/TBTN23/BDI425.DOCX")</f>
        <v>https://docs.wto.org/imrd/directdoc.asp?DDFDocuments/v/G/TBTN23/BDI425.DOCX</v>
      </c>
    </row>
    <row r="100" spans="1:18" ht="69.95" customHeight="1">
      <c r="A100" s="2" t="s">
        <v>727</v>
      </c>
      <c r="B100" s="7">
        <v>45271</v>
      </c>
      <c r="C100" s="6" t="str">
        <f>HYPERLINK("https://eping.wto.org/en/Search?viewData= G/TBT/N/BDI/425, G/TBT/N/KEN/1530, G/TBT/N/RWA/960, G/TBT/N/TZA/1060, G/TBT/N/UGA/1875"," G/TBT/N/BDI/425, G/TBT/N/KEN/1530, G/TBT/N/RWA/960, G/TBT/N/TZA/1060, G/TBT/N/UGA/1875")</f>
        <v xml:space="preserve"> G/TBT/N/BDI/425, G/TBT/N/KEN/1530, G/TBT/N/RWA/960, G/TBT/N/TZA/1060, G/TBT/N/UGA/1875</v>
      </c>
      <c r="D100" s="6" t="s">
        <v>201</v>
      </c>
      <c r="E100" s="8" t="s">
        <v>361</v>
      </c>
      <c r="F100" s="8" t="s">
        <v>362</v>
      </c>
      <c r="G100" s="8" t="s">
        <v>363</v>
      </c>
      <c r="H100" s="6" t="s">
        <v>364</v>
      </c>
      <c r="I100" s="6" t="s">
        <v>324</v>
      </c>
      <c r="J100" s="6" t="s">
        <v>327</v>
      </c>
      <c r="K100" s="6" t="s">
        <v>93</v>
      </c>
      <c r="L100" s="6"/>
      <c r="M100" s="7">
        <v>45331</v>
      </c>
      <c r="N100" s="6" t="s">
        <v>24</v>
      </c>
      <c r="O100" s="8" t="s">
        <v>365</v>
      </c>
      <c r="P100" s="6" t="str">
        <f>HYPERLINK("https://docs.wto.org/imrd/directdoc.asp?DDFDocuments/t/G/TBTN23/BDI425.DOCX", "https://docs.wto.org/imrd/directdoc.asp?DDFDocuments/t/G/TBTN23/BDI425.DOCX")</f>
        <v>https://docs.wto.org/imrd/directdoc.asp?DDFDocuments/t/G/TBTN23/BDI425.DOCX</v>
      </c>
      <c r="Q100" s="6"/>
      <c r="R100" s="6" t="str">
        <f>HYPERLINK("https://docs.wto.org/imrd/directdoc.asp?DDFDocuments/v/G/TBTN23/BDI425.DOCX", "https://docs.wto.org/imrd/directdoc.asp?DDFDocuments/v/G/TBTN23/BDI425.DOCX")</f>
        <v>https://docs.wto.org/imrd/directdoc.asp?DDFDocuments/v/G/TBTN23/BDI425.DOCX</v>
      </c>
    </row>
    <row r="101" spans="1:18" ht="69.95" customHeight="1">
      <c r="A101" s="2" t="s">
        <v>727</v>
      </c>
      <c r="B101" s="7">
        <v>45271</v>
      </c>
      <c r="C101" s="6" t="str">
        <f>HYPERLINK("https://eping.wto.org/en/Search?viewData= G/TBT/N/BDI/425, G/TBT/N/KEN/1530, G/TBT/N/RWA/960, G/TBT/N/TZA/1060, G/TBT/N/UGA/1875"," G/TBT/N/BDI/425, G/TBT/N/KEN/1530, G/TBT/N/RWA/960, G/TBT/N/TZA/1060, G/TBT/N/UGA/1875")</f>
        <v xml:space="preserve"> G/TBT/N/BDI/425, G/TBT/N/KEN/1530, G/TBT/N/RWA/960, G/TBT/N/TZA/1060, G/TBT/N/UGA/1875</v>
      </c>
      <c r="D101" s="6" t="s">
        <v>213</v>
      </c>
      <c r="E101" s="8" t="s">
        <v>361</v>
      </c>
      <c r="F101" s="8" t="s">
        <v>362</v>
      </c>
      <c r="G101" s="8" t="s">
        <v>363</v>
      </c>
      <c r="H101" s="6" t="s">
        <v>364</v>
      </c>
      <c r="I101" s="6" t="s">
        <v>324</v>
      </c>
      <c r="J101" s="6" t="s">
        <v>327</v>
      </c>
      <c r="K101" s="6" t="s">
        <v>93</v>
      </c>
      <c r="L101" s="6"/>
      <c r="M101" s="7">
        <v>45331</v>
      </c>
      <c r="N101" s="6" t="s">
        <v>24</v>
      </c>
      <c r="O101" s="8" t="s">
        <v>365</v>
      </c>
      <c r="P101" s="6" t="str">
        <f>HYPERLINK("https://docs.wto.org/imrd/directdoc.asp?DDFDocuments/t/G/TBTN23/BDI425.DOCX", "https://docs.wto.org/imrd/directdoc.asp?DDFDocuments/t/G/TBTN23/BDI425.DOCX")</f>
        <v>https://docs.wto.org/imrd/directdoc.asp?DDFDocuments/t/G/TBTN23/BDI425.DOCX</v>
      </c>
      <c r="Q101" s="6"/>
      <c r="R101" s="6" t="str">
        <f>HYPERLINK("https://docs.wto.org/imrd/directdoc.asp?DDFDocuments/v/G/TBTN23/BDI425.DOCX", "https://docs.wto.org/imrd/directdoc.asp?DDFDocuments/v/G/TBTN23/BDI425.DOCX")</f>
        <v>https://docs.wto.org/imrd/directdoc.asp?DDFDocuments/v/G/TBTN23/BDI425.DOCX</v>
      </c>
    </row>
    <row r="102" spans="1:18" ht="69.95" customHeight="1">
      <c r="A102" s="2" t="s">
        <v>728</v>
      </c>
      <c r="B102" s="7">
        <v>45271</v>
      </c>
      <c r="C102" s="6" t="str">
        <f>HYPERLINK("https://eping.wto.org/en/Search?viewData= G/TBT/N/BDI/424, G/TBT/N/KEN/1529, G/TBT/N/RWA/959, G/TBT/N/TZA/1059, G/TBT/N/UGA/1874"," G/TBT/N/BDI/424, G/TBT/N/KEN/1529, G/TBT/N/RWA/959, G/TBT/N/TZA/1059, G/TBT/N/UGA/1874")</f>
        <v xml:space="preserve"> G/TBT/N/BDI/424, G/TBT/N/KEN/1529, G/TBT/N/RWA/959, G/TBT/N/TZA/1059, G/TBT/N/UGA/1874</v>
      </c>
      <c r="D102" s="6" t="s">
        <v>175</v>
      </c>
      <c r="E102" s="8" t="s">
        <v>366</v>
      </c>
      <c r="F102" s="8" t="s">
        <v>367</v>
      </c>
      <c r="G102" s="8" t="s">
        <v>368</v>
      </c>
      <c r="H102" s="6" t="s">
        <v>369</v>
      </c>
      <c r="I102" s="6" t="s">
        <v>324</v>
      </c>
      <c r="J102" s="6" t="s">
        <v>325</v>
      </c>
      <c r="K102" s="6" t="s">
        <v>93</v>
      </c>
      <c r="L102" s="6"/>
      <c r="M102" s="7">
        <v>45331</v>
      </c>
      <c r="N102" s="6" t="s">
        <v>24</v>
      </c>
      <c r="O102" s="8" t="s">
        <v>370</v>
      </c>
      <c r="P102" s="6" t="str">
        <f>HYPERLINK("https://docs.wto.org/imrd/directdoc.asp?DDFDocuments/t/G/TBTN23/BDI424.DOCX", "https://docs.wto.org/imrd/directdoc.asp?DDFDocuments/t/G/TBTN23/BDI424.DOCX")</f>
        <v>https://docs.wto.org/imrd/directdoc.asp?DDFDocuments/t/G/TBTN23/BDI424.DOCX</v>
      </c>
      <c r="Q102" s="6"/>
      <c r="R102" s="6" t="str">
        <f>HYPERLINK("https://docs.wto.org/imrd/directdoc.asp?DDFDocuments/v/G/TBTN23/BDI424.DOCX", "https://docs.wto.org/imrd/directdoc.asp?DDFDocuments/v/G/TBTN23/BDI424.DOCX")</f>
        <v>https://docs.wto.org/imrd/directdoc.asp?DDFDocuments/v/G/TBTN23/BDI424.DOCX</v>
      </c>
    </row>
    <row r="103" spans="1:18" ht="69.95" customHeight="1">
      <c r="A103" s="2" t="s">
        <v>728</v>
      </c>
      <c r="B103" s="7">
        <v>45271</v>
      </c>
      <c r="C103" s="6" t="str">
        <f>HYPERLINK("https://eping.wto.org/en/Search?viewData= G/TBT/N/BDI/424, G/TBT/N/KEN/1529, G/TBT/N/RWA/959, G/TBT/N/TZA/1059, G/TBT/N/UGA/1874"," G/TBT/N/BDI/424, G/TBT/N/KEN/1529, G/TBT/N/RWA/959, G/TBT/N/TZA/1059, G/TBT/N/UGA/1874")</f>
        <v xml:space="preserve"> G/TBT/N/BDI/424, G/TBT/N/KEN/1529, G/TBT/N/RWA/959, G/TBT/N/TZA/1059, G/TBT/N/UGA/1874</v>
      </c>
      <c r="D103" s="6" t="s">
        <v>217</v>
      </c>
      <c r="E103" s="8" t="s">
        <v>366</v>
      </c>
      <c r="F103" s="8" t="s">
        <v>367</v>
      </c>
      <c r="G103" s="8" t="s">
        <v>368</v>
      </c>
      <c r="H103" s="6" t="s">
        <v>369</v>
      </c>
      <c r="I103" s="6" t="s">
        <v>324</v>
      </c>
      <c r="J103" s="6" t="s">
        <v>327</v>
      </c>
      <c r="K103" s="6" t="s">
        <v>93</v>
      </c>
      <c r="L103" s="6"/>
      <c r="M103" s="7">
        <v>45331</v>
      </c>
      <c r="N103" s="6" t="s">
        <v>24</v>
      </c>
      <c r="O103" s="8" t="s">
        <v>370</v>
      </c>
      <c r="P103" s="6" t="str">
        <f>HYPERLINK("https://docs.wto.org/imrd/directdoc.asp?DDFDocuments/t/G/TBTN23/BDI424.DOCX", "https://docs.wto.org/imrd/directdoc.asp?DDFDocuments/t/G/TBTN23/BDI424.DOCX")</f>
        <v>https://docs.wto.org/imrd/directdoc.asp?DDFDocuments/t/G/TBTN23/BDI424.DOCX</v>
      </c>
      <c r="Q103" s="6"/>
      <c r="R103" s="6" t="str">
        <f>HYPERLINK("https://docs.wto.org/imrd/directdoc.asp?DDFDocuments/v/G/TBTN23/BDI424.DOCX", "https://docs.wto.org/imrd/directdoc.asp?DDFDocuments/v/G/TBTN23/BDI424.DOCX")</f>
        <v>https://docs.wto.org/imrd/directdoc.asp?DDFDocuments/v/G/TBTN23/BDI424.DOCX</v>
      </c>
    </row>
    <row r="104" spans="1:18" ht="69.95" customHeight="1">
      <c r="A104" s="2" t="s">
        <v>728</v>
      </c>
      <c r="B104" s="7">
        <v>45271</v>
      </c>
      <c r="C104" s="6" t="str">
        <f>HYPERLINK("https://eping.wto.org/en/Search?viewData= G/TBT/N/BDI/424, G/TBT/N/KEN/1529, G/TBT/N/RWA/959, G/TBT/N/TZA/1059, G/TBT/N/UGA/1874"," G/TBT/N/BDI/424, G/TBT/N/KEN/1529, G/TBT/N/RWA/959, G/TBT/N/TZA/1059, G/TBT/N/UGA/1874")</f>
        <v xml:space="preserve"> G/TBT/N/BDI/424, G/TBT/N/KEN/1529, G/TBT/N/RWA/959, G/TBT/N/TZA/1059, G/TBT/N/UGA/1874</v>
      </c>
      <c r="D104" s="6" t="s">
        <v>167</v>
      </c>
      <c r="E104" s="8" t="s">
        <v>366</v>
      </c>
      <c r="F104" s="8" t="s">
        <v>367</v>
      </c>
      <c r="G104" s="8" t="s">
        <v>368</v>
      </c>
      <c r="H104" s="6" t="s">
        <v>369</v>
      </c>
      <c r="I104" s="6" t="s">
        <v>324</v>
      </c>
      <c r="J104" s="6" t="s">
        <v>325</v>
      </c>
      <c r="K104" s="6" t="s">
        <v>93</v>
      </c>
      <c r="L104" s="6"/>
      <c r="M104" s="7">
        <v>45331</v>
      </c>
      <c r="N104" s="6" t="s">
        <v>24</v>
      </c>
      <c r="O104" s="8" t="s">
        <v>370</v>
      </c>
      <c r="P104" s="6" t="str">
        <f>HYPERLINK("https://docs.wto.org/imrd/directdoc.asp?DDFDocuments/t/G/TBTN23/BDI424.DOCX", "https://docs.wto.org/imrd/directdoc.asp?DDFDocuments/t/G/TBTN23/BDI424.DOCX")</f>
        <v>https://docs.wto.org/imrd/directdoc.asp?DDFDocuments/t/G/TBTN23/BDI424.DOCX</v>
      </c>
      <c r="Q104" s="6"/>
      <c r="R104" s="6" t="str">
        <f>HYPERLINK("https://docs.wto.org/imrd/directdoc.asp?DDFDocuments/v/G/TBTN23/BDI424.DOCX", "https://docs.wto.org/imrd/directdoc.asp?DDFDocuments/v/G/TBTN23/BDI424.DOCX")</f>
        <v>https://docs.wto.org/imrd/directdoc.asp?DDFDocuments/v/G/TBTN23/BDI424.DOCX</v>
      </c>
    </row>
    <row r="105" spans="1:18" ht="69.95" customHeight="1">
      <c r="A105" s="2" t="s">
        <v>728</v>
      </c>
      <c r="B105" s="7">
        <v>45271</v>
      </c>
      <c r="C105" s="6" t="str">
        <f>HYPERLINK("https://eping.wto.org/en/Search?viewData= G/TBT/N/BDI/424, G/TBT/N/KEN/1529, G/TBT/N/RWA/959, G/TBT/N/TZA/1059, G/TBT/N/UGA/1874"," G/TBT/N/BDI/424, G/TBT/N/KEN/1529, G/TBT/N/RWA/959, G/TBT/N/TZA/1059, G/TBT/N/UGA/1874")</f>
        <v xml:space="preserve"> G/TBT/N/BDI/424, G/TBT/N/KEN/1529, G/TBT/N/RWA/959, G/TBT/N/TZA/1059, G/TBT/N/UGA/1874</v>
      </c>
      <c r="D105" s="6" t="s">
        <v>213</v>
      </c>
      <c r="E105" s="8" t="s">
        <v>366</v>
      </c>
      <c r="F105" s="8" t="s">
        <v>367</v>
      </c>
      <c r="G105" s="8" t="s">
        <v>368</v>
      </c>
      <c r="H105" s="6" t="s">
        <v>369</v>
      </c>
      <c r="I105" s="6" t="s">
        <v>324</v>
      </c>
      <c r="J105" s="6" t="s">
        <v>327</v>
      </c>
      <c r="K105" s="6" t="s">
        <v>93</v>
      </c>
      <c r="L105" s="6"/>
      <c r="M105" s="7">
        <v>45331</v>
      </c>
      <c r="N105" s="6" t="s">
        <v>24</v>
      </c>
      <c r="O105" s="8" t="s">
        <v>370</v>
      </c>
      <c r="P105" s="6" t="str">
        <f>HYPERLINK("https://docs.wto.org/imrd/directdoc.asp?DDFDocuments/t/G/TBTN23/BDI424.DOCX", "https://docs.wto.org/imrd/directdoc.asp?DDFDocuments/t/G/TBTN23/BDI424.DOCX")</f>
        <v>https://docs.wto.org/imrd/directdoc.asp?DDFDocuments/t/G/TBTN23/BDI424.DOCX</v>
      </c>
      <c r="Q105" s="6"/>
      <c r="R105" s="6" t="str">
        <f>HYPERLINK("https://docs.wto.org/imrd/directdoc.asp?DDFDocuments/v/G/TBTN23/BDI424.DOCX", "https://docs.wto.org/imrd/directdoc.asp?DDFDocuments/v/G/TBTN23/BDI424.DOCX")</f>
        <v>https://docs.wto.org/imrd/directdoc.asp?DDFDocuments/v/G/TBTN23/BDI424.DOCX</v>
      </c>
    </row>
    <row r="106" spans="1:18" ht="69.95" customHeight="1">
      <c r="A106" s="2" t="s">
        <v>728</v>
      </c>
      <c r="B106" s="7">
        <v>45271</v>
      </c>
      <c r="C106" s="6" t="str">
        <f>HYPERLINK("https://eping.wto.org/en/Search?viewData= G/TBT/N/BDI/424, G/TBT/N/KEN/1529, G/TBT/N/RWA/959, G/TBT/N/TZA/1059, G/TBT/N/UGA/1874"," G/TBT/N/BDI/424, G/TBT/N/KEN/1529, G/TBT/N/RWA/959, G/TBT/N/TZA/1059, G/TBT/N/UGA/1874")</f>
        <v xml:space="preserve"> G/TBT/N/BDI/424, G/TBT/N/KEN/1529, G/TBT/N/RWA/959, G/TBT/N/TZA/1059, G/TBT/N/UGA/1874</v>
      </c>
      <c r="D106" s="6" t="s">
        <v>201</v>
      </c>
      <c r="E106" s="8" t="s">
        <v>366</v>
      </c>
      <c r="F106" s="8" t="s">
        <v>367</v>
      </c>
      <c r="G106" s="8" t="s">
        <v>368</v>
      </c>
      <c r="H106" s="6" t="s">
        <v>369</v>
      </c>
      <c r="I106" s="6" t="s">
        <v>324</v>
      </c>
      <c r="J106" s="6" t="s">
        <v>327</v>
      </c>
      <c r="K106" s="6" t="s">
        <v>93</v>
      </c>
      <c r="L106" s="6"/>
      <c r="M106" s="7">
        <v>45331</v>
      </c>
      <c r="N106" s="6" t="s">
        <v>24</v>
      </c>
      <c r="O106" s="8" t="s">
        <v>370</v>
      </c>
      <c r="P106" s="6" t="str">
        <f>HYPERLINK("https://docs.wto.org/imrd/directdoc.asp?DDFDocuments/t/G/TBTN23/BDI424.DOCX", "https://docs.wto.org/imrd/directdoc.asp?DDFDocuments/t/G/TBTN23/BDI424.DOCX")</f>
        <v>https://docs.wto.org/imrd/directdoc.asp?DDFDocuments/t/G/TBTN23/BDI424.DOCX</v>
      </c>
      <c r="Q106" s="6"/>
      <c r="R106" s="6" t="str">
        <f>HYPERLINK("https://docs.wto.org/imrd/directdoc.asp?DDFDocuments/v/G/TBTN23/BDI424.DOCX", "https://docs.wto.org/imrd/directdoc.asp?DDFDocuments/v/G/TBTN23/BDI424.DOCX")</f>
        <v>https://docs.wto.org/imrd/directdoc.asp?DDFDocuments/v/G/TBTN23/BDI424.DOCX</v>
      </c>
    </row>
    <row r="107" spans="1:18" ht="69.95" customHeight="1">
      <c r="A107" s="2" t="s">
        <v>686</v>
      </c>
      <c r="B107" s="7">
        <v>45281</v>
      </c>
      <c r="C107" s="6" t="str">
        <f>HYPERLINK("https://eping.wto.org/en/Search?viewData= G/TBT/N/USA/2079"," G/TBT/N/USA/2079")</f>
        <v xml:space="preserve"> G/TBT/N/USA/2079</v>
      </c>
      <c r="D107" s="6" t="s">
        <v>33</v>
      </c>
      <c r="E107" s="8" t="s">
        <v>34</v>
      </c>
      <c r="F107" s="8" t="s">
        <v>35</v>
      </c>
      <c r="G107" s="8" t="s">
        <v>36</v>
      </c>
      <c r="H107" s="6" t="s">
        <v>21</v>
      </c>
      <c r="I107" s="6" t="s">
        <v>37</v>
      </c>
      <c r="J107" s="6" t="s">
        <v>38</v>
      </c>
      <c r="K107" s="6" t="s">
        <v>21</v>
      </c>
      <c r="L107" s="6"/>
      <c r="M107" s="7">
        <v>45310</v>
      </c>
      <c r="N107" s="6" t="s">
        <v>24</v>
      </c>
      <c r="O107" s="8" t="s">
        <v>39</v>
      </c>
      <c r="P107" s="6" t="str">
        <f>HYPERLINK("https://docs.wto.org/imrd/directdoc.asp?DDFDocuments/t/G/TBTN23/USA2079.DOCX", "https://docs.wto.org/imrd/directdoc.asp?DDFDocuments/t/G/TBTN23/USA2079.DOCX")</f>
        <v>https://docs.wto.org/imrd/directdoc.asp?DDFDocuments/t/G/TBTN23/USA2079.DOCX</v>
      </c>
      <c r="Q107" s="6"/>
      <c r="R107" s="6"/>
    </row>
    <row r="108" spans="1:18" ht="69.95" customHeight="1">
      <c r="A108" s="2" t="s">
        <v>739</v>
      </c>
      <c r="B108" s="7">
        <v>45271</v>
      </c>
      <c r="C108" s="6" t="str">
        <f>HYPERLINK("https://eping.wto.org/en/Search?viewData= G/TBT/N/SWZ/26"," G/TBT/N/SWZ/26")</f>
        <v xml:space="preserve"> G/TBT/N/SWZ/26</v>
      </c>
      <c r="D108" s="6" t="s">
        <v>312</v>
      </c>
      <c r="E108" s="8" t="s">
        <v>422</v>
      </c>
      <c r="F108" s="8" t="s">
        <v>423</v>
      </c>
      <c r="G108" s="8" t="s">
        <v>424</v>
      </c>
      <c r="H108" s="6" t="s">
        <v>425</v>
      </c>
      <c r="I108" s="6" t="s">
        <v>426</v>
      </c>
      <c r="J108" s="6" t="s">
        <v>212</v>
      </c>
      <c r="K108" s="6" t="s">
        <v>53</v>
      </c>
      <c r="L108" s="6"/>
      <c r="M108" s="7">
        <v>45326</v>
      </c>
      <c r="N108" s="6" t="s">
        <v>24</v>
      </c>
      <c r="O108" s="8" t="s">
        <v>427</v>
      </c>
      <c r="P108" s="6" t="str">
        <f>HYPERLINK("https://docs.wto.org/imrd/directdoc.asp?DDFDocuments/t/G/TBTN23/SWZ26.DOCX", "https://docs.wto.org/imrd/directdoc.asp?DDFDocuments/t/G/TBTN23/SWZ26.DOCX")</f>
        <v>https://docs.wto.org/imrd/directdoc.asp?DDFDocuments/t/G/TBTN23/SWZ26.DOCX</v>
      </c>
      <c r="Q108" s="6"/>
      <c r="R108" s="6" t="str">
        <f>HYPERLINK("https://docs.wto.org/imrd/directdoc.asp?DDFDocuments/v/G/TBTN23/SWZ26.DOCX", "https://docs.wto.org/imrd/directdoc.asp?DDFDocuments/v/G/TBTN23/SWZ26.DOCX")</f>
        <v>https://docs.wto.org/imrd/directdoc.asp?DDFDocuments/v/G/TBTN23/SWZ26.DOCX</v>
      </c>
    </row>
    <row r="109" spans="1:18" ht="69.95" customHeight="1">
      <c r="A109" s="2" t="s">
        <v>743</v>
      </c>
      <c r="B109" s="7">
        <v>45268</v>
      </c>
      <c r="C109" s="6" t="str">
        <f>HYPERLINK("https://eping.wto.org/en/Search?viewData= G/TBT/N/KOR/1184"," G/TBT/N/KOR/1184")</f>
        <v xml:space="preserve"> G/TBT/N/KOR/1184</v>
      </c>
      <c r="D109" s="6" t="s">
        <v>26</v>
      </c>
      <c r="E109" s="8" t="s">
        <v>471</v>
      </c>
      <c r="F109" s="8" t="s">
        <v>472</v>
      </c>
      <c r="G109" s="8" t="s">
        <v>473</v>
      </c>
      <c r="H109" s="6" t="s">
        <v>21</v>
      </c>
      <c r="I109" s="6" t="s">
        <v>106</v>
      </c>
      <c r="J109" s="6" t="s">
        <v>60</v>
      </c>
      <c r="K109" s="6" t="s">
        <v>93</v>
      </c>
      <c r="L109" s="6"/>
      <c r="M109" s="7">
        <v>45271</v>
      </c>
      <c r="N109" s="6" t="s">
        <v>24</v>
      </c>
      <c r="O109" s="8" t="s">
        <v>474</v>
      </c>
      <c r="P109" s="6" t="str">
        <f>HYPERLINK("https://docs.wto.org/imrd/directdoc.asp?DDFDocuments/t/G/TBTN23/KOR1184.DOCX", "https://docs.wto.org/imrd/directdoc.asp?DDFDocuments/t/G/TBTN23/KOR1184.DOCX")</f>
        <v>https://docs.wto.org/imrd/directdoc.asp?DDFDocuments/t/G/TBTN23/KOR1184.DOCX</v>
      </c>
      <c r="Q109" s="6" t="str">
        <f>HYPERLINK("https://docs.wto.org/imrd/directdoc.asp?DDFDocuments/u/G/TBTN23/KOR1184.DOCX", "https://docs.wto.org/imrd/directdoc.asp?DDFDocuments/u/G/TBTN23/KOR1184.DOCX")</f>
        <v>https://docs.wto.org/imrd/directdoc.asp?DDFDocuments/u/G/TBTN23/KOR1184.DOCX</v>
      </c>
      <c r="R109" s="6" t="str">
        <f>HYPERLINK("https://docs.wto.org/imrd/directdoc.asp?DDFDocuments/v/G/TBTN23/KOR1184.DOCX", "https://docs.wto.org/imrd/directdoc.asp?DDFDocuments/v/G/TBTN23/KOR1184.DOCX")</f>
        <v>https://docs.wto.org/imrd/directdoc.asp?DDFDocuments/v/G/TBTN23/KOR1184.DOCX</v>
      </c>
    </row>
    <row r="110" spans="1:18" ht="69.95" customHeight="1">
      <c r="A110" s="2" t="s">
        <v>711</v>
      </c>
      <c r="B110" s="7">
        <v>45275</v>
      </c>
      <c r="C110" s="6" t="str">
        <f>HYPERLINK("https://eping.wto.org/en/Search?viewData= G/TBT/N/TPKM/534"," G/TBT/N/TPKM/534")</f>
        <v xml:space="preserve"> G/TBT/N/TPKM/534</v>
      </c>
      <c r="D110" s="6" t="s">
        <v>119</v>
      </c>
      <c r="E110" s="8" t="s">
        <v>224</v>
      </c>
      <c r="F110" s="8" t="s">
        <v>225</v>
      </c>
      <c r="G110" s="8" t="s">
        <v>226</v>
      </c>
      <c r="H110" s="6" t="s">
        <v>227</v>
      </c>
      <c r="I110" s="6" t="s">
        <v>106</v>
      </c>
      <c r="J110" s="6" t="s">
        <v>60</v>
      </c>
      <c r="K110" s="6" t="s">
        <v>93</v>
      </c>
      <c r="L110" s="6"/>
      <c r="M110" s="7">
        <v>45335</v>
      </c>
      <c r="N110" s="6" t="s">
        <v>24</v>
      </c>
      <c r="O110" s="8" t="s">
        <v>228</v>
      </c>
      <c r="P110" s="6" t="str">
        <f>HYPERLINK("https://docs.wto.org/imrd/directdoc.asp?DDFDocuments/t/G/TBTN23/TPKM534.DOCX", "https://docs.wto.org/imrd/directdoc.asp?DDFDocuments/t/G/TBTN23/TPKM534.DOCX")</f>
        <v>https://docs.wto.org/imrd/directdoc.asp?DDFDocuments/t/G/TBTN23/TPKM534.DOCX</v>
      </c>
      <c r="Q110" s="6"/>
      <c r="R110" s="6"/>
    </row>
    <row r="111" spans="1:18" ht="69.95" customHeight="1">
      <c r="A111" s="2" t="s">
        <v>693</v>
      </c>
      <c r="B111" s="7">
        <v>45280</v>
      </c>
      <c r="C111" s="6" t="str">
        <f>HYPERLINK("https://eping.wto.org/en/Search?viewData= G/TBT/N/CHL/670"," G/TBT/N/CHL/670")</f>
        <v xml:space="preserve"> G/TBT/N/CHL/670</v>
      </c>
      <c r="D111" s="6" t="s">
        <v>102</v>
      </c>
      <c r="E111" s="8" t="s">
        <v>103</v>
      </c>
      <c r="F111" s="8" t="s">
        <v>104</v>
      </c>
      <c r="G111" s="8" t="s">
        <v>105</v>
      </c>
      <c r="H111" s="6" t="s">
        <v>21</v>
      </c>
      <c r="I111" s="6" t="s">
        <v>106</v>
      </c>
      <c r="J111" s="6" t="s">
        <v>107</v>
      </c>
      <c r="K111" s="6" t="s">
        <v>93</v>
      </c>
      <c r="L111" s="6"/>
      <c r="M111" s="7">
        <v>45340</v>
      </c>
      <c r="N111" s="6" t="s">
        <v>24</v>
      </c>
      <c r="O111" s="8" t="s">
        <v>108</v>
      </c>
      <c r="P111" s="6"/>
      <c r="Q111" s="6"/>
      <c r="R111" s="6" t="str">
        <f>HYPERLINK("https://docs.wto.org/imrd/directdoc.asp?DDFDocuments/v/G/TBTN23/CHL670.DOCX", "https://docs.wto.org/imrd/directdoc.asp?DDFDocuments/v/G/TBTN23/CHL670.DOCX")</f>
        <v>https://docs.wto.org/imrd/directdoc.asp?DDFDocuments/v/G/TBTN23/CHL670.DOCX</v>
      </c>
    </row>
    <row r="112" spans="1:18" ht="69.95" customHeight="1">
      <c r="A112" s="2" t="s">
        <v>771</v>
      </c>
      <c r="B112" s="7">
        <v>45261</v>
      </c>
      <c r="C112" s="6" t="str">
        <f>HYPERLINK("https://eping.wto.org/en/Search?viewData= G/TBT/N/SWZ/16"," G/TBT/N/SWZ/16")</f>
        <v xml:space="preserve"> G/TBT/N/SWZ/16</v>
      </c>
      <c r="D112" s="6" t="s">
        <v>312</v>
      </c>
      <c r="E112" s="8" t="s">
        <v>628</v>
      </c>
      <c r="F112" s="8" t="s">
        <v>629</v>
      </c>
      <c r="G112" s="8" t="s">
        <v>630</v>
      </c>
      <c r="H112" s="6" t="s">
        <v>631</v>
      </c>
      <c r="I112" s="6" t="s">
        <v>632</v>
      </c>
      <c r="J112" s="6" t="s">
        <v>409</v>
      </c>
      <c r="K112" s="6" t="s">
        <v>21</v>
      </c>
      <c r="L112" s="6"/>
      <c r="M112" s="7">
        <v>45320</v>
      </c>
      <c r="N112" s="6" t="s">
        <v>24</v>
      </c>
      <c r="O112" s="8" t="s">
        <v>633</v>
      </c>
      <c r="P112" s="6" t="str">
        <f>HYPERLINK("https://docs.wto.org/imrd/directdoc.asp?DDFDocuments/t/G/TBTN23/SWZ16.DOCX", "https://docs.wto.org/imrd/directdoc.asp?DDFDocuments/t/G/TBTN23/SWZ16.DOCX")</f>
        <v>https://docs.wto.org/imrd/directdoc.asp?DDFDocuments/t/G/TBTN23/SWZ16.DOCX</v>
      </c>
      <c r="Q112" s="6"/>
      <c r="R112" s="6" t="str">
        <f>HYPERLINK("https://docs.wto.org/imrd/directdoc.asp?DDFDocuments/v/G/TBTN23/SWZ16.DOCX", "https://docs.wto.org/imrd/directdoc.asp?DDFDocuments/v/G/TBTN23/SWZ16.DOCX")</f>
        <v>https://docs.wto.org/imrd/directdoc.asp?DDFDocuments/v/G/TBTN23/SWZ16.DOCX</v>
      </c>
    </row>
    <row r="113" spans="1:18" ht="69.95" customHeight="1">
      <c r="A113" s="2" t="s">
        <v>716</v>
      </c>
      <c r="B113" s="7">
        <v>45274</v>
      </c>
      <c r="C113" s="6" t="str">
        <f>HYPERLINK("https://eping.wto.org/en/Search?viewData= G/TBT/N/PHL/316"," G/TBT/N/PHL/316")</f>
        <v xml:space="preserve"> G/TBT/N/PHL/316</v>
      </c>
      <c r="D113" s="6" t="s">
        <v>55</v>
      </c>
      <c r="E113" s="8" t="s">
        <v>260</v>
      </c>
      <c r="F113" s="8" t="s">
        <v>261</v>
      </c>
      <c r="G113" s="8" t="s">
        <v>262</v>
      </c>
      <c r="H113" s="6" t="s">
        <v>21</v>
      </c>
      <c r="I113" s="6" t="s">
        <v>263</v>
      </c>
      <c r="J113" s="6" t="s">
        <v>131</v>
      </c>
      <c r="K113" s="6" t="s">
        <v>21</v>
      </c>
      <c r="L113" s="6"/>
      <c r="M113" s="7">
        <v>45317</v>
      </c>
      <c r="N113" s="6" t="s">
        <v>24</v>
      </c>
      <c r="O113" s="8" t="s">
        <v>264</v>
      </c>
      <c r="P113" s="6" t="str">
        <f>HYPERLINK("https://docs.wto.org/imrd/directdoc.asp?DDFDocuments/t/G/TBTN23/PHL316.DOCX", "https://docs.wto.org/imrd/directdoc.asp?DDFDocuments/t/G/TBTN23/PHL316.DOCX")</f>
        <v>https://docs.wto.org/imrd/directdoc.asp?DDFDocuments/t/G/TBTN23/PHL316.DOCX</v>
      </c>
      <c r="Q113" s="6"/>
      <c r="R113" s="6"/>
    </row>
    <row r="114" spans="1:18" ht="69.95" customHeight="1">
      <c r="A114" s="2" t="s">
        <v>744</v>
      </c>
      <c r="B114" s="7">
        <v>45268</v>
      </c>
      <c r="C114" s="6" t="str">
        <f>HYPERLINK("https://eping.wto.org/en/Search?viewData= G/TBT/N/CHL/665"," G/TBT/N/CHL/665")</f>
        <v xml:space="preserve"> G/TBT/N/CHL/665</v>
      </c>
      <c r="D114" s="6" t="s">
        <v>102</v>
      </c>
      <c r="E114" s="8" t="s">
        <v>481</v>
      </c>
      <c r="F114" s="8" t="s">
        <v>482</v>
      </c>
      <c r="G114" s="8" t="s">
        <v>483</v>
      </c>
      <c r="H114" s="6" t="s">
        <v>21</v>
      </c>
      <c r="I114" s="6" t="s">
        <v>145</v>
      </c>
      <c r="J114" s="6" t="s">
        <v>146</v>
      </c>
      <c r="K114" s="6" t="s">
        <v>21</v>
      </c>
      <c r="L114" s="6"/>
      <c r="M114" s="7">
        <v>45328</v>
      </c>
      <c r="N114" s="6" t="s">
        <v>24</v>
      </c>
      <c r="O114" s="8" t="s">
        <v>484</v>
      </c>
      <c r="P114" s="6" t="str">
        <f>HYPERLINK("https://docs.wto.org/imrd/directdoc.asp?DDFDocuments/t/G/TBTN23/CHL665.DOCX", "https://docs.wto.org/imrd/directdoc.asp?DDFDocuments/t/G/TBTN23/CHL665.DOCX")</f>
        <v>https://docs.wto.org/imrd/directdoc.asp?DDFDocuments/t/G/TBTN23/CHL665.DOCX</v>
      </c>
      <c r="Q114" s="6" t="str">
        <f>HYPERLINK("https://docs.wto.org/imrd/directdoc.asp?DDFDocuments/u/G/TBTN23/CHL665.DOCX", "https://docs.wto.org/imrd/directdoc.asp?DDFDocuments/u/G/TBTN23/CHL665.DOCX")</f>
        <v>https://docs.wto.org/imrd/directdoc.asp?DDFDocuments/u/G/TBTN23/CHL665.DOCX</v>
      </c>
      <c r="R114" s="6" t="str">
        <f>HYPERLINK("https://docs.wto.org/imrd/directdoc.asp?DDFDocuments/v/G/TBTN23/CHL665.DOCX", "https://docs.wto.org/imrd/directdoc.asp?DDFDocuments/v/G/TBTN23/CHL665.DOCX")</f>
        <v>https://docs.wto.org/imrd/directdoc.asp?DDFDocuments/v/G/TBTN23/CHL665.DOCX</v>
      </c>
    </row>
    <row r="115" spans="1:18" ht="69.95" customHeight="1">
      <c r="A115" s="2" t="s">
        <v>719</v>
      </c>
      <c r="B115" s="7">
        <v>45274</v>
      </c>
      <c r="C115" s="6" t="str">
        <f>HYPERLINK("https://eping.wto.org/en/Search?viewData= G/TBT/N/MEX/528"," G/TBT/N/MEX/528")</f>
        <v xml:space="preserve"> G/TBT/N/MEX/528</v>
      </c>
      <c r="D115" s="6" t="s">
        <v>229</v>
      </c>
      <c r="E115" s="8" t="s">
        <v>265</v>
      </c>
      <c r="F115" s="8" t="s">
        <v>266</v>
      </c>
      <c r="G115" s="8" t="s">
        <v>267</v>
      </c>
      <c r="H115" s="6" t="s">
        <v>21</v>
      </c>
      <c r="I115" s="6" t="s">
        <v>233</v>
      </c>
      <c r="J115" s="6" t="s">
        <v>268</v>
      </c>
      <c r="K115" s="6" t="s">
        <v>21</v>
      </c>
      <c r="L115" s="6"/>
      <c r="M115" s="7">
        <v>45334</v>
      </c>
      <c r="N115" s="6" t="s">
        <v>24</v>
      </c>
      <c r="O115" s="8" t="s">
        <v>269</v>
      </c>
      <c r="P115" s="6"/>
      <c r="Q115" s="6"/>
      <c r="R115" s="6" t="str">
        <f>HYPERLINK("https://docs.wto.org/imrd/directdoc.asp?DDFDocuments/v/G/TBTN23/MEX528.DOCX", "https://docs.wto.org/imrd/directdoc.asp?DDFDocuments/v/G/TBTN23/MEX528.DOCX")</f>
        <v>https://docs.wto.org/imrd/directdoc.asp?DDFDocuments/v/G/TBTN23/MEX528.DOCX</v>
      </c>
    </row>
    <row r="116" spans="1:18" ht="69.95" customHeight="1">
      <c r="A116" s="2" t="s">
        <v>751</v>
      </c>
      <c r="B116" s="7">
        <v>45264</v>
      </c>
      <c r="C116" s="6" t="str">
        <f>HYPERLINK("https://eping.wto.org/en/Search?viewData= G/TBT/N/IND/324"," G/TBT/N/IND/324")</f>
        <v xml:space="preserve"> G/TBT/N/IND/324</v>
      </c>
      <c r="D116" s="6" t="s">
        <v>381</v>
      </c>
      <c r="E116" s="8" t="s">
        <v>548</v>
      </c>
      <c r="F116" s="8" t="s">
        <v>549</v>
      </c>
      <c r="G116" s="8" t="s">
        <v>550</v>
      </c>
      <c r="H116" s="6" t="s">
        <v>21</v>
      </c>
      <c r="I116" s="6" t="s">
        <v>21</v>
      </c>
      <c r="J116" s="6" t="s">
        <v>551</v>
      </c>
      <c r="K116" s="6" t="s">
        <v>21</v>
      </c>
      <c r="L116" s="6"/>
      <c r="M116" s="7">
        <v>45324</v>
      </c>
      <c r="N116" s="6" t="s">
        <v>24</v>
      </c>
      <c r="O116" s="8" t="s">
        <v>552</v>
      </c>
      <c r="P116" s="6" t="str">
        <f>HYPERLINK("https://docs.wto.org/imrd/directdoc.asp?DDFDocuments/t/G/TBTN23/IND324.DOCX", "https://docs.wto.org/imrd/directdoc.asp?DDFDocuments/t/G/TBTN23/IND324.DOCX")</f>
        <v>https://docs.wto.org/imrd/directdoc.asp?DDFDocuments/t/G/TBTN23/IND324.DOCX</v>
      </c>
      <c r="Q116" s="6"/>
      <c r="R116" s="6" t="str">
        <f>HYPERLINK("https://docs.wto.org/imrd/directdoc.asp?DDFDocuments/v/G/TBTN23/IND324.DOCX", "https://docs.wto.org/imrd/directdoc.asp?DDFDocuments/v/G/TBTN23/IND324.DOCX")</f>
        <v>https://docs.wto.org/imrd/directdoc.asp?DDFDocuments/v/G/TBTN23/IND324.DOCX</v>
      </c>
    </row>
    <row r="117" spans="1:18" ht="69.95" customHeight="1">
      <c r="A117" s="2" t="s">
        <v>748</v>
      </c>
      <c r="B117" s="7">
        <v>45264</v>
      </c>
      <c r="C117" s="10" t="str">
        <f>HYPERLINK("https://eping.wto.org/en/Search?viewData= G/TBT/N/IND/323"," G/TBT/N/IND/323")</f>
        <v xml:space="preserve"> G/TBT/N/IND/323</v>
      </c>
      <c r="D117" s="6" t="s">
        <v>381</v>
      </c>
      <c r="E117" s="8" t="s">
        <v>526</v>
      </c>
      <c r="F117" s="8" t="s">
        <v>527</v>
      </c>
      <c r="G117" s="8" t="s">
        <v>528</v>
      </c>
      <c r="H117" s="6" t="s">
        <v>21</v>
      </c>
      <c r="I117" s="6" t="s">
        <v>21</v>
      </c>
      <c r="J117" s="6" t="s">
        <v>529</v>
      </c>
      <c r="K117" s="6" t="s">
        <v>21</v>
      </c>
      <c r="L117" s="6"/>
      <c r="M117" s="7">
        <v>45324</v>
      </c>
      <c r="N117" s="6" t="s">
        <v>24</v>
      </c>
      <c r="O117" s="8" t="s">
        <v>530</v>
      </c>
      <c r="P117" s="6" t="str">
        <f>HYPERLINK("https://docs.wto.org/imrd/directdoc.asp?DDFDocuments/t/G/TBTN23/IND323.DOCX", "https://docs.wto.org/imrd/directdoc.asp?DDFDocuments/t/G/TBTN23/IND323.DOCX")</f>
        <v>https://docs.wto.org/imrd/directdoc.asp?DDFDocuments/t/G/TBTN23/IND323.DOCX</v>
      </c>
      <c r="Q117" s="6"/>
      <c r="R117" s="6" t="str">
        <f>HYPERLINK("https://docs.wto.org/imrd/directdoc.asp?DDFDocuments/v/G/TBTN23/IND323.DOCX", "https://docs.wto.org/imrd/directdoc.asp?DDFDocuments/v/G/TBTN23/IND323.DOCX")</f>
        <v>https://docs.wto.org/imrd/directdoc.asp?DDFDocuments/v/G/TBTN23/IND323.DOCX</v>
      </c>
    </row>
    <row r="118" spans="1:18" ht="69.95" customHeight="1">
      <c r="A118" s="2" t="s">
        <v>770</v>
      </c>
      <c r="B118" s="7">
        <v>45261</v>
      </c>
      <c r="C118" s="6" t="str">
        <f>HYPERLINK("https://eping.wto.org/en/Search?viewData= G/TBT/N/SWZ/13"," G/TBT/N/SWZ/13")</f>
        <v xml:space="preserve"> G/TBT/N/SWZ/13</v>
      </c>
      <c r="D118" s="6" t="s">
        <v>312</v>
      </c>
      <c r="E118" s="8" t="s">
        <v>612</v>
      </c>
      <c r="F118" s="8" t="s">
        <v>613</v>
      </c>
      <c r="G118" s="8" t="s">
        <v>614</v>
      </c>
      <c r="H118" s="6" t="s">
        <v>615</v>
      </c>
      <c r="I118" s="6" t="s">
        <v>616</v>
      </c>
      <c r="J118" s="6" t="s">
        <v>212</v>
      </c>
      <c r="K118" s="6" t="s">
        <v>21</v>
      </c>
      <c r="L118" s="6"/>
      <c r="M118" s="7">
        <v>45321</v>
      </c>
      <c r="N118" s="6" t="s">
        <v>24</v>
      </c>
      <c r="O118" s="8" t="s">
        <v>617</v>
      </c>
      <c r="P118" s="6" t="str">
        <f>HYPERLINK("https://docs.wto.org/imrd/directdoc.asp?DDFDocuments/t/G/TBTN23/SWZ13.DOCX", "https://docs.wto.org/imrd/directdoc.asp?DDFDocuments/t/G/TBTN23/SWZ13.DOCX")</f>
        <v>https://docs.wto.org/imrd/directdoc.asp?DDFDocuments/t/G/TBTN23/SWZ13.DOCX</v>
      </c>
      <c r="Q118" s="6"/>
      <c r="R118" s="6" t="str">
        <f>HYPERLINK("https://docs.wto.org/imrd/directdoc.asp?DDFDocuments/v/G/TBTN23/SWZ13.DOCX", "https://docs.wto.org/imrd/directdoc.asp?DDFDocuments/v/G/TBTN23/SWZ13.DOCX")</f>
        <v>https://docs.wto.org/imrd/directdoc.asp?DDFDocuments/v/G/TBTN23/SWZ13.DOCX</v>
      </c>
    </row>
    <row r="119" spans="1:18" ht="69.95" customHeight="1">
      <c r="A119" s="2" t="s">
        <v>702</v>
      </c>
      <c r="B119" s="7">
        <v>45278</v>
      </c>
      <c r="C119" s="6" t="str">
        <f>HYPERLINK("https://eping.wto.org/en/Search?viewData= G/TBT/N/AUS/165"," G/TBT/N/AUS/165")</f>
        <v xml:space="preserve"> G/TBT/N/AUS/165</v>
      </c>
      <c r="D119" s="6" t="s">
        <v>155</v>
      </c>
      <c r="E119" s="8" t="s">
        <v>156</v>
      </c>
      <c r="F119" s="8" t="s">
        <v>157</v>
      </c>
      <c r="G119" s="8" t="s">
        <v>158</v>
      </c>
      <c r="H119" s="6" t="s">
        <v>138</v>
      </c>
      <c r="I119" s="6" t="s">
        <v>159</v>
      </c>
      <c r="J119" s="6" t="s">
        <v>60</v>
      </c>
      <c r="K119" s="6" t="s">
        <v>21</v>
      </c>
      <c r="L119" s="6"/>
      <c r="M119" s="7">
        <v>45322</v>
      </c>
      <c r="N119" s="6" t="s">
        <v>24</v>
      </c>
      <c r="O119" s="8" t="s">
        <v>160</v>
      </c>
      <c r="P119" s="6" t="str">
        <f>HYPERLINK("https://docs.wto.org/imrd/directdoc.asp?DDFDocuments/t/G/TBTN23/AUS165.DOCX", "https://docs.wto.org/imrd/directdoc.asp?DDFDocuments/t/G/TBTN23/AUS165.DOCX")</f>
        <v>https://docs.wto.org/imrd/directdoc.asp?DDFDocuments/t/G/TBTN23/AUS165.DOCX</v>
      </c>
      <c r="Q119" s="6"/>
      <c r="R119" s="6"/>
    </row>
    <row r="120" spans="1:18" ht="69.95" customHeight="1">
      <c r="A120" s="2" t="s">
        <v>702</v>
      </c>
      <c r="B120" s="7">
        <v>45274</v>
      </c>
      <c r="C120" s="6" t="str">
        <f>HYPERLINK("https://eping.wto.org/en/Search?viewData= G/TBT/N/KOR/1185"," G/TBT/N/KOR/1185")</f>
        <v xml:space="preserve"> G/TBT/N/KOR/1185</v>
      </c>
      <c r="D120" s="6" t="s">
        <v>26</v>
      </c>
      <c r="E120" s="8" t="s">
        <v>244</v>
      </c>
      <c r="F120" s="8" t="s">
        <v>245</v>
      </c>
      <c r="G120" s="8" t="s">
        <v>246</v>
      </c>
      <c r="H120" s="6" t="s">
        <v>21</v>
      </c>
      <c r="I120" s="6" t="s">
        <v>159</v>
      </c>
      <c r="J120" s="6" t="s">
        <v>247</v>
      </c>
      <c r="K120" s="6" t="s">
        <v>93</v>
      </c>
      <c r="L120" s="6"/>
      <c r="M120" s="7">
        <v>45314</v>
      </c>
      <c r="N120" s="6" t="s">
        <v>24</v>
      </c>
      <c r="O120" s="8" t="s">
        <v>248</v>
      </c>
      <c r="P120" s="6" t="str">
        <f>HYPERLINK("https://docs.wto.org/imrd/directdoc.asp?DDFDocuments/t/G/TBTN23/KOR1185.DOCX", "https://docs.wto.org/imrd/directdoc.asp?DDFDocuments/t/G/TBTN23/KOR1185.DOCX")</f>
        <v>https://docs.wto.org/imrd/directdoc.asp?DDFDocuments/t/G/TBTN23/KOR1185.DOCX</v>
      </c>
      <c r="Q120" s="6"/>
      <c r="R120" s="6"/>
    </row>
    <row r="121" spans="1:18" ht="69.95" customHeight="1">
      <c r="A121" s="2" t="s">
        <v>702</v>
      </c>
      <c r="B121" s="7">
        <v>45268</v>
      </c>
      <c r="C121" s="6" t="str">
        <f>HYPERLINK("https://eping.wto.org/en/Search?viewData= G/TBT/N/KOR/1183"," G/TBT/N/KOR/1183")</f>
        <v xml:space="preserve"> G/TBT/N/KOR/1183</v>
      </c>
      <c r="D121" s="6" t="s">
        <v>26</v>
      </c>
      <c r="E121" s="8" t="s">
        <v>455</v>
      </c>
      <c r="F121" s="8" t="s">
        <v>456</v>
      </c>
      <c r="G121" s="8" t="s">
        <v>246</v>
      </c>
      <c r="H121" s="6" t="s">
        <v>21</v>
      </c>
      <c r="I121" s="6" t="s">
        <v>159</v>
      </c>
      <c r="J121" s="6" t="s">
        <v>247</v>
      </c>
      <c r="K121" s="6" t="s">
        <v>21</v>
      </c>
      <c r="L121" s="6"/>
      <c r="M121" s="7">
        <v>45328</v>
      </c>
      <c r="N121" s="6" t="s">
        <v>24</v>
      </c>
      <c r="O121" s="8" t="s">
        <v>457</v>
      </c>
      <c r="P121" s="6" t="str">
        <f>HYPERLINK("https://docs.wto.org/imrd/directdoc.asp?DDFDocuments/t/G/TBTN23/KOR1183.DOCX", "https://docs.wto.org/imrd/directdoc.asp?DDFDocuments/t/G/TBTN23/KOR1183.DOCX")</f>
        <v>https://docs.wto.org/imrd/directdoc.asp?DDFDocuments/t/G/TBTN23/KOR1183.DOCX</v>
      </c>
      <c r="Q121" s="6" t="str">
        <f>HYPERLINK("https://docs.wto.org/imrd/directdoc.asp?DDFDocuments/u/G/TBTN23/KOR1183.DOCX", "https://docs.wto.org/imrd/directdoc.asp?DDFDocuments/u/G/TBTN23/KOR1183.DOCX")</f>
        <v>https://docs.wto.org/imrd/directdoc.asp?DDFDocuments/u/G/TBTN23/KOR1183.DOCX</v>
      </c>
      <c r="R121" s="6" t="str">
        <f>HYPERLINK("https://docs.wto.org/imrd/directdoc.asp?DDFDocuments/v/G/TBTN23/KOR1183.DOCX", "https://docs.wto.org/imrd/directdoc.asp?DDFDocuments/v/G/TBTN23/KOR1183.DOCX")</f>
        <v>https://docs.wto.org/imrd/directdoc.asp?DDFDocuments/v/G/TBTN23/KOR1183.DOCX</v>
      </c>
    </row>
    <row r="122" spans="1:18" ht="69.95" customHeight="1">
      <c r="A122" s="2" t="s">
        <v>209</v>
      </c>
      <c r="B122" s="7">
        <v>45275</v>
      </c>
      <c r="C122" s="6" t="str">
        <f>HYPERLINK("https://eping.wto.org/en/Search?viewData= G/TBT/N/CHL/667"," G/TBT/N/CHL/667")</f>
        <v xml:space="preserve"> G/TBT/N/CHL/667</v>
      </c>
      <c r="D122" s="6" t="s">
        <v>102</v>
      </c>
      <c r="E122" s="8" t="s">
        <v>207</v>
      </c>
      <c r="F122" s="8" t="s">
        <v>208</v>
      </c>
      <c r="G122" s="8" t="s">
        <v>209</v>
      </c>
      <c r="H122" s="6" t="s">
        <v>210</v>
      </c>
      <c r="I122" s="6" t="s">
        <v>211</v>
      </c>
      <c r="J122" s="6" t="s">
        <v>212</v>
      </c>
      <c r="K122" s="6" t="s">
        <v>21</v>
      </c>
      <c r="L122" s="6"/>
      <c r="M122" s="7">
        <v>45335</v>
      </c>
      <c r="N122" s="6" t="s">
        <v>24</v>
      </c>
      <c r="O122" s="6"/>
      <c r="P122" s="6"/>
      <c r="Q122" s="6"/>
      <c r="R122" s="6" t="str">
        <f>HYPERLINK("https://docs.wto.org/imrd/directdoc.asp?DDFDocuments/v/G/TBTN23/CHL667.DOCX", "https://docs.wto.org/imrd/directdoc.asp?DDFDocuments/v/G/TBTN23/CHL667.DOCX")</f>
        <v>https://docs.wto.org/imrd/directdoc.asp?DDFDocuments/v/G/TBTN23/CHL667.DOCX</v>
      </c>
    </row>
    <row r="123" spans="1:18" ht="69.95" customHeight="1">
      <c r="A123" s="2" t="s">
        <v>756</v>
      </c>
      <c r="B123" s="7">
        <v>45268</v>
      </c>
      <c r="C123" s="6" t="str">
        <f>HYPERLINK("https://eping.wto.org/en/Search?viewData= G/TBT/N/SWZ/23"," G/TBT/N/SWZ/23")</f>
        <v xml:space="preserve"> G/TBT/N/SWZ/23</v>
      </c>
      <c r="D123" s="6" t="s">
        <v>312</v>
      </c>
      <c r="E123" s="8" t="s">
        <v>475</v>
      </c>
      <c r="F123" s="8" t="s">
        <v>476</v>
      </c>
      <c r="G123" s="8" t="s">
        <v>477</v>
      </c>
      <c r="H123" s="6" t="s">
        <v>478</v>
      </c>
      <c r="I123" s="6" t="s">
        <v>479</v>
      </c>
      <c r="J123" s="6" t="s">
        <v>432</v>
      </c>
      <c r="K123" s="6" t="s">
        <v>53</v>
      </c>
      <c r="L123" s="6"/>
      <c r="M123" s="7" t="s">
        <v>21</v>
      </c>
      <c r="N123" s="6" t="s">
        <v>24</v>
      </c>
      <c r="O123" s="8" t="s">
        <v>480</v>
      </c>
      <c r="P123" s="6" t="str">
        <f>HYPERLINK("https://docs.wto.org/imrd/directdoc.asp?DDFDocuments/t/G/TBTN23/SWZ23.DOCX", "https://docs.wto.org/imrd/directdoc.asp?DDFDocuments/t/G/TBTN23/SWZ23.DOCX")</f>
        <v>https://docs.wto.org/imrd/directdoc.asp?DDFDocuments/t/G/TBTN23/SWZ23.DOCX</v>
      </c>
      <c r="Q123" s="6"/>
      <c r="R123" s="6" t="str">
        <f>HYPERLINK("https://docs.wto.org/imrd/directdoc.asp?DDFDocuments/v/G/TBTN23/SWZ23.DOCX", "https://docs.wto.org/imrd/directdoc.asp?DDFDocuments/v/G/TBTN23/SWZ23.DOCX")</f>
        <v>https://docs.wto.org/imrd/directdoc.asp?DDFDocuments/v/G/TBTN23/SWZ23.DOCX</v>
      </c>
    </row>
    <row r="124" spans="1:18" ht="69.95" customHeight="1">
      <c r="A124" s="2" t="s">
        <v>705</v>
      </c>
      <c r="B124" s="7">
        <v>45275</v>
      </c>
      <c r="C124" s="6" t="str">
        <f>HYPERLINK("https://eping.wto.org/en/Search?viewData= G/TBT/N/BDI/436, G/TBT/N/KEN/1541, G/TBT/N/RWA/971, G/TBT/N/TZA/1072, G/TBT/N/UGA/1886"," G/TBT/N/BDI/436, G/TBT/N/KEN/1541, G/TBT/N/RWA/971, G/TBT/N/TZA/1072, G/TBT/N/UGA/1886")</f>
        <v xml:space="preserve"> G/TBT/N/BDI/436, G/TBT/N/KEN/1541, G/TBT/N/RWA/971, G/TBT/N/TZA/1072, G/TBT/N/UGA/1886</v>
      </c>
      <c r="D124" s="6" t="s">
        <v>175</v>
      </c>
      <c r="E124" s="8" t="s">
        <v>176</v>
      </c>
      <c r="F124" s="8" t="s">
        <v>177</v>
      </c>
      <c r="G124" s="8" t="s">
        <v>178</v>
      </c>
      <c r="H124" s="6" t="s">
        <v>21</v>
      </c>
      <c r="I124" s="6" t="s">
        <v>179</v>
      </c>
      <c r="J124" s="6" t="s">
        <v>180</v>
      </c>
      <c r="K124" s="6" t="s">
        <v>21</v>
      </c>
      <c r="L124" s="6"/>
      <c r="M124" s="7">
        <v>45335</v>
      </c>
      <c r="N124" s="6" t="s">
        <v>24</v>
      </c>
      <c r="O124" s="8" t="s">
        <v>181</v>
      </c>
      <c r="P124" s="6" t="str">
        <f>HYPERLINK("https://docs.wto.org/imrd/directdoc.asp?DDFDocuments/t/G/TBTN23/BDI436.DOCX", "https://docs.wto.org/imrd/directdoc.asp?DDFDocuments/t/G/TBTN23/BDI436.DOCX")</f>
        <v>https://docs.wto.org/imrd/directdoc.asp?DDFDocuments/t/G/TBTN23/BDI436.DOCX</v>
      </c>
      <c r="Q124" s="6"/>
      <c r="R124" s="6"/>
    </row>
    <row r="125" spans="1:18" ht="69.95" customHeight="1">
      <c r="A125" s="2" t="s">
        <v>705</v>
      </c>
      <c r="B125" s="7">
        <v>45275</v>
      </c>
      <c r="C125" s="6" t="str">
        <f>HYPERLINK("https://eping.wto.org/en/Search?viewData= G/TBT/N/BDI/436, G/TBT/N/KEN/1541, G/TBT/N/RWA/971, G/TBT/N/TZA/1072, G/TBT/N/UGA/1886"," G/TBT/N/BDI/436, G/TBT/N/KEN/1541, G/TBT/N/RWA/971, G/TBT/N/TZA/1072, G/TBT/N/UGA/1886")</f>
        <v xml:space="preserve"> G/TBT/N/BDI/436, G/TBT/N/KEN/1541, G/TBT/N/RWA/971, G/TBT/N/TZA/1072, G/TBT/N/UGA/1886</v>
      </c>
      <c r="D125" s="6" t="s">
        <v>167</v>
      </c>
      <c r="E125" s="8" t="s">
        <v>176</v>
      </c>
      <c r="F125" s="8" t="s">
        <v>177</v>
      </c>
      <c r="G125" s="8" t="s">
        <v>178</v>
      </c>
      <c r="H125" s="6" t="s">
        <v>21</v>
      </c>
      <c r="I125" s="6" t="s">
        <v>179</v>
      </c>
      <c r="J125" s="6" t="s">
        <v>193</v>
      </c>
      <c r="K125" s="6" t="s">
        <v>21</v>
      </c>
      <c r="L125" s="6"/>
      <c r="M125" s="7">
        <v>45335</v>
      </c>
      <c r="N125" s="6" t="s">
        <v>24</v>
      </c>
      <c r="O125" s="8" t="s">
        <v>181</v>
      </c>
      <c r="P125" s="6" t="str">
        <f>HYPERLINK("https://docs.wto.org/imrd/directdoc.asp?DDFDocuments/t/G/TBTN23/BDI436.DOCX", "https://docs.wto.org/imrd/directdoc.asp?DDFDocuments/t/G/TBTN23/BDI436.DOCX")</f>
        <v>https://docs.wto.org/imrd/directdoc.asp?DDFDocuments/t/G/TBTN23/BDI436.DOCX</v>
      </c>
      <c r="Q125" s="6"/>
      <c r="R125" s="6"/>
    </row>
    <row r="126" spans="1:18" ht="69.95" customHeight="1">
      <c r="A126" s="2" t="s">
        <v>705</v>
      </c>
      <c r="B126" s="7">
        <v>45275</v>
      </c>
      <c r="C126" s="6" t="str">
        <f>HYPERLINK("https://eping.wto.org/en/Search?viewData= G/TBT/N/BDI/434, G/TBT/N/KEN/1539, G/TBT/N/RWA/969, G/TBT/N/TZA/1070, G/TBT/N/UGA/1884"," G/TBT/N/BDI/434, G/TBT/N/KEN/1539, G/TBT/N/RWA/969, G/TBT/N/TZA/1070, G/TBT/N/UGA/1884")</f>
        <v xml:space="preserve"> G/TBT/N/BDI/434, G/TBT/N/KEN/1539, G/TBT/N/RWA/969, G/TBT/N/TZA/1070, G/TBT/N/UGA/1884</v>
      </c>
      <c r="D126" s="6" t="s">
        <v>167</v>
      </c>
      <c r="E126" s="8" t="s">
        <v>198</v>
      </c>
      <c r="F126" s="8" t="s">
        <v>199</v>
      </c>
      <c r="G126" s="8" t="s">
        <v>178</v>
      </c>
      <c r="H126" s="6" t="s">
        <v>21</v>
      </c>
      <c r="I126" s="6" t="s">
        <v>179</v>
      </c>
      <c r="J126" s="6" t="s">
        <v>193</v>
      </c>
      <c r="K126" s="6" t="s">
        <v>21</v>
      </c>
      <c r="L126" s="6"/>
      <c r="M126" s="7">
        <v>45335</v>
      </c>
      <c r="N126" s="6" t="s">
        <v>24</v>
      </c>
      <c r="O126" s="8" t="s">
        <v>200</v>
      </c>
      <c r="P126" s="6" t="str">
        <f>HYPERLINK("https://docs.wto.org/imrd/directdoc.asp?DDFDocuments/t/G/TBTN23/BDI434.DOCX", "https://docs.wto.org/imrd/directdoc.asp?DDFDocuments/t/G/TBTN23/BDI434.DOCX")</f>
        <v>https://docs.wto.org/imrd/directdoc.asp?DDFDocuments/t/G/TBTN23/BDI434.DOCX</v>
      </c>
      <c r="Q126" s="6"/>
      <c r="R126" s="6"/>
    </row>
    <row r="127" spans="1:18" ht="69.95" customHeight="1">
      <c r="A127" s="2" t="s">
        <v>705</v>
      </c>
      <c r="B127" s="7">
        <v>45275</v>
      </c>
      <c r="C127" s="6" t="str">
        <f>HYPERLINK("https://eping.wto.org/en/Search?viewData= G/TBT/N/BDI/436, G/TBT/N/KEN/1541, G/TBT/N/RWA/971, G/TBT/N/TZA/1072, G/TBT/N/UGA/1886"," G/TBT/N/BDI/436, G/TBT/N/KEN/1541, G/TBT/N/RWA/971, G/TBT/N/TZA/1072, G/TBT/N/UGA/1886")</f>
        <v xml:space="preserve"> G/TBT/N/BDI/436, G/TBT/N/KEN/1541, G/TBT/N/RWA/971, G/TBT/N/TZA/1072, G/TBT/N/UGA/1886</v>
      </c>
      <c r="D127" s="6" t="s">
        <v>201</v>
      </c>
      <c r="E127" s="8" t="s">
        <v>176</v>
      </c>
      <c r="F127" s="8" t="s">
        <v>177</v>
      </c>
      <c r="G127" s="8" t="s">
        <v>178</v>
      </c>
      <c r="H127" s="6" t="s">
        <v>21</v>
      </c>
      <c r="I127" s="6" t="s">
        <v>179</v>
      </c>
      <c r="J127" s="6" t="s">
        <v>193</v>
      </c>
      <c r="K127" s="6" t="s">
        <v>21</v>
      </c>
      <c r="L127" s="6"/>
      <c r="M127" s="7">
        <v>45335</v>
      </c>
      <c r="N127" s="6" t="s">
        <v>24</v>
      </c>
      <c r="O127" s="8" t="s">
        <v>181</v>
      </c>
      <c r="P127" s="6" t="str">
        <f>HYPERLINK("https://docs.wto.org/imrd/directdoc.asp?DDFDocuments/t/G/TBTN23/BDI436.DOCX", "https://docs.wto.org/imrd/directdoc.asp?DDFDocuments/t/G/TBTN23/BDI436.DOCX")</f>
        <v>https://docs.wto.org/imrd/directdoc.asp?DDFDocuments/t/G/TBTN23/BDI436.DOCX</v>
      </c>
      <c r="Q127" s="6"/>
      <c r="R127" s="6"/>
    </row>
    <row r="128" spans="1:18" ht="69.95" customHeight="1">
      <c r="A128" s="2" t="s">
        <v>705</v>
      </c>
      <c r="B128" s="7">
        <v>45275</v>
      </c>
      <c r="C128" s="6" t="str">
        <f>HYPERLINK("https://eping.wto.org/en/Search?viewData= G/TBT/N/BDI/434, G/TBT/N/KEN/1539, G/TBT/N/RWA/969, G/TBT/N/TZA/1070, G/TBT/N/UGA/1884"," G/TBT/N/BDI/434, G/TBT/N/KEN/1539, G/TBT/N/RWA/969, G/TBT/N/TZA/1070, G/TBT/N/UGA/1884")</f>
        <v xml:space="preserve"> G/TBT/N/BDI/434, G/TBT/N/KEN/1539, G/TBT/N/RWA/969, G/TBT/N/TZA/1070, G/TBT/N/UGA/1884</v>
      </c>
      <c r="D128" s="6" t="s">
        <v>175</v>
      </c>
      <c r="E128" s="8" t="s">
        <v>198</v>
      </c>
      <c r="F128" s="8" t="s">
        <v>199</v>
      </c>
      <c r="G128" s="8" t="s">
        <v>178</v>
      </c>
      <c r="H128" s="6" t="s">
        <v>21</v>
      </c>
      <c r="I128" s="6" t="s">
        <v>179</v>
      </c>
      <c r="J128" s="6" t="s">
        <v>180</v>
      </c>
      <c r="K128" s="6" t="s">
        <v>21</v>
      </c>
      <c r="L128" s="6"/>
      <c r="M128" s="7">
        <v>45335</v>
      </c>
      <c r="N128" s="6" t="s">
        <v>24</v>
      </c>
      <c r="O128" s="8" t="s">
        <v>200</v>
      </c>
      <c r="P128" s="6" t="str">
        <f>HYPERLINK("https://docs.wto.org/imrd/directdoc.asp?DDFDocuments/t/G/TBTN23/BDI434.DOCX", "https://docs.wto.org/imrd/directdoc.asp?DDFDocuments/t/G/TBTN23/BDI434.DOCX")</f>
        <v>https://docs.wto.org/imrd/directdoc.asp?DDFDocuments/t/G/TBTN23/BDI434.DOCX</v>
      </c>
      <c r="Q128" s="6"/>
      <c r="R128" s="6"/>
    </row>
    <row r="129" spans="1:18" ht="69.95" customHeight="1">
      <c r="A129" s="2" t="s">
        <v>705</v>
      </c>
      <c r="B129" s="7">
        <v>45275</v>
      </c>
      <c r="C129" s="6" t="str">
        <f>HYPERLINK("https://eping.wto.org/en/Search?viewData= G/TBT/N/BDI/437, G/TBT/N/KEN/1542, G/TBT/N/RWA/972, G/TBT/N/TZA/1073, G/TBT/N/UGA/1887"," G/TBT/N/BDI/437, G/TBT/N/KEN/1542, G/TBT/N/RWA/972, G/TBT/N/TZA/1073, G/TBT/N/UGA/1887")</f>
        <v xml:space="preserve"> G/TBT/N/BDI/437, G/TBT/N/KEN/1542, G/TBT/N/RWA/972, G/TBT/N/TZA/1073, G/TBT/N/UGA/1887</v>
      </c>
      <c r="D129" s="6" t="s">
        <v>213</v>
      </c>
      <c r="E129" s="8" t="s">
        <v>215</v>
      </c>
      <c r="F129" s="8" t="s">
        <v>177</v>
      </c>
      <c r="G129" s="8" t="s">
        <v>178</v>
      </c>
      <c r="H129" s="6" t="s">
        <v>21</v>
      </c>
      <c r="I129" s="6" t="s">
        <v>179</v>
      </c>
      <c r="J129" s="6" t="s">
        <v>180</v>
      </c>
      <c r="K129" s="6" t="s">
        <v>21</v>
      </c>
      <c r="L129" s="6"/>
      <c r="M129" s="7">
        <v>45335</v>
      </c>
      <c r="N129" s="6" t="s">
        <v>24</v>
      </c>
      <c r="O129" s="8" t="s">
        <v>216</v>
      </c>
      <c r="P129" s="6" t="str">
        <f>HYPERLINK("https://docs.wto.org/imrd/directdoc.asp?DDFDocuments/t/G/TBTN23/BDI437.DOCX", "https://docs.wto.org/imrd/directdoc.asp?DDFDocuments/t/G/TBTN23/BDI437.DOCX")</f>
        <v>https://docs.wto.org/imrd/directdoc.asp?DDFDocuments/t/G/TBTN23/BDI437.DOCX</v>
      </c>
      <c r="Q129" s="6"/>
      <c r="R129" s="6"/>
    </row>
    <row r="130" spans="1:18" ht="69.95" customHeight="1">
      <c r="A130" s="2" t="s">
        <v>705</v>
      </c>
      <c r="B130" s="7">
        <v>45275</v>
      </c>
      <c r="C130" s="6" t="str">
        <f>HYPERLINK("https://eping.wto.org/en/Search?viewData= G/TBT/N/BDI/434, G/TBT/N/KEN/1539, G/TBT/N/RWA/969, G/TBT/N/TZA/1070, G/TBT/N/UGA/1884"," G/TBT/N/BDI/434, G/TBT/N/KEN/1539, G/TBT/N/RWA/969, G/TBT/N/TZA/1070, G/TBT/N/UGA/1884")</f>
        <v xml:space="preserve"> G/TBT/N/BDI/434, G/TBT/N/KEN/1539, G/TBT/N/RWA/969, G/TBT/N/TZA/1070, G/TBT/N/UGA/1884</v>
      </c>
      <c r="D130" s="6" t="s">
        <v>201</v>
      </c>
      <c r="E130" s="8" t="s">
        <v>198</v>
      </c>
      <c r="F130" s="8" t="s">
        <v>199</v>
      </c>
      <c r="G130" s="8" t="s">
        <v>178</v>
      </c>
      <c r="H130" s="6" t="s">
        <v>21</v>
      </c>
      <c r="I130" s="6" t="s">
        <v>179</v>
      </c>
      <c r="J130" s="6" t="s">
        <v>193</v>
      </c>
      <c r="K130" s="6" t="s">
        <v>21</v>
      </c>
      <c r="L130" s="6"/>
      <c r="M130" s="7">
        <v>45335</v>
      </c>
      <c r="N130" s="6" t="s">
        <v>24</v>
      </c>
      <c r="O130" s="8" t="s">
        <v>200</v>
      </c>
      <c r="P130" s="6" t="str">
        <f>HYPERLINK("https://docs.wto.org/imrd/directdoc.asp?DDFDocuments/t/G/TBTN23/BDI434.DOCX", "https://docs.wto.org/imrd/directdoc.asp?DDFDocuments/t/G/TBTN23/BDI434.DOCX")</f>
        <v>https://docs.wto.org/imrd/directdoc.asp?DDFDocuments/t/G/TBTN23/BDI434.DOCX</v>
      </c>
      <c r="Q130" s="6"/>
      <c r="R130" s="6"/>
    </row>
    <row r="131" spans="1:18" ht="69.95" customHeight="1">
      <c r="A131" s="2" t="s">
        <v>705</v>
      </c>
      <c r="B131" s="7">
        <v>45275</v>
      </c>
      <c r="C131" s="6" t="str">
        <f>HYPERLINK("https://eping.wto.org/en/Search?viewData= G/TBT/N/BDI/434, G/TBT/N/KEN/1539, G/TBT/N/RWA/969, G/TBT/N/TZA/1070, G/TBT/N/UGA/1884"," G/TBT/N/BDI/434, G/TBT/N/KEN/1539, G/TBT/N/RWA/969, G/TBT/N/TZA/1070, G/TBT/N/UGA/1884")</f>
        <v xml:space="preserve"> G/TBT/N/BDI/434, G/TBT/N/KEN/1539, G/TBT/N/RWA/969, G/TBT/N/TZA/1070, G/TBT/N/UGA/1884</v>
      </c>
      <c r="D131" s="6" t="s">
        <v>217</v>
      </c>
      <c r="E131" s="8" t="s">
        <v>198</v>
      </c>
      <c r="F131" s="8" t="s">
        <v>199</v>
      </c>
      <c r="G131" s="8" t="s">
        <v>178</v>
      </c>
      <c r="H131" s="6" t="s">
        <v>21</v>
      </c>
      <c r="I131" s="6" t="s">
        <v>179</v>
      </c>
      <c r="J131" s="6" t="s">
        <v>180</v>
      </c>
      <c r="K131" s="6" t="s">
        <v>21</v>
      </c>
      <c r="L131" s="6"/>
      <c r="M131" s="7">
        <v>45335</v>
      </c>
      <c r="N131" s="6" t="s">
        <v>24</v>
      </c>
      <c r="O131" s="8" t="s">
        <v>200</v>
      </c>
      <c r="P131" s="6" t="str">
        <f>HYPERLINK("https://docs.wto.org/imrd/directdoc.asp?DDFDocuments/t/G/TBTN23/BDI434.DOCX", "https://docs.wto.org/imrd/directdoc.asp?DDFDocuments/t/G/TBTN23/BDI434.DOCX")</f>
        <v>https://docs.wto.org/imrd/directdoc.asp?DDFDocuments/t/G/TBTN23/BDI434.DOCX</v>
      </c>
      <c r="Q131" s="6"/>
      <c r="R131" s="6"/>
    </row>
    <row r="132" spans="1:18" ht="69.95" customHeight="1">
      <c r="A132" s="2" t="s">
        <v>705</v>
      </c>
      <c r="B132" s="7">
        <v>45275</v>
      </c>
      <c r="C132" s="6" t="str">
        <f>HYPERLINK("https://eping.wto.org/en/Search?viewData= G/TBT/N/BDI/437, G/TBT/N/KEN/1542, G/TBT/N/RWA/972, G/TBT/N/TZA/1073, G/TBT/N/UGA/1887"," G/TBT/N/BDI/437, G/TBT/N/KEN/1542, G/TBT/N/RWA/972, G/TBT/N/TZA/1073, G/TBT/N/UGA/1887")</f>
        <v xml:space="preserve"> G/TBT/N/BDI/437, G/TBT/N/KEN/1542, G/TBT/N/RWA/972, G/TBT/N/TZA/1073, G/TBT/N/UGA/1887</v>
      </c>
      <c r="D132" s="6" t="s">
        <v>217</v>
      </c>
      <c r="E132" s="8" t="s">
        <v>215</v>
      </c>
      <c r="F132" s="8" t="s">
        <v>177</v>
      </c>
      <c r="G132" s="8" t="s">
        <v>178</v>
      </c>
      <c r="H132" s="6" t="s">
        <v>21</v>
      </c>
      <c r="I132" s="6" t="s">
        <v>179</v>
      </c>
      <c r="J132" s="6" t="s">
        <v>180</v>
      </c>
      <c r="K132" s="6" t="s">
        <v>21</v>
      </c>
      <c r="L132" s="6"/>
      <c r="M132" s="7">
        <v>45335</v>
      </c>
      <c r="N132" s="6" t="s">
        <v>24</v>
      </c>
      <c r="O132" s="8" t="s">
        <v>216</v>
      </c>
      <c r="P132" s="6" t="str">
        <f>HYPERLINK("https://docs.wto.org/imrd/directdoc.asp?DDFDocuments/t/G/TBTN23/BDI437.DOCX", "https://docs.wto.org/imrd/directdoc.asp?DDFDocuments/t/G/TBTN23/BDI437.DOCX")</f>
        <v>https://docs.wto.org/imrd/directdoc.asp?DDFDocuments/t/G/TBTN23/BDI437.DOCX</v>
      </c>
      <c r="Q132" s="6"/>
      <c r="R132" s="6"/>
    </row>
    <row r="133" spans="1:18" ht="69.95" customHeight="1">
      <c r="A133" s="2" t="s">
        <v>705</v>
      </c>
      <c r="B133" s="7">
        <v>45275</v>
      </c>
      <c r="C133" s="6" t="str">
        <f>HYPERLINK("https://eping.wto.org/en/Search?viewData= G/TBT/N/BDI/437, G/TBT/N/KEN/1542, G/TBT/N/RWA/972, G/TBT/N/TZA/1073, G/TBT/N/UGA/1887"," G/TBT/N/BDI/437, G/TBT/N/KEN/1542, G/TBT/N/RWA/972, G/TBT/N/TZA/1073, G/TBT/N/UGA/1887")</f>
        <v xml:space="preserve"> G/TBT/N/BDI/437, G/TBT/N/KEN/1542, G/TBT/N/RWA/972, G/TBT/N/TZA/1073, G/TBT/N/UGA/1887</v>
      </c>
      <c r="D133" s="6" t="s">
        <v>167</v>
      </c>
      <c r="E133" s="8" t="s">
        <v>215</v>
      </c>
      <c r="F133" s="8" t="s">
        <v>177</v>
      </c>
      <c r="G133" s="8" t="s">
        <v>178</v>
      </c>
      <c r="H133" s="6" t="s">
        <v>21</v>
      </c>
      <c r="I133" s="6" t="s">
        <v>179</v>
      </c>
      <c r="J133" s="6" t="s">
        <v>193</v>
      </c>
      <c r="K133" s="6" t="s">
        <v>21</v>
      </c>
      <c r="L133" s="6"/>
      <c r="M133" s="7">
        <v>45335</v>
      </c>
      <c r="N133" s="6" t="s">
        <v>24</v>
      </c>
      <c r="O133" s="8" t="s">
        <v>216</v>
      </c>
      <c r="P133" s="6" t="str">
        <f>HYPERLINK("https://docs.wto.org/imrd/directdoc.asp?DDFDocuments/t/G/TBTN23/BDI437.DOCX", "https://docs.wto.org/imrd/directdoc.asp?DDFDocuments/t/G/TBTN23/BDI437.DOCX")</f>
        <v>https://docs.wto.org/imrd/directdoc.asp?DDFDocuments/t/G/TBTN23/BDI437.DOCX</v>
      </c>
      <c r="Q133" s="6"/>
      <c r="R133" s="6"/>
    </row>
    <row r="134" spans="1:18" ht="69.95" customHeight="1">
      <c r="A134" s="2" t="s">
        <v>705</v>
      </c>
      <c r="B134" s="7">
        <v>45275</v>
      </c>
      <c r="C134" s="6" t="str">
        <f>HYPERLINK("https://eping.wto.org/en/Search?viewData= G/TBT/N/BDI/437, G/TBT/N/KEN/1542, G/TBT/N/RWA/972, G/TBT/N/TZA/1073, G/TBT/N/UGA/1887"," G/TBT/N/BDI/437, G/TBT/N/KEN/1542, G/TBT/N/RWA/972, G/TBT/N/TZA/1073, G/TBT/N/UGA/1887")</f>
        <v xml:space="preserve"> G/TBT/N/BDI/437, G/TBT/N/KEN/1542, G/TBT/N/RWA/972, G/TBT/N/TZA/1073, G/TBT/N/UGA/1887</v>
      </c>
      <c r="D134" s="6" t="s">
        <v>201</v>
      </c>
      <c r="E134" s="8" t="s">
        <v>215</v>
      </c>
      <c r="F134" s="8" t="s">
        <v>177</v>
      </c>
      <c r="G134" s="8" t="s">
        <v>178</v>
      </c>
      <c r="H134" s="6" t="s">
        <v>21</v>
      </c>
      <c r="I134" s="6" t="s">
        <v>179</v>
      </c>
      <c r="J134" s="6" t="s">
        <v>193</v>
      </c>
      <c r="K134" s="6" t="s">
        <v>21</v>
      </c>
      <c r="L134" s="6"/>
      <c r="M134" s="7">
        <v>45335</v>
      </c>
      <c r="N134" s="6" t="s">
        <v>24</v>
      </c>
      <c r="O134" s="8" t="s">
        <v>216</v>
      </c>
      <c r="P134" s="6" t="str">
        <f>HYPERLINK("https://docs.wto.org/imrd/directdoc.asp?DDFDocuments/t/G/TBTN23/BDI437.DOCX", "https://docs.wto.org/imrd/directdoc.asp?DDFDocuments/t/G/TBTN23/BDI437.DOCX")</f>
        <v>https://docs.wto.org/imrd/directdoc.asp?DDFDocuments/t/G/TBTN23/BDI437.DOCX</v>
      </c>
      <c r="Q134" s="6"/>
      <c r="R134" s="6"/>
    </row>
    <row r="135" spans="1:18" ht="69.95" customHeight="1">
      <c r="A135" s="2" t="s">
        <v>705</v>
      </c>
      <c r="B135" s="7">
        <v>45275</v>
      </c>
      <c r="C135" s="6" t="str">
        <f>HYPERLINK("https://eping.wto.org/en/Search?viewData= G/TBT/N/BDI/436, G/TBT/N/KEN/1541, G/TBT/N/RWA/971, G/TBT/N/TZA/1072, G/TBT/N/UGA/1886"," G/TBT/N/BDI/436, G/TBT/N/KEN/1541, G/TBT/N/RWA/971, G/TBT/N/TZA/1072, G/TBT/N/UGA/1886")</f>
        <v xml:space="preserve"> G/TBT/N/BDI/436, G/TBT/N/KEN/1541, G/TBT/N/RWA/971, G/TBT/N/TZA/1072, G/TBT/N/UGA/1886</v>
      </c>
      <c r="D135" s="6" t="s">
        <v>213</v>
      </c>
      <c r="E135" s="8" t="s">
        <v>176</v>
      </c>
      <c r="F135" s="8" t="s">
        <v>177</v>
      </c>
      <c r="G135" s="8" t="s">
        <v>178</v>
      </c>
      <c r="H135" s="6" t="s">
        <v>21</v>
      </c>
      <c r="I135" s="6" t="s">
        <v>179</v>
      </c>
      <c r="J135" s="6" t="s">
        <v>180</v>
      </c>
      <c r="K135" s="6" t="s">
        <v>21</v>
      </c>
      <c r="L135" s="6"/>
      <c r="M135" s="7">
        <v>45335</v>
      </c>
      <c r="N135" s="6" t="s">
        <v>24</v>
      </c>
      <c r="O135" s="8" t="s">
        <v>181</v>
      </c>
      <c r="P135" s="6" t="str">
        <f>HYPERLINK("https://docs.wto.org/imrd/directdoc.asp?DDFDocuments/t/G/TBTN23/BDI436.DOCX", "https://docs.wto.org/imrd/directdoc.asp?DDFDocuments/t/G/TBTN23/BDI436.DOCX")</f>
        <v>https://docs.wto.org/imrd/directdoc.asp?DDFDocuments/t/G/TBTN23/BDI436.DOCX</v>
      </c>
      <c r="Q135" s="6"/>
      <c r="R135" s="6"/>
    </row>
    <row r="136" spans="1:18" ht="69.95" customHeight="1">
      <c r="A136" s="2" t="s">
        <v>705</v>
      </c>
      <c r="B136" s="7">
        <v>45275</v>
      </c>
      <c r="C136" s="6" t="str">
        <f>HYPERLINK("https://eping.wto.org/en/Search?viewData= G/TBT/N/BDI/436, G/TBT/N/KEN/1541, G/TBT/N/RWA/971, G/TBT/N/TZA/1072, G/TBT/N/UGA/1886"," G/TBT/N/BDI/436, G/TBT/N/KEN/1541, G/TBT/N/RWA/971, G/TBT/N/TZA/1072, G/TBT/N/UGA/1886")</f>
        <v xml:space="preserve"> G/TBT/N/BDI/436, G/TBT/N/KEN/1541, G/TBT/N/RWA/971, G/TBT/N/TZA/1072, G/TBT/N/UGA/1886</v>
      </c>
      <c r="D136" s="6" t="s">
        <v>217</v>
      </c>
      <c r="E136" s="8" t="s">
        <v>176</v>
      </c>
      <c r="F136" s="8" t="s">
        <v>177</v>
      </c>
      <c r="G136" s="8" t="s">
        <v>178</v>
      </c>
      <c r="H136" s="6" t="s">
        <v>21</v>
      </c>
      <c r="I136" s="6" t="s">
        <v>179</v>
      </c>
      <c r="J136" s="6" t="s">
        <v>180</v>
      </c>
      <c r="K136" s="6" t="s">
        <v>21</v>
      </c>
      <c r="L136" s="6"/>
      <c r="M136" s="7">
        <v>45335</v>
      </c>
      <c r="N136" s="6" t="s">
        <v>24</v>
      </c>
      <c r="O136" s="8" t="s">
        <v>181</v>
      </c>
      <c r="P136" s="6" t="str">
        <f>HYPERLINK("https://docs.wto.org/imrd/directdoc.asp?DDFDocuments/t/G/TBTN23/BDI436.DOCX", "https://docs.wto.org/imrd/directdoc.asp?DDFDocuments/t/G/TBTN23/BDI436.DOCX")</f>
        <v>https://docs.wto.org/imrd/directdoc.asp?DDFDocuments/t/G/TBTN23/BDI436.DOCX</v>
      </c>
      <c r="Q136" s="6"/>
      <c r="R136" s="6"/>
    </row>
    <row r="137" spans="1:18" ht="69.95" customHeight="1">
      <c r="A137" s="2" t="s">
        <v>705</v>
      </c>
      <c r="B137" s="7">
        <v>45275</v>
      </c>
      <c r="C137" s="6" t="str">
        <f>HYPERLINK("https://eping.wto.org/en/Search?viewData= G/TBT/N/BDI/434, G/TBT/N/KEN/1539, G/TBT/N/RWA/969, G/TBT/N/TZA/1070, G/TBT/N/UGA/1884"," G/TBT/N/BDI/434, G/TBT/N/KEN/1539, G/TBT/N/RWA/969, G/TBT/N/TZA/1070, G/TBT/N/UGA/1884")</f>
        <v xml:space="preserve"> G/TBT/N/BDI/434, G/TBT/N/KEN/1539, G/TBT/N/RWA/969, G/TBT/N/TZA/1070, G/TBT/N/UGA/1884</v>
      </c>
      <c r="D137" s="6" t="s">
        <v>213</v>
      </c>
      <c r="E137" s="8" t="s">
        <v>198</v>
      </c>
      <c r="F137" s="8" t="s">
        <v>199</v>
      </c>
      <c r="G137" s="8" t="s">
        <v>178</v>
      </c>
      <c r="H137" s="6" t="s">
        <v>21</v>
      </c>
      <c r="I137" s="6" t="s">
        <v>179</v>
      </c>
      <c r="J137" s="6" t="s">
        <v>180</v>
      </c>
      <c r="K137" s="6" t="s">
        <v>21</v>
      </c>
      <c r="L137" s="6"/>
      <c r="M137" s="7">
        <v>45335</v>
      </c>
      <c r="N137" s="6" t="s">
        <v>24</v>
      </c>
      <c r="O137" s="8" t="s">
        <v>200</v>
      </c>
      <c r="P137" s="6" t="str">
        <f>HYPERLINK("https://docs.wto.org/imrd/directdoc.asp?DDFDocuments/t/G/TBTN23/BDI434.DOCX", "https://docs.wto.org/imrd/directdoc.asp?DDFDocuments/t/G/TBTN23/BDI434.DOCX")</f>
        <v>https://docs.wto.org/imrd/directdoc.asp?DDFDocuments/t/G/TBTN23/BDI434.DOCX</v>
      </c>
      <c r="Q137" s="6"/>
      <c r="R137" s="6"/>
    </row>
    <row r="138" spans="1:18" ht="69.95" customHeight="1">
      <c r="A138" s="2" t="s">
        <v>705</v>
      </c>
      <c r="B138" s="7">
        <v>45275</v>
      </c>
      <c r="C138" s="6" t="str">
        <f>HYPERLINK("https://eping.wto.org/en/Search?viewData= G/TBT/N/BDI/437, G/TBT/N/KEN/1542, G/TBT/N/RWA/972, G/TBT/N/TZA/1073, G/TBT/N/UGA/1887"," G/TBT/N/BDI/437, G/TBT/N/KEN/1542, G/TBT/N/RWA/972, G/TBT/N/TZA/1073, G/TBT/N/UGA/1887")</f>
        <v xml:space="preserve"> G/TBT/N/BDI/437, G/TBT/N/KEN/1542, G/TBT/N/RWA/972, G/TBT/N/TZA/1073, G/TBT/N/UGA/1887</v>
      </c>
      <c r="D138" s="6" t="s">
        <v>175</v>
      </c>
      <c r="E138" s="8" t="s">
        <v>215</v>
      </c>
      <c r="F138" s="8" t="s">
        <v>177</v>
      </c>
      <c r="G138" s="8" t="s">
        <v>178</v>
      </c>
      <c r="H138" s="6" t="s">
        <v>21</v>
      </c>
      <c r="I138" s="6" t="s">
        <v>179</v>
      </c>
      <c r="J138" s="6" t="s">
        <v>180</v>
      </c>
      <c r="K138" s="6" t="s">
        <v>21</v>
      </c>
      <c r="L138" s="6"/>
      <c r="M138" s="7">
        <v>45335</v>
      </c>
      <c r="N138" s="6" t="s">
        <v>24</v>
      </c>
      <c r="O138" s="8" t="s">
        <v>216</v>
      </c>
      <c r="P138" s="6" t="str">
        <f>HYPERLINK("https://docs.wto.org/imrd/directdoc.asp?DDFDocuments/t/G/TBTN23/BDI437.DOCX", "https://docs.wto.org/imrd/directdoc.asp?DDFDocuments/t/G/TBTN23/BDI437.DOCX")</f>
        <v>https://docs.wto.org/imrd/directdoc.asp?DDFDocuments/t/G/TBTN23/BDI437.DOCX</v>
      </c>
      <c r="Q138" s="6"/>
      <c r="R138" s="6"/>
    </row>
    <row r="139" spans="1:18" ht="69.95" customHeight="1">
      <c r="A139" s="2" t="s">
        <v>758</v>
      </c>
      <c r="B139" s="7">
        <v>45266</v>
      </c>
      <c r="C139" s="6" t="str">
        <f>HYPERLINK("https://eping.wto.org/en/Search?viewData= G/TBT/N/SWZ/21"," G/TBT/N/SWZ/21")</f>
        <v xml:space="preserve"> G/TBT/N/SWZ/21</v>
      </c>
      <c r="D139" s="6" t="s">
        <v>312</v>
      </c>
      <c r="E139" s="8" t="s">
        <v>492</v>
      </c>
      <c r="F139" s="8" t="s">
        <v>493</v>
      </c>
      <c r="G139" s="8" t="s">
        <v>494</v>
      </c>
      <c r="H139" s="6" t="s">
        <v>495</v>
      </c>
      <c r="I139" s="6" t="s">
        <v>489</v>
      </c>
      <c r="J139" s="6" t="s">
        <v>234</v>
      </c>
      <c r="K139" s="6" t="s">
        <v>53</v>
      </c>
      <c r="L139" s="6"/>
      <c r="M139" s="7" t="s">
        <v>21</v>
      </c>
      <c r="N139" s="6" t="s">
        <v>24</v>
      </c>
      <c r="O139" s="8" t="s">
        <v>496</v>
      </c>
      <c r="P139" s="6" t="str">
        <f>HYPERLINK("https://docs.wto.org/imrd/directdoc.asp?DDFDocuments/t/G/TBTN23/SWZ21.DOCX", "https://docs.wto.org/imrd/directdoc.asp?DDFDocuments/t/G/TBTN23/SWZ21.DOCX")</f>
        <v>https://docs.wto.org/imrd/directdoc.asp?DDFDocuments/t/G/TBTN23/SWZ21.DOCX</v>
      </c>
      <c r="Q139" s="6"/>
      <c r="R139" s="6" t="str">
        <f>HYPERLINK("https://docs.wto.org/imrd/directdoc.asp?DDFDocuments/v/G/TBTN23/SWZ21.DOCX", "https://docs.wto.org/imrd/directdoc.asp?DDFDocuments/v/G/TBTN23/SWZ21.DOCX")</f>
        <v>https://docs.wto.org/imrd/directdoc.asp?DDFDocuments/v/G/TBTN23/SWZ21.DOCX</v>
      </c>
    </row>
    <row r="140" spans="1:18" ht="69.95" customHeight="1">
      <c r="A140" s="2" t="s">
        <v>747</v>
      </c>
      <c r="B140" s="7">
        <v>45264</v>
      </c>
      <c r="C140" s="6" t="str">
        <f>HYPERLINK("https://eping.wto.org/en/Search?viewData= G/TBT/N/RWA/945"," G/TBT/N/RWA/945")</f>
        <v xml:space="preserve"> G/TBT/N/RWA/945</v>
      </c>
      <c r="D140" s="6" t="s">
        <v>213</v>
      </c>
      <c r="E140" s="8" t="s">
        <v>520</v>
      </c>
      <c r="F140" s="8" t="s">
        <v>521</v>
      </c>
      <c r="G140" s="8" t="s">
        <v>522</v>
      </c>
      <c r="H140" s="6" t="s">
        <v>21</v>
      </c>
      <c r="I140" s="6" t="s">
        <v>523</v>
      </c>
      <c r="J140" s="6" t="s">
        <v>524</v>
      </c>
      <c r="K140" s="6" t="s">
        <v>21</v>
      </c>
      <c r="L140" s="6"/>
      <c r="M140" s="7">
        <v>45324</v>
      </c>
      <c r="N140" s="6" t="s">
        <v>24</v>
      </c>
      <c r="O140" s="8" t="s">
        <v>525</v>
      </c>
      <c r="P140" s="6" t="str">
        <f>HYPERLINK("https://docs.wto.org/imrd/directdoc.asp?DDFDocuments/t/G/TBTN23/RWA945.DOCX", "https://docs.wto.org/imrd/directdoc.asp?DDFDocuments/t/G/TBTN23/RWA945.DOCX")</f>
        <v>https://docs.wto.org/imrd/directdoc.asp?DDFDocuments/t/G/TBTN23/RWA945.DOCX</v>
      </c>
      <c r="Q140" s="6"/>
      <c r="R140" s="6" t="str">
        <f>HYPERLINK("https://docs.wto.org/imrd/directdoc.asp?DDFDocuments/v/G/TBTN23/RWA945.DOCX", "https://docs.wto.org/imrd/directdoc.asp?DDFDocuments/v/G/TBTN23/RWA945.DOCX")</f>
        <v>https://docs.wto.org/imrd/directdoc.asp?DDFDocuments/v/G/TBTN23/RWA945.DOCX</v>
      </c>
    </row>
    <row r="141" spans="1:18" ht="69.95" customHeight="1">
      <c r="A141" s="2" t="s">
        <v>747</v>
      </c>
      <c r="B141" s="7">
        <v>45264</v>
      </c>
      <c r="C141" s="6" t="str">
        <f>HYPERLINK("https://eping.wto.org/en/Search?viewData= G/TBT/N/RWA/946"," G/TBT/N/RWA/946")</f>
        <v xml:space="preserve"> G/TBT/N/RWA/946</v>
      </c>
      <c r="D141" s="6" t="s">
        <v>213</v>
      </c>
      <c r="E141" s="8" t="s">
        <v>566</v>
      </c>
      <c r="F141" s="8" t="s">
        <v>567</v>
      </c>
      <c r="G141" s="8" t="s">
        <v>522</v>
      </c>
      <c r="H141" s="6" t="s">
        <v>21</v>
      </c>
      <c r="I141" s="6" t="s">
        <v>523</v>
      </c>
      <c r="J141" s="6" t="s">
        <v>524</v>
      </c>
      <c r="K141" s="6" t="s">
        <v>21</v>
      </c>
      <c r="L141" s="6"/>
      <c r="M141" s="7">
        <v>45324</v>
      </c>
      <c r="N141" s="6" t="s">
        <v>24</v>
      </c>
      <c r="O141" s="8" t="s">
        <v>568</v>
      </c>
      <c r="P141" s="6" t="str">
        <f>HYPERLINK("https://docs.wto.org/imrd/directdoc.asp?DDFDocuments/t/G/TBTN23/RWA946.DOCX", "https://docs.wto.org/imrd/directdoc.asp?DDFDocuments/t/G/TBTN23/RWA946.DOCX")</f>
        <v>https://docs.wto.org/imrd/directdoc.asp?DDFDocuments/t/G/TBTN23/RWA946.DOCX</v>
      </c>
      <c r="Q141" s="6"/>
      <c r="R141" s="6" t="str">
        <f>HYPERLINK("https://docs.wto.org/imrd/directdoc.asp?DDFDocuments/v/G/TBTN23/RWA946.DOCX", "https://docs.wto.org/imrd/directdoc.asp?DDFDocuments/v/G/TBTN23/RWA946.DOCX")</f>
        <v>https://docs.wto.org/imrd/directdoc.asp?DDFDocuments/v/G/TBTN23/RWA946.DOCX</v>
      </c>
    </row>
    <row r="142" spans="1:18" ht="69.95" customHeight="1">
      <c r="A142" s="2" t="s">
        <v>747</v>
      </c>
      <c r="B142" s="7">
        <v>45264</v>
      </c>
      <c r="C142" s="6" t="str">
        <f>HYPERLINK("https://eping.wto.org/en/Search?viewData= G/TBT/N/RWA/944"," G/TBT/N/RWA/944")</f>
        <v xml:space="preserve"> G/TBT/N/RWA/944</v>
      </c>
      <c r="D142" s="6" t="s">
        <v>213</v>
      </c>
      <c r="E142" s="8" t="s">
        <v>604</v>
      </c>
      <c r="F142" s="8" t="s">
        <v>605</v>
      </c>
      <c r="G142" s="8" t="s">
        <v>522</v>
      </c>
      <c r="H142" s="6" t="s">
        <v>21</v>
      </c>
      <c r="I142" s="6" t="s">
        <v>523</v>
      </c>
      <c r="J142" s="6" t="s">
        <v>524</v>
      </c>
      <c r="K142" s="6" t="s">
        <v>21</v>
      </c>
      <c r="L142" s="6"/>
      <c r="M142" s="7">
        <v>45324</v>
      </c>
      <c r="N142" s="6" t="s">
        <v>24</v>
      </c>
      <c r="O142" s="8" t="s">
        <v>606</v>
      </c>
      <c r="P142" s="6" t="str">
        <f>HYPERLINK("https://docs.wto.org/imrd/directdoc.asp?DDFDocuments/t/G/TBTN23/RWA944.DOCX", "https://docs.wto.org/imrd/directdoc.asp?DDFDocuments/t/G/TBTN23/RWA944.DOCX")</f>
        <v>https://docs.wto.org/imrd/directdoc.asp?DDFDocuments/t/G/TBTN23/RWA944.DOCX</v>
      </c>
      <c r="Q142" s="6"/>
      <c r="R142" s="6" t="str">
        <f>HYPERLINK("https://docs.wto.org/imrd/directdoc.asp?DDFDocuments/v/G/TBTN23/RWA944.DOCX", "https://docs.wto.org/imrd/directdoc.asp?DDFDocuments/v/G/TBTN23/RWA944.DOCX")</f>
        <v>https://docs.wto.org/imrd/directdoc.asp?DDFDocuments/v/G/TBTN23/RWA944.DOCX</v>
      </c>
    </row>
    <row r="143" spans="1:18" ht="69.95" customHeight="1">
      <c r="A143" s="2" t="s">
        <v>698</v>
      </c>
      <c r="B143" s="7">
        <v>45278</v>
      </c>
      <c r="C143" s="6" t="str">
        <f>HYPERLINK("https://eping.wto.org/en/Search?viewData= G/TBT/N/EU/1040"," G/TBT/N/EU/1040")</f>
        <v xml:space="preserve"> G/TBT/N/EU/1040</v>
      </c>
      <c r="D143" s="6" t="s">
        <v>47</v>
      </c>
      <c r="E143" s="8" t="s">
        <v>142</v>
      </c>
      <c r="F143" s="8" t="s">
        <v>143</v>
      </c>
      <c r="G143" s="8" t="s">
        <v>144</v>
      </c>
      <c r="H143" s="6" t="s">
        <v>21</v>
      </c>
      <c r="I143" s="6" t="s">
        <v>145</v>
      </c>
      <c r="J143" s="6" t="s">
        <v>146</v>
      </c>
      <c r="K143" s="6" t="s">
        <v>21</v>
      </c>
      <c r="L143" s="6"/>
      <c r="M143" s="7">
        <v>45338</v>
      </c>
      <c r="N143" s="6" t="s">
        <v>24</v>
      </c>
      <c r="O143" s="8" t="s">
        <v>147</v>
      </c>
      <c r="P143" s="6" t="str">
        <f>HYPERLINK("https://docs.wto.org/imrd/directdoc.asp?DDFDocuments/t/G/TBTN23/EU1040.DOCX", "https://docs.wto.org/imrd/directdoc.asp?DDFDocuments/t/G/TBTN23/EU1040.DOCX")</f>
        <v>https://docs.wto.org/imrd/directdoc.asp?DDFDocuments/t/G/TBTN23/EU1040.DOCX</v>
      </c>
      <c r="Q143" s="6"/>
      <c r="R143" s="6"/>
    </row>
    <row r="144" spans="1:18" ht="69.95" customHeight="1">
      <c r="A144" s="2" t="s">
        <v>778</v>
      </c>
      <c r="B144" s="7">
        <v>45261</v>
      </c>
      <c r="C144" s="6" t="str">
        <f>HYPERLINK("https://eping.wto.org/en/Search?viewData= G/TBT/N/SWZ/18"," G/TBT/N/SWZ/18")</f>
        <v xml:space="preserve"> G/TBT/N/SWZ/18</v>
      </c>
      <c r="D144" s="6" t="s">
        <v>312</v>
      </c>
      <c r="E144" s="8" t="s">
        <v>661</v>
      </c>
      <c r="F144" s="8" t="s">
        <v>662</v>
      </c>
      <c r="G144" s="8" t="s">
        <v>663</v>
      </c>
      <c r="H144" s="6" t="s">
        <v>451</v>
      </c>
      <c r="I144" s="6" t="s">
        <v>664</v>
      </c>
      <c r="J144" s="6" t="s">
        <v>212</v>
      </c>
      <c r="K144" s="6" t="s">
        <v>21</v>
      </c>
      <c r="L144" s="6"/>
      <c r="M144" s="7">
        <v>45321</v>
      </c>
      <c r="N144" s="6" t="s">
        <v>24</v>
      </c>
      <c r="O144" s="8" t="s">
        <v>665</v>
      </c>
      <c r="P144" s="6" t="str">
        <f>HYPERLINK("https://docs.wto.org/imrd/directdoc.asp?DDFDocuments/t/G/TBTN23/SWZ18.DOCX", "https://docs.wto.org/imrd/directdoc.asp?DDFDocuments/t/G/TBTN23/SWZ18.DOCX")</f>
        <v>https://docs.wto.org/imrd/directdoc.asp?DDFDocuments/t/G/TBTN23/SWZ18.DOCX</v>
      </c>
      <c r="Q144" s="6"/>
      <c r="R144" s="6" t="str">
        <f>HYPERLINK("https://docs.wto.org/imrd/directdoc.asp?DDFDocuments/v/G/TBTN23/SWZ18.DOCX", "https://docs.wto.org/imrd/directdoc.asp?DDFDocuments/v/G/TBTN23/SWZ18.DOCX")</f>
        <v>https://docs.wto.org/imrd/directdoc.asp?DDFDocuments/v/G/TBTN23/SWZ18.DOCX</v>
      </c>
    </row>
    <row r="145" spans="1:18" ht="69.95" customHeight="1">
      <c r="A145" s="2" t="s">
        <v>723</v>
      </c>
      <c r="B145" s="7">
        <v>45271</v>
      </c>
      <c r="C145" s="6" t="str">
        <f>HYPERLINK("https://eping.wto.org/en/Search?viewData= G/TBT/N/BDI/421, G/TBT/N/KEN/1526, G/TBT/N/RWA/956, G/TBT/N/TZA/1056, G/TBT/N/UGA/1871"," G/TBT/N/BDI/421, G/TBT/N/KEN/1526, G/TBT/N/RWA/956, G/TBT/N/TZA/1056, G/TBT/N/UGA/1871")</f>
        <v xml:space="preserve"> G/TBT/N/BDI/421, G/TBT/N/KEN/1526, G/TBT/N/RWA/956, G/TBT/N/TZA/1056, G/TBT/N/UGA/1871</v>
      </c>
      <c r="D145" s="6" t="s">
        <v>213</v>
      </c>
      <c r="E145" s="8" t="s">
        <v>328</v>
      </c>
      <c r="F145" s="8" t="s">
        <v>329</v>
      </c>
      <c r="G145" s="8" t="s">
        <v>330</v>
      </c>
      <c r="H145" s="6" t="s">
        <v>331</v>
      </c>
      <c r="I145" s="6" t="s">
        <v>324</v>
      </c>
      <c r="J145" s="6" t="s">
        <v>327</v>
      </c>
      <c r="K145" s="6" t="s">
        <v>21</v>
      </c>
      <c r="L145" s="6"/>
      <c r="M145" s="7">
        <v>45331</v>
      </c>
      <c r="N145" s="6" t="s">
        <v>24</v>
      </c>
      <c r="O145" s="8" t="s">
        <v>332</v>
      </c>
      <c r="P145" s="6" t="str">
        <f>HYPERLINK("https://docs.wto.org/imrd/directdoc.asp?DDFDocuments/t/G/TBTN23/BDI421.DOCX", "https://docs.wto.org/imrd/directdoc.asp?DDFDocuments/t/G/TBTN23/BDI421.DOCX")</f>
        <v>https://docs.wto.org/imrd/directdoc.asp?DDFDocuments/t/G/TBTN23/BDI421.DOCX</v>
      </c>
      <c r="Q145" s="6"/>
      <c r="R145" s="6" t="str">
        <f>HYPERLINK("https://docs.wto.org/imrd/directdoc.asp?DDFDocuments/v/G/TBTN23/BDI421.DOCX", "https://docs.wto.org/imrd/directdoc.asp?DDFDocuments/v/G/TBTN23/BDI421.DOCX")</f>
        <v>https://docs.wto.org/imrd/directdoc.asp?DDFDocuments/v/G/TBTN23/BDI421.DOCX</v>
      </c>
    </row>
    <row r="146" spans="1:18" ht="69.95" customHeight="1">
      <c r="A146" s="2" t="s">
        <v>723</v>
      </c>
      <c r="B146" s="7">
        <v>45271</v>
      </c>
      <c r="C146" s="6" t="str">
        <f>HYPERLINK("https://eping.wto.org/en/Search?viewData= G/TBT/N/BDI/422, G/TBT/N/KEN/1527, G/TBT/N/RWA/957, G/TBT/N/TZA/1057, G/TBT/N/UGA/1872"," G/TBT/N/BDI/422, G/TBT/N/KEN/1527, G/TBT/N/RWA/957, G/TBT/N/TZA/1057, G/TBT/N/UGA/1872")</f>
        <v xml:space="preserve"> G/TBT/N/BDI/422, G/TBT/N/KEN/1527, G/TBT/N/RWA/957, G/TBT/N/TZA/1057, G/TBT/N/UGA/1872</v>
      </c>
      <c r="D146" s="6" t="s">
        <v>201</v>
      </c>
      <c r="E146" s="8" t="s">
        <v>347</v>
      </c>
      <c r="F146" s="8" t="s">
        <v>348</v>
      </c>
      <c r="G146" s="8" t="s">
        <v>330</v>
      </c>
      <c r="H146" s="6" t="s">
        <v>331</v>
      </c>
      <c r="I146" s="6" t="s">
        <v>324</v>
      </c>
      <c r="J146" s="6" t="s">
        <v>327</v>
      </c>
      <c r="K146" s="6" t="s">
        <v>21</v>
      </c>
      <c r="L146" s="6"/>
      <c r="M146" s="7">
        <v>45331</v>
      </c>
      <c r="N146" s="6" t="s">
        <v>24</v>
      </c>
      <c r="O146" s="8" t="s">
        <v>349</v>
      </c>
      <c r="P146" s="6" t="str">
        <f>HYPERLINK("https://docs.wto.org/imrd/directdoc.asp?DDFDocuments/t/G/TBTN23/BDI422.DOCX", "https://docs.wto.org/imrd/directdoc.asp?DDFDocuments/t/G/TBTN23/BDI422.DOCX")</f>
        <v>https://docs.wto.org/imrd/directdoc.asp?DDFDocuments/t/G/TBTN23/BDI422.DOCX</v>
      </c>
      <c r="Q146" s="6"/>
      <c r="R146" s="6" t="str">
        <f>HYPERLINK("https://docs.wto.org/imrd/directdoc.asp?DDFDocuments/v/G/TBTN23/BDI422.DOCX", "https://docs.wto.org/imrd/directdoc.asp?DDFDocuments/v/G/TBTN23/BDI422.DOCX")</f>
        <v>https://docs.wto.org/imrd/directdoc.asp?DDFDocuments/v/G/TBTN23/BDI422.DOCX</v>
      </c>
    </row>
    <row r="147" spans="1:18" ht="69.95" customHeight="1">
      <c r="A147" s="2" t="s">
        <v>723</v>
      </c>
      <c r="B147" s="7">
        <v>45271</v>
      </c>
      <c r="C147" s="6" t="str">
        <f>HYPERLINK("https://eping.wto.org/en/Search?viewData= G/TBT/N/BDI/422, G/TBT/N/KEN/1527, G/TBT/N/RWA/957, G/TBT/N/TZA/1057, G/TBT/N/UGA/1872"," G/TBT/N/BDI/422, G/TBT/N/KEN/1527, G/TBT/N/RWA/957, G/TBT/N/TZA/1057, G/TBT/N/UGA/1872")</f>
        <v xml:space="preserve"> G/TBT/N/BDI/422, G/TBT/N/KEN/1527, G/TBT/N/RWA/957, G/TBT/N/TZA/1057, G/TBT/N/UGA/1872</v>
      </c>
      <c r="D147" s="6" t="s">
        <v>175</v>
      </c>
      <c r="E147" s="8" t="s">
        <v>347</v>
      </c>
      <c r="F147" s="8" t="s">
        <v>348</v>
      </c>
      <c r="G147" s="8" t="s">
        <v>330</v>
      </c>
      <c r="H147" s="6" t="s">
        <v>331</v>
      </c>
      <c r="I147" s="6" t="s">
        <v>324</v>
      </c>
      <c r="J147" s="6" t="s">
        <v>325</v>
      </c>
      <c r="K147" s="6" t="s">
        <v>21</v>
      </c>
      <c r="L147" s="6"/>
      <c r="M147" s="7">
        <v>45331</v>
      </c>
      <c r="N147" s="6" t="s">
        <v>24</v>
      </c>
      <c r="O147" s="8" t="s">
        <v>349</v>
      </c>
      <c r="P147" s="6" t="str">
        <f>HYPERLINK("https://docs.wto.org/imrd/directdoc.asp?DDFDocuments/t/G/TBTN23/BDI422.DOCX", "https://docs.wto.org/imrd/directdoc.asp?DDFDocuments/t/G/TBTN23/BDI422.DOCX")</f>
        <v>https://docs.wto.org/imrd/directdoc.asp?DDFDocuments/t/G/TBTN23/BDI422.DOCX</v>
      </c>
      <c r="Q147" s="6"/>
      <c r="R147" s="6" t="str">
        <f>HYPERLINK("https://docs.wto.org/imrd/directdoc.asp?DDFDocuments/v/G/TBTN23/BDI422.DOCX", "https://docs.wto.org/imrd/directdoc.asp?DDFDocuments/v/G/TBTN23/BDI422.DOCX")</f>
        <v>https://docs.wto.org/imrd/directdoc.asp?DDFDocuments/v/G/TBTN23/BDI422.DOCX</v>
      </c>
    </row>
    <row r="148" spans="1:18" ht="69.95" customHeight="1">
      <c r="A148" s="2" t="s">
        <v>723</v>
      </c>
      <c r="B148" s="7">
        <v>45271</v>
      </c>
      <c r="C148" s="6" t="str">
        <f>HYPERLINK("https://eping.wto.org/en/Search?viewData= G/TBT/N/BDI/421, G/TBT/N/KEN/1526, G/TBT/N/RWA/956, G/TBT/N/TZA/1056, G/TBT/N/UGA/1871"," G/TBT/N/BDI/421, G/TBT/N/KEN/1526, G/TBT/N/RWA/956, G/TBT/N/TZA/1056, G/TBT/N/UGA/1871")</f>
        <v xml:space="preserve"> G/TBT/N/BDI/421, G/TBT/N/KEN/1526, G/TBT/N/RWA/956, G/TBT/N/TZA/1056, G/TBT/N/UGA/1871</v>
      </c>
      <c r="D148" s="6" t="s">
        <v>167</v>
      </c>
      <c r="E148" s="8" t="s">
        <v>328</v>
      </c>
      <c r="F148" s="8" t="s">
        <v>329</v>
      </c>
      <c r="G148" s="8" t="s">
        <v>330</v>
      </c>
      <c r="H148" s="6" t="s">
        <v>331</v>
      </c>
      <c r="I148" s="6" t="s">
        <v>324</v>
      </c>
      <c r="J148" s="6" t="s">
        <v>325</v>
      </c>
      <c r="K148" s="6" t="s">
        <v>21</v>
      </c>
      <c r="L148" s="6"/>
      <c r="M148" s="7">
        <v>45331</v>
      </c>
      <c r="N148" s="6" t="s">
        <v>24</v>
      </c>
      <c r="O148" s="8" t="s">
        <v>332</v>
      </c>
      <c r="P148" s="6" t="str">
        <f>HYPERLINK("https://docs.wto.org/imrd/directdoc.asp?DDFDocuments/t/G/TBTN23/BDI421.DOCX", "https://docs.wto.org/imrd/directdoc.asp?DDFDocuments/t/G/TBTN23/BDI421.DOCX")</f>
        <v>https://docs.wto.org/imrd/directdoc.asp?DDFDocuments/t/G/TBTN23/BDI421.DOCX</v>
      </c>
      <c r="Q148" s="6"/>
      <c r="R148" s="6" t="str">
        <f>HYPERLINK("https://docs.wto.org/imrd/directdoc.asp?DDFDocuments/v/G/TBTN23/BDI421.DOCX", "https://docs.wto.org/imrd/directdoc.asp?DDFDocuments/v/G/TBTN23/BDI421.DOCX")</f>
        <v>https://docs.wto.org/imrd/directdoc.asp?DDFDocuments/v/G/TBTN23/BDI421.DOCX</v>
      </c>
    </row>
    <row r="149" spans="1:18" ht="69.95" customHeight="1">
      <c r="A149" s="2" t="s">
        <v>723</v>
      </c>
      <c r="B149" s="7">
        <v>45271</v>
      </c>
      <c r="C149" s="6" t="str">
        <f>HYPERLINK("https://eping.wto.org/en/Search?viewData= G/TBT/N/BDI/421, G/TBT/N/KEN/1526, G/TBT/N/RWA/956, G/TBT/N/TZA/1056, G/TBT/N/UGA/1871"," G/TBT/N/BDI/421, G/TBT/N/KEN/1526, G/TBT/N/RWA/956, G/TBT/N/TZA/1056, G/TBT/N/UGA/1871")</f>
        <v xml:space="preserve"> G/TBT/N/BDI/421, G/TBT/N/KEN/1526, G/TBT/N/RWA/956, G/TBT/N/TZA/1056, G/TBT/N/UGA/1871</v>
      </c>
      <c r="D149" s="6" t="s">
        <v>175</v>
      </c>
      <c r="E149" s="8" t="s">
        <v>328</v>
      </c>
      <c r="F149" s="8" t="s">
        <v>329</v>
      </c>
      <c r="G149" s="8" t="s">
        <v>330</v>
      </c>
      <c r="H149" s="6" t="s">
        <v>331</v>
      </c>
      <c r="I149" s="6" t="s">
        <v>324</v>
      </c>
      <c r="J149" s="6" t="s">
        <v>325</v>
      </c>
      <c r="K149" s="6" t="s">
        <v>21</v>
      </c>
      <c r="L149" s="6"/>
      <c r="M149" s="7">
        <v>45331</v>
      </c>
      <c r="N149" s="6" t="s">
        <v>24</v>
      </c>
      <c r="O149" s="8" t="s">
        <v>332</v>
      </c>
      <c r="P149" s="6" t="str">
        <f>HYPERLINK("https://docs.wto.org/imrd/directdoc.asp?DDFDocuments/t/G/TBTN23/BDI421.DOCX", "https://docs.wto.org/imrd/directdoc.asp?DDFDocuments/t/G/TBTN23/BDI421.DOCX")</f>
        <v>https://docs.wto.org/imrd/directdoc.asp?DDFDocuments/t/G/TBTN23/BDI421.DOCX</v>
      </c>
      <c r="Q149" s="6"/>
      <c r="R149" s="6" t="str">
        <f>HYPERLINK("https://docs.wto.org/imrd/directdoc.asp?DDFDocuments/v/G/TBTN23/BDI421.DOCX", "https://docs.wto.org/imrd/directdoc.asp?DDFDocuments/v/G/TBTN23/BDI421.DOCX")</f>
        <v>https://docs.wto.org/imrd/directdoc.asp?DDFDocuments/v/G/TBTN23/BDI421.DOCX</v>
      </c>
    </row>
    <row r="150" spans="1:18" ht="69.95" customHeight="1">
      <c r="A150" s="2" t="s">
        <v>723</v>
      </c>
      <c r="B150" s="7">
        <v>45271</v>
      </c>
      <c r="C150" s="6" t="str">
        <f>HYPERLINK("https://eping.wto.org/en/Search?viewData= G/TBT/N/BDI/422, G/TBT/N/KEN/1527, G/TBT/N/RWA/957, G/TBT/N/TZA/1057, G/TBT/N/UGA/1872"," G/TBT/N/BDI/422, G/TBT/N/KEN/1527, G/TBT/N/RWA/957, G/TBT/N/TZA/1057, G/TBT/N/UGA/1872")</f>
        <v xml:space="preserve"> G/TBT/N/BDI/422, G/TBT/N/KEN/1527, G/TBT/N/RWA/957, G/TBT/N/TZA/1057, G/TBT/N/UGA/1872</v>
      </c>
      <c r="D150" s="6" t="s">
        <v>217</v>
      </c>
      <c r="E150" s="8" t="s">
        <v>347</v>
      </c>
      <c r="F150" s="8" t="s">
        <v>348</v>
      </c>
      <c r="G150" s="8" t="s">
        <v>330</v>
      </c>
      <c r="H150" s="6" t="s">
        <v>331</v>
      </c>
      <c r="I150" s="6" t="s">
        <v>324</v>
      </c>
      <c r="J150" s="6" t="s">
        <v>327</v>
      </c>
      <c r="K150" s="6" t="s">
        <v>21</v>
      </c>
      <c r="L150" s="6"/>
      <c r="M150" s="7">
        <v>45331</v>
      </c>
      <c r="N150" s="6" t="s">
        <v>24</v>
      </c>
      <c r="O150" s="8" t="s">
        <v>349</v>
      </c>
      <c r="P150" s="6" t="str">
        <f>HYPERLINK("https://docs.wto.org/imrd/directdoc.asp?DDFDocuments/t/G/TBTN23/BDI422.DOCX", "https://docs.wto.org/imrd/directdoc.asp?DDFDocuments/t/G/TBTN23/BDI422.DOCX")</f>
        <v>https://docs.wto.org/imrd/directdoc.asp?DDFDocuments/t/G/TBTN23/BDI422.DOCX</v>
      </c>
      <c r="Q150" s="6"/>
      <c r="R150" s="6" t="str">
        <f>HYPERLINK("https://docs.wto.org/imrd/directdoc.asp?DDFDocuments/v/G/TBTN23/BDI422.DOCX", "https://docs.wto.org/imrd/directdoc.asp?DDFDocuments/v/G/TBTN23/BDI422.DOCX")</f>
        <v>https://docs.wto.org/imrd/directdoc.asp?DDFDocuments/v/G/TBTN23/BDI422.DOCX</v>
      </c>
    </row>
    <row r="151" spans="1:18" ht="69.95" customHeight="1">
      <c r="A151" s="2" t="s">
        <v>723</v>
      </c>
      <c r="B151" s="7">
        <v>45271</v>
      </c>
      <c r="C151" s="6" t="str">
        <f>HYPERLINK("https://eping.wto.org/en/Search?viewData= G/TBT/N/BDI/421, G/TBT/N/KEN/1526, G/TBT/N/RWA/956, G/TBT/N/TZA/1056, G/TBT/N/UGA/1871"," G/TBT/N/BDI/421, G/TBT/N/KEN/1526, G/TBT/N/RWA/956, G/TBT/N/TZA/1056, G/TBT/N/UGA/1871")</f>
        <v xml:space="preserve"> G/TBT/N/BDI/421, G/TBT/N/KEN/1526, G/TBT/N/RWA/956, G/TBT/N/TZA/1056, G/TBT/N/UGA/1871</v>
      </c>
      <c r="D151" s="6" t="s">
        <v>217</v>
      </c>
      <c r="E151" s="8" t="s">
        <v>328</v>
      </c>
      <c r="F151" s="8" t="s">
        <v>329</v>
      </c>
      <c r="G151" s="8" t="s">
        <v>330</v>
      </c>
      <c r="H151" s="6" t="s">
        <v>331</v>
      </c>
      <c r="I151" s="6" t="s">
        <v>324</v>
      </c>
      <c r="J151" s="6" t="s">
        <v>327</v>
      </c>
      <c r="K151" s="6" t="s">
        <v>21</v>
      </c>
      <c r="L151" s="6"/>
      <c r="M151" s="7">
        <v>45331</v>
      </c>
      <c r="N151" s="6" t="s">
        <v>24</v>
      </c>
      <c r="O151" s="8" t="s">
        <v>332</v>
      </c>
      <c r="P151" s="6" t="str">
        <f>HYPERLINK("https://docs.wto.org/imrd/directdoc.asp?DDFDocuments/t/G/TBTN23/BDI421.DOCX", "https://docs.wto.org/imrd/directdoc.asp?DDFDocuments/t/G/TBTN23/BDI421.DOCX")</f>
        <v>https://docs.wto.org/imrd/directdoc.asp?DDFDocuments/t/G/TBTN23/BDI421.DOCX</v>
      </c>
      <c r="Q151" s="6"/>
      <c r="R151" s="6" t="str">
        <f>HYPERLINK("https://docs.wto.org/imrd/directdoc.asp?DDFDocuments/v/G/TBTN23/BDI421.DOCX", "https://docs.wto.org/imrd/directdoc.asp?DDFDocuments/v/G/TBTN23/BDI421.DOCX")</f>
        <v>https://docs.wto.org/imrd/directdoc.asp?DDFDocuments/v/G/TBTN23/BDI421.DOCX</v>
      </c>
    </row>
    <row r="152" spans="1:18" ht="69.95" customHeight="1">
      <c r="A152" s="2" t="s">
        <v>723</v>
      </c>
      <c r="B152" s="7">
        <v>45271</v>
      </c>
      <c r="C152" s="6" t="str">
        <f>HYPERLINK("https://eping.wto.org/en/Search?viewData= G/TBT/N/BDI/421, G/TBT/N/KEN/1526, G/TBT/N/RWA/956, G/TBT/N/TZA/1056, G/TBT/N/UGA/1871"," G/TBT/N/BDI/421, G/TBT/N/KEN/1526, G/TBT/N/RWA/956, G/TBT/N/TZA/1056, G/TBT/N/UGA/1871")</f>
        <v xml:space="preserve"> G/TBT/N/BDI/421, G/TBT/N/KEN/1526, G/TBT/N/RWA/956, G/TBT/N/TZA/1056, G/TBT/N/UGA/1871</v>
      </c>
      <c r="D152" s="6" t="s">
        <v>201</v>
      </c>
      <c r="E152" s="8" t="s">
        <v>328</v>
      </c>
      <c r="F152" s="8" t="s">
        <v>329</v>
      </c>
      <c r="G152" s="8" t="s">
        <v>330</v>
      </c>
      <c r="H152" s="6" t="s">
        <v>331</v>
      </c>
      <c r="I152" s="6" t="s">
        <v>324</v>
      </c>
      <c r="J152" s="6" t="s">
        <v>327</v>
      </c>
      <c r="K152" s="6" t="s">
        <v>21</v>
      </c>
      <c r="L152" s="6"/>
      <c r="M152" s="7">
        <v>45331</v>
      </c>
      <c r="N152" s="6" t="s">
        <v>24</v>
      </c>
      <c r="O152" s="8" t="s">
        <v>332</v>
      </c>
      <c r="P152" s="6" t="str">
        <f>HYPERLINK("https://docs.wto.org/imrd/directdoc.asp?DDFDocuments/t/G/TBTN23/BDI421.DOCX", "https://docs.wto.org/imrd/directdoc.asp?DDFDocuments/t/G/TBTN23/BDI421.DOCX")</f>
        <v>https://docs.wto.org/imrd/directdoc.asp?DDFDocuments/t/G/TBTN23/BDI421.DOCX</v>
      </c>
      <c r="Q152" s="6"/>
      <c r="R152" s="6" t="str">
        <f>HYPERLINK("https://docs.wto.org/imrd/directdoc.asp?DDFDocuments/v/G/TBTN23/BDI421.DOCX", "https://docs.wto.org/imrd/directdoc.asp?DDFDocuments/v/G/TBTN23/BDI421.DOCX")</f>
        <v>https://docs.wto.org/imrd/directdoc.asp?DDFDocuments/v/G/TBTN23/BDI421.DOCX</v>
      </c>
    </row>
    <row r="153" spans="1:18" ht="69.95" customHeight="1">
      <c r="A153" s="2" t="s">
        <v>723</v>
      </c>
      <c r="B153" s="7">
        <v>45271</v>
      </c>
      <c r="C153" s="6" t="str">
        <f>HYPERLINK("https://eping.wto.org/en/Search?viewData= G/TBT/N/BDI/422, G/TBT/N/KEN/1527, G/TBT/N/RWA/957, G/TBT/N/TZA/1057, G/TBT/N/UGA/1872"," G/TBT/N/BDI/422, G/TBT/N/KEN/1527, G/TBT/N/RWA/957, G/TBT/N/TZA/1057, G/TBT/N/UGA/1872")</f>
        <v xml:space="preserve"> G/TBT/N/BDI/422, G/TBT/N/KEN/1527, G/TBT/N/RWA/957, G/TBT/N/TZA/1057, G/TBT/N/UGA/1872</v>
      </c>
      <c r="D153" s="6" t="s">
        <v>167</v>
      </c>
      <c r="E153" s="8" t="s">
        <v>347</v>
      </c>
      <c r="F153" s="8" t="s">
        <v>348</v>
      </c>
      <c r="G153" s="8" t="s">
        <v>330</v>
      </c>
      <c r="H153" s="6" t="s">
        <v>331</v>
      </c>
      <c r="I153" s="6" t="s">
        <v>324</v>
      </c>
      <c r="J153" s="6" t="s">
        <v>325</v>
      </c>
      <c r="K153" s="6" t="s">
        <v>21</v>
      </c>
      <c r="L153" s="6"/>
      <c r="M153" s="7">
        <v>45331</v>
      </c>
      <c r="N153" s="6" t="s">
        <v>24</v>
      </c>
      <c r="O153" s="8" t="s">
        <v>349</v>
      </c>
      <c r="P153" s="6" t="str">
        <f>HYPERLINK("https://docs.wto.org/imrd/directdoc.asp?DDFDocuments/t/G/TBTN23/BDI422.DOCX", "https://docs.wto.org/imrd/directdoc.asp?DDFDocuments/t/G/TBTN23/BDI422.DOCX")</f>
        <v>https://docs.wto.org/imrd/directdoc.asp?DDFDocuments/t/G/TBTN23/BDI422.DOCX</v>
      </c>
      <c r="Q153" s="6"/>
      <c r="R153" s="6" t="str">
        <f>HYPERLINK("https://docs.wto.org/imrd/directdoc.asp?DDFDocuments/v/G/TBTN23/BDI422.DOCX", "https://docs.wto.org/imrd/directdoc.asp?DDFDocuments/v/G/TBTN23/BDI422.DOCX")</f>
        <v>https://docs.wto.org/imrd/directdoc.asp?DDFDocuments/v/G/TBTN23/BDI422.DOCX</v>
      </c>
    </row>
    <row r="154" spans="1:18" ht="69.95" customHeight="1">
      <c r="A154" s="2" t="s">
        <v>723</v>
      </c>
      <c r="B154" s="7">
        <v>45271</v>
      </c>
      <c r="C154" s="6" t="str">
        <f>HYPERLINK("https://eping.wto.org/en/Search?viewData= G/TBT/N/BDI/422, G/TBT/N/KEN/1527, G/TBT/N/RWA/957, G/TBT/N/TZA/1057, G/TBT/N/UGA/1872"," G/TBT/N/BDI/422, G/TBT/N/KEN/1527, G/TBT/N/RWA/957, G/TBT/N/TZA/1057, G/TBT/N/UGA/1872")</f>
        <v xml:space="preserve"> G/TBT/N/BDI/422, G/TBT/N/KEN/1527, G/TBT/N/RWA/957, G/TBT/N/TZA/1057, G/TBT/N/UGA/1872</v>
      </c>
      <c r="D154" s="6" t="s">
        <v>213</v>
      </c>
      <c r="E154" s="8" t="s">
        <v>347</v>
      </c>
      <c r="F154" s="8" t="s">
        <v>348</v>
      </c>
      <c r="G154" s="8" t="s">
        <v>330</v>
      </c>
      <c r="H154" s="6" t="s">
        <v>331</v>
      </c>
      <c r="I154" s="6" t="s">
        <v>324</v>
      </c>
      <c r="J154" s="6" t="s">
        <v>327</v>
      </c>
      <c r="K154" s="6" t="s">
        <v>21</v>
      </c>
      <c r="L154" s="6"/>
      <c r="M154" s="7">
        <v>45331</v>
      </c>
      <c r="N154" s="6" t="s">
        <v>24</v>
      </c>
      <c r="O154" s="8" t="s">
        <v>349</v>
      </c>
      <c r="P154" s="6" t="str">
        <f>HYPERLINK("https://docs.wto.org/imrd/directdoc.asp?DDFDocuments/t/G/TBTN23/BDI422.DOCX", "https://docs.wto.org/imrd/directdoc.asp?DDFDocuments/t/G/TBTN23/BDI422.DOCX")</f>
        <v>https://docs.wto.org/imrd/directdoc.asp?DDFDocuments/t/G/TBTN23/BDI422.DOCX</v>
      </c>
      <c r="Q154" s="6"/>
      <c r="R154" s="6" t="str">
        <f>HYPERLINK("https://docs.wto.org/imrd/directdoc.asp?DDFDocuments/v/G/TBTN23/BDI422.DOCX", "https://docs.wto.org/imrd/directdoc.asp?DDFDocuments/v/G/TBTN23/BDI422.DOCX")</f>
        <v>https://docs.wto.org/imrd/directdoc.asp?DDFDocuments/v/G/TBTN23/BDI422.DOCX</v>
      </c>
    </row>
    <row r="155" spans="1:18" ht="69.95" customHeight="1">
      <c r="A155" s="2" t="s">
        <v>726</v>
      </c>
      <c r="B155" s="7">
        <v>45271</v>
      </c>
      <c r="C155" s="6" t="str">
        <f>HYPERLINK("https://eping.wto.org/en/Search?viewData= G/TBT/N/BDI/429, G/TBT/N/KEN/1534, G/TBT/N/RWA/964, G/TBT/N/TZA/1064, G/TBT/N/UGA/1879"," G/TBT/N/BDI/429, G/TBT/N/KEN/1534, G/TBT/N/RWA/964, G/TBT/N/TZA/1064, G/TBT/N/UGA/1879")</f>
        <v xml:space="preserve"> G/TBT/N/BDI/429, G/TBT/N/KEN/1534, G/TBT/N/RWA/964, G/TBT/N/TZA/1064, G/TBT/N/UGA/1879</v>
      </c>
      <c r="D155" s="6" t="s">
        <v>167</v>
      </c>
      <c r="E155" s="8" t="s">
        <v>356</v>
      </c>
      <c r="F155" s="8" t="s">
        <v>357</v>
      </c>
      <c r="G155" s="8" t="s">
        <v>358</v>
      </c>
      <c r="H155" s="6" t="s">
        <v>359</v>
      </c>
      <c r="I155" s="6" t="s">
        <v>324</v>
      </c>
      <c r="J155" s="6" t="s">
        <v>325</v>
      </c>
      <c r="K155" s="6" t="s">
        <v>93</v>
      </c>
      <c r="L155" s="6"/>
      <c r="M155" s="7">
        <v>45331</v>
      </c>
      <c r="N155" s="6" t="s">
        <v>24</v>
      </c>
      <c r="O155" s="8" t="s">
        <v>360</v>
      </c>
      <c r="P155" s="6" t="str">
        <f>HYPERLINK("https://docs.wto.org/imrd/directdoc.asp?DDFDocuments/t/G/TBTN23/BDI429.DOCX", "https://docs.wto.org/imrd/directdoc.asp?DDFDocuments/t/G/TBTN23/BDI429.DOCX")</f>
        <v>https://docs.wto.org/imrd/directdoc.asp?DDFDocuments/t/G/TBTN23/BDI429.DOCX</v>
      </c>
      <c r="Q155" s="6"/>
      <c r="R155" s="6" t="str">
        <f>HYPERLINK("https://docs.wto.org/imrd/directdoc.asp?DDFDocuments/v/G/TBTN23/BDI429.DOCX", "https://docs.wto.org/imrd/directdoc.asp?DDFDocuments/v/G/TBTN23/BDI429.DOCX")</f>
        <v>https://docs.wto.org/imrd/directdoc.asp?DDFDocuments/v/G/TBTN23/BDI429.DOCX</v>
      </c>
    </row>
    <row r="156" spans="1:18" ht="69.95" customHeight="1">
      <c r="A156" s="2" t="s">
        <v>726</v>
      </c>
      <c r="B156" s="7">
        <v>45271</v>
      </c>
      <c r="C156" s="6" t="str">
        <f>HYPERLINK("https://eping.wto.org/en/Search?viewData= G/TBT/N/BDI/429, G/TBT/N/KEN/1534, G/TBT/N/RWA/964, G/TBT/N/TZA/1064, G/TBT/N/UGA/1879"," G/TBT/N/BDI/429, G/TBT/N/KEN/1534, G/TBT/N/RWA/964, G/TBT/N/TZA/1064, G/TBT/N/UGA/1879")</f>
        <v xml:space="preserve"> G/TBT/N/BDI/429, G/TBT/N/KEN/1534, G/TBT/N/RWA/964, G/TBT/N/TZA/1064, G/TBT/N/UGA/1879</v>
      </c>
      <c r="D156" s="6" t="s">
        <v>201</v>
      </c>
      <c r="E156" s="8" t="s">
        <v>356</v>
      </c>
      <c r="F156" s="8" t="s">
        <v>357</v>
      </c>
      <c r="G156" s="8" t="s">
        <v>358</v>
      </c>
      <c r="H156" s="6" t="s">
        <v>359</v>
      </c>
      <c r="I156" s="6" t="s">
        <v>324</v>
      </c>
      <c r="J156" s="6" t="s">
        <v>327</v>
      </c>
      <c r="K156" s="6" t="s">
        <v>93</v>
      </c>
      <c r="L156" s="6"/>
      <c r="M156" s="7">
        <v>45331</v>
      </c>
      <c r="N156" s="6" t="s">
        <v>24</v>
      </c>
      <c r="O156" s="8" t="s">
        <v>360</v>
      </c>
      <c r="P156" s="6" t="str">
        <f>HYPERLINK("https://docs.wto.org/imrd/directdoc.asp?DDFDocuments/t/G/TBTN23/BDI429.DOCX", "https://docs.wto.org/imrd/directdoc.asp?DDFDocuments/t/G/TBTN23/BDI429.DOCX")</f>
        <v>https://docs.wto.org/imrd/directdoc.asp?DDFDocuments/t/G/TBTN23/BDI429.DOCX</v>
      </c>
      <c r="Q156" s="6"/>
      <c r="R156" s="6" t="str">
        <f>HYPERLINK("https://docs.wto.org/imrd/directdoc.asp?DDFDocuments/v/G/TBTN23/BDI429.DOCX", "https://docs.wto.org/imrd/directdoc.asp?DDFDocuments/v/G/TBTN23/BDI429.DOCX")</f>
        <v>https://docs.wto.org/imrd/directdoc.asp?DDFDocuments/v/G/TBTN23/BDI429.DOCX</v>
      </c>
    </row>
    <row r="157" spans="1:18" ht="69.95" customHeight="1">
      <c r="A157" s="2" t="s">
        <v>726</v>
      </c>
      <c r="B157" s="7">
        <v>45271</v>
      </c>
      <c r="C157" s="6" t="str">
        <f>HYPERLINK("https://eping.wto.org/en/Search?viewData= G/TBT/N/BDI/429, G/TBT/N/KEN/1534, G/TBT/N/RWA/964, G/TBT/N/TZA/1064, G/TBT/N/UGA/1879"," G/TBT/N/BDI/429, G/TBT/N/KEN/1534, G/TBT/N/RWA/964, G/TBT/N/TZA/1064, G/TBT/N/UGA/1879")</f>
        <v xml:space="preserve"> G/TBT/N/BDI/429, G/TBT/N/KEN/1534, G/TBT/N/RWA/964, G/TBT/N/TZA/1064, G/TBT/N/UGA/1879</v>
      </c>
      <c r="D157" s="6" t="s">
        <v>213</v>
      </c>
      <c r="E157" s="8" t="s">
        <v>356</v>
      </c>
      <c r="F157" s="8" t="s">
        <v>357</v>
      </c>
      <c r="G157" s="8" t="s">
        <v>358</v>
      </c>
      <c r="H157" s="6" t="s">
        <v>359</v>
      </c>
      <c r="I157" s="6" t="s">
        <v>324</v>
      </c>
      <c r="J157" s="6" t="s">
        <v>327</v>
      </c>
      <c r="K157" s="6" t="s">
        <v>93</v>
      </c>
      <c r="L157" s="6"/>
      <c r="M157" s="7">
        <v>45331</v>
      </c>
      <c r="N157" s="6" t="s">
        <v>24</v>
      </c>
      <c r="O157" s="8" t="s">
        <v>360</v>
      </c>
      <c r="P157" s="6" t="str">
        <f>HYPERLINK("https://docs.wto.org/imrd/directdoc.asp?DDFDocuments/t/G/TBTN23/BDI429.DOCX", "https://docs.wto.org/imrd/directdoc.asp?DDFDocuments/t/G/TBTN23/BDI429.DOCX")</f>
        <v>https://docs.wto.org/imrd/directdoc.asp?DDFDocuments/t/G/TBTN23/BDI429.DOCX</v>
      </c>
      <c r="Q157" s="6"/>
      <c r="R157" s="6" t="str">
        <f>HYPERLINK("https://docs.wto.org/imrd/directdoc.asp?DDFDocuments/v/G/TBTN23/BDI429.DOCX", "https://docs.wto.org/imrd/directdoc.asp?DDFDocuments/v/G/TBTN23/BDI429.DOCX")</f>
        <v>https://docs.wto.org/imrd/directdoc.asp?DDFDocuments/v/G/TBTN23/BDI429.DOCX</v>
      </c>
    </row>
    <row r="158" spans="1:18" ht="69.95" customHeight="1">
      <c r="A158" s="2" t="s">
        <v>726</v>
      </c>
      <c r="B158" s="7">
        <v>45271</v>
      </c>
      <c r="C158" s="6" t="str">
        <f>HYPERLINK("https://eping.wto.org/en/Search?viewData= G/TBT/N/BDI/429, G/TBT/N/KEN/1534, G/TBT/N/RWA/964, G/TBT/N/TZA/1064, G/TBT/N/UGA/1879"," G/TBT/N/BDI/429, G/TBT/N/KEN/1534, G/TBT/N/RWA/964, G/TBT/N/TZA/1064, G/TBT/N/UGA/1879")</f>
        <v xml:space="preserve"> G/TBT/N/BDI/429, G/TBT/N/KEN/1534, G/TBT/N/RWA/964, G/TBT/N/TZA/1064, G/TBT/N/UGA/1879</v>
      </c>
      <c r="D158" s="6" t="s">
        <v>217</v>
      </c>
      <c r="E158" s="8" t="s">
        <v>356</v>
      </c>
      <c r="F158" s="8" t="s">
        <v>357</v>
      </c>
      <c r="G158" s="8" t="s">
        <v>358</v>
      </c>
      <c r="H158" s="6" t="s">
        <v>359</v>
      </c>
      <c r="I158" s="6" t="s">
        <v>324</v>
      </c>
      <c r="J158" s="6" t="s">
        <v>327</v>
      </c>
      <c r="K158" s="6" t="s">
        <v>93</v>
      </c>
      <c r="L158" s="6"/>
      <c r="M158" s="7">
        <v>45331</v>
      </c>
      <c r="N158" s="6" t="s">
        <v>24</v>
      </c>
      <c r="O158" s="8" t="s">
        <v>360</v>
      </c>
      <c r="P158" s="6" t="str">
        <f>HYPERLINK("https://docs.wto.org/imrd/directdoc.asp?DDFDocuments/t/G/TBTN23/BDI429.DOCX", "https://docs.wto.org/imrd/directdoc.asp?DDFDocuments/t/G/TBTN23/BDI429.DOCX")</f>
        <v>https://docs.wto.org/imrd/directdoc.asp?DDFDocuments/t/G/TBTN23/BDI429.DOCX</v>
      </c>
      <c r="Q158" s="6"/>
      <c r="R158" s="6" t="str">
        <f>HYPERLINK("https://docs.wto.org/imrd/directdoc.asp?DDFDocuments/v/G/TBTN23/BDI429.DOCX", "https://docs.wto.org/imrd/directdoc.asp?DDFDocuments/v/G/TBTN23/BDI429.DOCX")</f>
        <v>https://docs.wto.org/imrd/directdoc.asp?DDFDocuments/v/G/TBTN23/BDI429.DOCX</v>
      </c>
    </row>
    <row r="159" spans="1:18" ht="69.95" customHeight="1">
      <c r="A159" s="2" t="s">
        <v>726</v>
      </c>
      <c r="B159" s="7">
        <v>45271</v>
      </c>
      <c r="C159" s="6" t="str">
        <f>HYPERLINK("https://eping.wto.org/en/Search?viewData= G/TBT/N/BDI/429, G/TBT/N/KEN/1534, G/TBT/N/RWA/964, G/TBT/N/TZA/1064, G/TBT/N/UGA/1879"," G/TBT/N/BDI/429, G/TBT/N/KEN/1534, G/TBT/N/RWA/964, G/TBT/N/TZA/1064, G/TBT/N/UGA/1879")</f>
        <v xml:space="preserve"> G/TBT/N/BDI/429, G/TBT/N/KEN/1534, G/TBT/N/RWA/964, G/TBT/N/TZA/1064, G/TBT/N/UGA/1879</v>
      </c>
      <c r="D159" s="6" t="s">
        <v>175</v>
      </c>
      <c r="E159" s="8" t="s">
        <v>356</v>
      </c>
      <c r="F159" s="8" t="s">
        <v>357</v>
      </c>
      <c r="G159" s="8" t="s">
        <v>358</v>
      </c>
      <c r="H159" s="6" t="s">
        <v>359</v>
      </c>
      <c r="I159" s="6" t="s">
        <v>324</v>
      </c>
      <c r="J159" s="6" t="s">
        <v>325</v>
      </c>
      <c r="K159" s="6" t="s">
        <v>93</v>
      </c>
      <c r="L159" s="6"/>
      <c r="M159" s="7">
        <v>45331</v>
      </c>
      <c r="N159" s="6" t="s">
        <v>24</v>
      </c>
      <c r="O159" s="8" t="s">
        <v>360</v>
      </c>
      <c r="P159" s="6" t="str">
        <f>HYPERLINK("https://docs.wto.org/imrd/directdoc.asp?DDFDocuments/t/G/TBTN23/BDI429.DOCX", "https://docs.wto.org/imrd/directdoc.asp?DDFDocuments/t/G/TBTN23/BDI429.DOCX")</f>
        <v>https://docs.wto.org/imrd/directdoc.asp?DDFDocuments/t/G/TBTN23/BDI429.DOCX</v>
      </c>
      <c r="Q159" s="6"/>
      <c r="R159" s="6" t="str">
        <f>HYPERLINK("https://docs.wto.org/imrd/directdoc.asp?DDFDocuments/v/G/TBTN23/BDI429.DOCX", "https://docs.wto.org/imrd/directdoc.asp?DDFDocuments/v/G/TBTN23/BDI429.DOCX")</f>
        <v>https://docs.wto.org/imrd/directdoc.asp?DDFDocuments/v/G/TBTN23/BDI429.DOCX</v>
      </c>
    </row>
    <row r="160" spans="1:18" ht="69.95" customHeight="1">
      <c r="A160" s="2" t="s">
        <v>773</v>
      </c>
      <c r="B160" s="7">
        <v>45261</v>
      </c>
      <c r="C160" s="6" t="str">
        <f>HYPERLINK("https://eping.wto.org/en/Search?viewData= G/TBT/N/SWZ/15"," G/TBT/N/SWZ/15")</f>
        <v xml:space="preserve"> G/TBT/N/SWZ/15</v>
      </c>
      <c r="D160" s="6" t="s">
        <v>312</v>
      </c>
      <c r="E160" s="8" t="s">
        <v>618</v>
      </c>
      <c r="F160" s="8" t="s">
        <v>619</v>
      </c>
      <c r="G160" s="8" t="s">
        <v>620</v>
      </c>
      <c r="H160" s="6" t="s">
        <v>621</v>
      </c>
      <c r="I160" s="6" t="s">
        <v>622</v>
      </c>
      <c r="J160" s="6" t="s">
        <v>421</v>
      </c>
      <c r="K160" s="6" t="s">
        <v>21</v>
      </c>
      <c r="L160" s="6"/>
      <c r="M160" s="7">
        <v>45321</v>
      </c>
      <c r="N160" s="6" t="s">
        <v>24</v>
      </c>
      <c r="O160" s="8" t="s">
        <v>623</v>
      </c>
      <c r="P160" s="6" t="str">
        <f>HYPERLINK("https://docs.wto.org/imrd/directdoc.asp?DDFDocuments/t/G/TBTN23/SWZ15.DOCX", "https://docs.wto.org/imrd/directdoc.asp?DDFDocuments/t/G/TBTN23/SWZ15.DOCX")</f>
        <v>https://docs.wto.org/imrd/directdoc.asp?DDFDocuments/t/G/TBTN23/SWZ15.DOCX</v>
      </c>
      <c r="Q160" s="6"/>
      <c r="R160" s="6" t="str">
        <f>HYPERLINK("https://docs.wto.org/imrd/directdoc.asp?DDFDocuments/v/G/TBTN23/SWZ15.DOCX", "https://docs.wto.org/imrd/directdoc.asp?DDFDocuments/v/G/TBTN23/SWZ15.DOCX")</f>
        <v>https://docs.wto.org/imrd/directdoc.asp?DDFDocuments/v/G/TBTN23/SWZ15.DOCX</v>
      </c>
    </row>
    <row r="161" spans="1:18" ht="69.95" customHeight="1">
      <c r="A161" s="2" t="s">
        <v>685</v>
      </c>
      <c r="B161" s="7">
        <v>45281</v>
      </c>
      <c r="C161" s="6" t="str">
        <f>HYPERLINK("https://eping.wto.org/en/Search?viewData= G/TBT/N/KOR/1188"," G/TBT/N/KOR/1188")</f>
        <v xml:space="preserve"> G/TBT/N/KOR/1188</v>
      </c>
      <c r="D161" s="6" t="s">
        <v>26</v>
      </c>
      <c r="E161" s="8" t="s">
        <v>27</v>
      </c>
      <c r="F161" s="8" t="s">
        <v>28</v>
      </c>
      <c r="G161" s="8" t="s">
        <v>29</v>
      </c>
      <c r="H161" s="6" t="s">
        <v>21</v>
      </c>
      <c r="I161" s="6" t="s">
        <v>30</v>
      </c>
      <c r="J161" s="6" t="s">
        <v>31</v>
      </c>
      <c r="K161" s="6" t="s">
        <v>21</v>
      </c>
      <c r="L161" s="6"/>
      <c r="M161" s="7">
        <v>45341</v>
      </c>
      <c r="N161" s="6" t="s">
        <v>24</v>
      </c>
      <c r="O161" s="8" t="s">
        <v>32</v>
      </c>
      <c r="P161" s="6" t="str">
        <f>HYPERLINK("https://docs.wto.org/imrd/directdoc.asp?DDFDocuments/t/G/TBTN23/KOR1188.DOCX", "https://docs.wto.org/imrd/directdoc.asp?DDFDocuments/t/G/TBTN23/KOR1188.DOCX")</f>
        <v>https://docs.wto.org/imrd/directdoc.asp?DDFDocuments/t/G/TBTN23/KOR1188.DOCX</v>
      </c>
      <c r="Q161" s="6"/>
      <c r="R161" s="6"/>
    </row>
    <row r="162" spans="1:18" ht="69.95" customHeight="1">
      <c r="A162" s="2" t="s">
        <v>699</v>
      </c>
      <c r="B162" s="7">
        <v>45280</v>
      </c>
      <c r="C162" s="6" t="str">
        <f>HYPERLINK("https://eping.wto.org/en/Search?viewData= G/TBT/N/UKR/279"," G/TBT/N/UKR/279")</f>
        <v xml:space="preserve"> G/TBT/N/UKR/279</v>
      </c>
      <c r="D162" s="6" t="s">
        <v>76</v>
      </c>
      <c r="E162" s="8" t="s">
        <v>77</v>
      </c>
      <c r="F162" s="8" t="s">
        <v>78</v>
      </c>
      <c r="G162" s="8" t="s">
        <v>79</v>
      </c>
      <c r="H162" s="6" t="s">
        <v>21</v>
      </c>
      <c r="I162" s="6" t="s">
        <v>21</v>
      </c>
      <c r="J162" s="6" t="s">
        <v>80</v>
      </c>
      <c r="K162" s="6" t="s">
        <v>21</v>
      </c>
      <c r="L162" s="6"/>
      <c r="M162" s="7">
        <v>45340</v>
      </c>
      <c r="N162" s="6" t="s">
        <v>24</v>
      </c>
      <c r="O162" s="8" t="s">
        <v>81</v>
      </c>
      <c r="P162" s="6" t="str">
        <f>HYPERLINK("https://docs.wto.org/imrd/directdoc.asp?DDFDocuments/t/G/TBTN23/UKR279.DOCX", "https://docs.wto.org/imrd/directdoc.asp?DDFDocuments/t/G/TBTN23/UKR279.DOCX")</f>
        <v>https://docs.wto.org/imrd/directdoc.asp?DDFDocuments/t/G/TBTN23/UKR279.DOCX</v>
      </c>
      <c r="Q162" s="6"/>
      <c r="R162" s="6"/>
    </row>
    <row r="163" spans="1:18" ht="69.95" customHeight="1">
      <c r="A163" s="2" t="s">
        <v>768</v>
      </c>
      <c r="B163" s="7">
        <v>45264</v>
      </c>
      <c r="C163" s="6" t="str">
        <f>HYPERLINK("https://eping.wto.org/en/Search?viewData= G/TBT/N/GUY/60"," G/TBT/N/GUY/60")</f>
        <v xml:space="preserve"> G/TBT/N/GUY/60</v>
      </c>
      <c r="D163" s="6" t="s">
        <v>597</v>
      </c>
      <c r="E163" s="8" t="s">
        <v>598</v>
      </c>
      <c r="F163" s="8" t="s">
        <v>599</v>
      </c>
      <c r="G163" s="8" t="s">
        <v>600</v>
      </c>
      <c r="H163" s="6" t="s">
        <v>593</v>
      </c>
      <c r="I163" s="6" t="s">
        <v>601</v>
      </c>
      <c r="J163" s="6" t="s">
        <v>602</v>
      </c>
      <c r="K163" s="6" t="s">
        <v>21</v>
      </c>
      <c r="L163" s="6"/>
      <c r="M163" s="7">
        <v>45326</v>
      </c>
      <c r="N163" s="6" t="s">
        <v>24</v>
      </c>
      <c r="O163" s="8" t="s">
        <v>603</v>
      </c>
      <c r="P163" s="6" t="str">
        <f>HYPERLINK("https://docs.wto.org/imrd/directdoc.asp?DDFDocuments/t/G/TBTN23/GUY60.DOCX", "https://docs.wto.org/imrd/directdoc.asp?DDFDocuments/t/G/TBTN23/GUY60.DOCX")</f>
        <v>https://docs.wto.org/imrd/directdoc.asp?DDFDocuments/t/G/TBTN23/GUY60.DOCX</v>
      </c>
      <c r="Q163" s="6"/>
      <c r="R163" s="6" t="str">
        <f>HYPERLINK("https://docs.wto.org/imrd/directdoc.asp?DDFDocuments/v/G/TBTN23/GUY60.DOCX", "https://docs.wto.org/imrd/directdoc.asp?DDFDocuments/v/G/TBTN23/GUY60.DOCX")</f>
        <v>https://docs.wto.org/imrd/directdoc.asp?DDFDocuments/v/G/TBTN23/GUY60.DOCX</v>
      </c>
    </row>
    <row r="164" spans="1:18" ht="69.95" customHeight="1">
      <c r="A164" s="2" t="s">
        <v>785</v>
      </c>
      <c r="B164" s="7">
        <v>45281</v>
      </c>
      <c r="C164" s="6" t="str">
        <f>HYPERLINK("https://eping.wto.org/en/Search?viewData= G/TBT/N/EU/1041"," G/TBT/N/EU/1041")</f>
        <v xml:space="preserve"> G/TBT/N/EU/1041</v>
      </c>
      <c r="D164" s="6" t="s">
        <v>47</v>
      </c>
      <c r="E164" s="8" t="s">
        <v>48</v>
      </c>
      <c r="F164" s="8" t="s">
        <v>49</v>
      </c>
      <c r="G164" s="8" t="s">
        <v>50</v>
      </c>
      <c r="H164" s="6" t="s">
        <v>21</v>
      </c>
      <c r="I164" s="6" t="s">
        <v>51</v>
      </c>
      <c r="J164" s="6" t="s">
        <v>52</v>
      </c>
      <c r="K164" s="6" t="s">
        <v>53</v>
      </c>
      <c r="L164" s="6"/>
      <c r="M164" s="7">
        <v>45341</v>
      </c>
      <c r="N164" s="6" t="s">
        <v>24</v>
      </c>
      <c r="O164" s="8" t="s">
        <v>54</v>
      </c>
      <c r="P164" s="6" t="str">
        <f>HYPERLINK("https://docs.wto.org/imrd/directdoc.asp?DDFDocuments/t/G/TBTN23/EU1041.DOCX", "https://docs.wto.org/imrd/directdoc.asp?DDFDocuments/t/G/TBTN23/EU1041.DOCX")</f>
        <v>https://docs.wto.org/imrd/directdoc.asp?DDFDocuments/t/G/TBTN23/EU1041.DOCX</v>
      </c>
      <c r="Q164" s="6"/>
      <c r="R164" s="6"/>
    </row>
    <row r="165" spans="1:18" ht="69.95" customHeight="1">
      <c r="A165" s="2" t="s">
        <v>708</v>
      </c>
      <c r="B165" s="7">
        <v>45275</v>
      </c>
      <c r="C165" s="6" t="str">
        <f>HYPERLINK("https://eping.wto.org/en/Search?viewData= G/TBT/N/BDI/435, G/TBT/N/KEN/1540, G/TBT/N/RWA/970, G/TBT/N/TZA/1071, G/TBT/N/UGA/1885"," G/TBT/N/BDI/435, G/TBT/N/KEN/1540, G/TBT/N/RWA/970, G/TBT/N/TZA/1071, G/TBT/N/UGA/1885")</f>
        <v xml:space="preserve"> G/TBT/N/BDI/435, G/TBT/N/KEN/1540, G/TBT/N/RWA/970, G/TBT/N/TZA/1071, G/TBT/N/UGA/1885</v>
      </c>
      <c r="D165" s="6" t="s">
        <v>201</v>
      </c>
      <c r="E165" s="8" t="s">
        <v>202</v>
      </c>
      <c r="F165" s="8" t="s">
        <v>203</v>
      </c>
      <c r="G165" s="8" t="s">
        <v>204</v>
      </c>
      <c r="H165" s="6" t="s">
        <v>21</v>
      </c>
      <c r="I165" s="6" t="s">
        <v>205</v>
      </c>
      <c r="J165" s="6" t="s">
        <v>193</v>
      </c>
      <c r="K165" s="6" t="s">
        <v>21</v>
      </c>
      <c r="L165" s="6"/>
      <c r="M165" s="7">
        <v>45335</v>
      </c>
      <c r="N165" s="6" t="s">
        <v>24</v>
      </c>
      <c r="O165" s="8" t="s">
        <v>206</v>
      </c>
      <c r="P165" s="6" t="str">
        <f>HYPERLINK("https://docs.wto.org/imrd/directdoc.asp?DDFDocuments/t/G/TBTN23/BDI435.DOCX", "https://docs.wto.org/imrd/directdoc.asp?DDFDocuments/t/G/TBTN23/BDI435.DOCX")</f>
        <v>https://docs.wto.org/imrd/directdoc.asp?DDFDocuments/t/G/TBTN23/BDI435.DOCX</v>
      </c>
      <c r="Q165" s="6"/>
      <c r="R165" s="6"/>
    </row>
    <row r="166" spans="1:18" ht="69.95" customHeight="1">
      <c r="A166" s="2" t="s">
        <v>708</v>
      </c>
      <c r="B166" s="7">
        <v>45275</v>
      </c>
      <c r="C166" s="6" t="str">
        <f>HYPERLINK("https://eping.wto.org/en/Search?viewData= G/TBT/N/BDI/435, G/TBT/N/KEN/1540, G/TBT/N/RWA/970, G/TBT/N/TZA/1071, G/TBT/N/UGA/1885"," G/TBT/N/BDI/435, G/TBT/N/KEN/1540, G/TBT/N/RWA/970, G/TBT/N/TZA/1071, G/TBT/N/UGA/1885")</f>
        <v xml:space="preserve"> G/TBT/N/BDI/435, G/TBT/N/KEN/1540, G/TBT/N/RWA/970, G/TBT/N/TZA/1071, G/TBT/N/UGA/1885</v>
      </c>
      <c r="D166" s="6" t="s">
        <v>175</v>
      </c>
      <c r="E166" s="8" t="s">
        <v>202</v>
      </c>
      <c r="F166" s="8" t="s">
        <v>203</v>
      </c>
      <c r="G166" s="8" t="s">
        <v>204</v>
      </c>
      <c r="H166" s="6" t="s">
        <v>21</v>
      </c>
      <c r="I166" s="6" t="s">
        <v>205</v>
      </c>
      <c r="J166" s="6" t="s">
        <v>180</v>
      </c>
      <c r="K166" s="6" t="s">
        <v>21</v>
      </c>
      <c r="L166" s="6"/>
      <c r="M166" s="7">
        <v>45335</v>
      </c>
      <c r="N166" s="6" t="s">
        <v>24</v>
      </c>
      <c r="O166" s="8" t="s">
        <v>206</v>
      </c>
      <c r="P166" s="6" t="str">
        <f>HYPERLINK("https://docs.wto.org/imrd/directdoc.asp?DDFDocuments/t/G/TBTN23/BDI435.DOCX", "https://docs.wto.org/imrd/directdoc.asp?DDFDocuments/t/G/TBTN23/BDI435.DOCX")</f>
        <v>https://docs.wto.org/imrd/directdoc.asp?DDFDocuments/t/G/TBTN23/BDI435.DOCX</v>
      </c>
      <c r="Q166" s="6"/>
      <c r="R166" s="6"/>
    </row>
    <row r="167" spans="1:18" ht="69.95" customHeight="1">
      <c r="A167" s="2" t="s">
        <v>708</v>
      </c>
      <c r="B167" s="7">
        <v>45275</v>
      </c>
      <c r="C167" s="6" t="str">
        <f>HYPERLINK("https://eping.wto.org/en/Search?viewData= G/TBT/N/BDI/435, G/TBT/N/KEN/1540, G/TBT/N/RWA/970, G/TBT/N/TZA/1071, G/TBT/N/UGA/1885"," G/TBT/N/BDI/435, G/TBT/N/KEN/1540, G/TBT/N/RWA/970, G/TBT/N/TZA/1071, G/TBT/N/UGA/1885")</f>
        <v xml:space="preserve"> G/TBT/N/BDI/435, G/TBT/N/KEN/1540, G/TBT/N/RWA/970, G/TBT/N/TZA/1071, G/TBT/N/UGA/1885</v>
      </c>
      <c r="D167" s="6" t="s">
        <v>167</v>
      </c>
      <c r="E167" s="8" t="s">
        <v>202</v>
      </c>
      <c r="F167" s="8" t="s">
        <v>203</v>
      </c>
      <c r="G167" s="8" t="s">
        <v>204</v>
      </c>
      <c r="H167" s="6" t="s">
        <v>21</v>
      </c>
      <c r="I167" s="6" t="s">
        <v>205</v>
      </c>
      <c r="J167" s="6" t="s">
        <v>193</v>
      </c>
      <c r="K167" s="6" t="s">
        <v>21</v>
      </c>
      <c r="L167" s="6"/>
      <c r="M167" s="7">
        <v>45335</v>
      </c>
      <c r="N167" s="6" t="s">
        <v>24</v>
      </c>
      <c r="O167" s="8" t="s">
        <v>206</v>
      </c>
      <c r="P167" s="6" t="str">
        <f>HYPERLINK("https://docs.wto.org/imrd/directdoc.asp?DDFDocuments/t/G/TBTN23/BDI435.DOCX", "https://docs.wto.org/imrd/directdoc.asp?DDFDocuments/t/G/TBTN23/BDI435.DOCX")</f>
        <v>https://docs.wto.org/imrd/directdoc.asp?DDFDocuments/t/G/TBTN23/BDI435.DOCX</v>
      </c>
      <c r="Q167" s="6"/>
      <c r="R167" s="6"/>
    </row>
    <row r="168" spans="1:18" ht="69.95" customHeight="1">
      <c r="A168" s="2" t="s">
        <v>708</v>
      </c>
      <c r="B168" s="7">
        <v>45275</v>
      </c>
      <c r="C168" s="6" t="str">
        <f>HYPERLINK("https://eping.wto.org/en/Search?viewData= G/TBT/N/BDI/435, G/TBT/N/KEN/1540, G/TBT/N/RWA/970, G/TBT/N/TZA/1071, G/TBT/N/UGA/1885"," G/TBT/N/BDI/435, G/TBT/N/KEN/1540, G/TBT/N/RWA/970, G/TBT/N/TZA/1071, G/TBT/N/UGA/1885")</f>
        <v xml:space="preserve"> G/TBT/N/BDI/435, G/TBT/N/KEN/1540, G/TBT/N/RWA/970, G/TBT/N/TZA/1071, G/TBT/N/UGA/1885</v>
      </c>
      <c r="D168" s="6" t="s">
        <v>217</v>
      </c>
      <c r="E168" s="8" t="s">
        <v>202</v>
      </c>
      <c r="F168" s="8" t="s">
        <v>203</v>
      </c>
      <c r="G168" s="8" t="s">
        <v>204</v>
      </c>
      <c r="H168" s="6" t="s">
        <v>21</v>
      </c>
      <c r="I168" s="6" t="s">
        <v>205</v>
      </c>
      <c r="J168" s="6" t="s">
        <v>180</v>
      </c>
      <c r="K168" s="6" t="s">
        <v>21</v>
      </c>
      <c r="L168" s="6"/>
      <c r="M168" s="7">
        <v>45335</v>
      </c>
      <c r="N168" s="6" t="s">
        <v>24</v>
      </c>
      <c r="O168" s="8" t="s">
        <v>206</v>
      </c>
      <c r="P168" s="6" t="str">
        <f>HYPERLINK("https://docs.wto.org/imrd/directdoc.asp?DDFDocuments/t/G/TBTN23/BDI435.DOCX", "https://docs.wto.org/imrd/directdoc.asp?DDFDocuments/t/G/TBTN23/BDI435.DOCX")</f>
        <v>https://docs.wto.org/imrd/directdoc.asp?DDFDocuments/t/G/TBTN23/BDI435.DOCX</v>
      </c>
      <c r="Q168" s="6"/>
      <c r="R168" s="6"/>
    </row>
    <row r="169" spans="1:18" ht="69.95" customHeight="1">
      <c r="A169" s="2" t="s">
        <v>708</v>
      </c>
      <c r="B169" s="7">
        <v>45275</v>
      </c>
      <c r="C169" s="6" t="str">
        <f>HYPERLINK("https://eping.wto.org/en/Search?viewData= G/TBT/N/BDI/435, G/TBT/N/KEN/1540, G/TBT/N/RWA/970, G/TBT/N/TZA/1071, G/TBT/N/UGA/1885"," G/TBT/N/BDI/435, G/TBT/N/KEN/1540, G/TBT/N/RWA/970, G/TBT/N/TZA/1071, G/TBT/N/UGA/1885")</f>
        <v xml:space="preserve"> G/TBT/N/BDI/435, G/TBT/N/KEN/1540, G/TBT/N/RWA/970, G/TBT/N/TZA/1071, G/TBT/N/UGA/1885</v>
      </c>
      <c r="D169" s="6" t="s">
        <v>213</v>
      </c>
      <c r="E169" s="8" t="s">
        <v>202</v>
      </c>
      <c r="F169" s="8" t="s">
        <v>203</v>
      </c>
      <c r="G169" s="8" t="s">
        <v>204</v>
      </c>
      <c r="H169" s="6" t="s">
        <v>21</v>
      </c>
      <c r="I169" s="6" t="s">
        <v>205</v>
      </c>
      <c r="J169" s="6" t="s">
        <v>180</v>
      </c>
      <c r="K169" s="6" t="s">
        <v>21</v>
      </c>
      <c r="L169" s="6"/>
      <c r="M169" s="7">
        <v>45335</v>
      </c>
      <c r="N169" s="6" t="s">
        <v>24</v>
      </c>
      <c r="O169" s="8" t="s">
        <v>206</v>
      </c>
      <c r="P169" s="6" t="str">
        <f>HYPERLINK("https://docs.wto.org/imrd/directdoc.asp?DDFDocuments/t/G/TBTN23/BDI435.DOCX", "https://docs.wto.org/imrd/directdoc.asp?DDFDocuments/t/G/TBTN23/BDI435.DOCX")</f>
        <v>https://docs.wto.org/imrd/directdoc.asp?DDFDocuments/t/G/TBTN23/BDI435.DOCX</v>
      </c>
      <c r="Q169" s="6"/>
      <c r="R169" s="6"/>
    </row>
    <row r="170" spans="1:18" ht="69.95" customHeight="1">
      <c r="A170" s="2" t="s">
        <v>708</v>
      </c>
      <c r="B170" s="7">
        <v>45273</v>
      </c>
      <c r="C170" s="6" t="str">
        <f>HYPERLINK("https://eping.wto.org/en/Search?viewData= G/TBT/N/BDI/430, G/TBT/N/KEN/1535, G/TBT/N/RWA/965, G/TBT/N/TZA/1066, G/TBT/N/UGA/1880"," G/TBT/N/BDI/430, G/TBT/N/KEN/1535, G/TBT/N/RWA/965, G/TBT/N/TZA/1066, G/TBT/N/UGA/1880")</f>
        <v xml:space="preserve"> G/TBT/N/BDI/430, G/TBT/N/KEN/1535, G/TBT/N/RWA/965, G/TBT/N/TZA/1066, G/TBT/N/UGA/1880</v>
      </c>
      <c r="D170" s="6" t="s">
        <v>167</v>
      </c>
      <c r="E170" s="8" t="s">
        <v>275</v>
      </c>
      <c r="F170" s="8" t="s">
        <v>276</v>
      </c>
      <c r="G170" s="8" t="s">
        <v>204</v>
      </c>
      <c r="H170" s="6" t="s">
        <v>21</v>
      </c>
      <c r="I170" s="6" t="s">
        <v>205</v>
      </c>
      <c r="J170" s="6" t="s">
        <v>193</v>
      </c>
      <c r="K170" s="6" t="s">
        <v>21</v>
      </c>
      <c r="L170" s="6"/>
      <c r="M170" s="7">
        <v>45333</v>
      </c>
      <c r="N170" s="6" t="s">
        <v>24</v>
      </c>
      <c r="O170" s="8" t="s">
        <v>277</v>
      </c>
      <c r="P170" s="6" t="str">
        <f>HYPERLINK("https://docs.wto.org/imrd/directdoc.asp?DDFDocuments/t/G/TBTN23/BDI430.DOCX", "https://docs.wto.org/imrd/directdoc.asp?DDFDocuments/t/G/TBTN23/BDI430.DOCX")</f>
        <v>https://docs.wto.org/imrd/directdoc.asp?DDFDocuments/t/G/TBTN23/BDI430.DOCX</v>
      </c>
      <c r="Q170" s="6"/>
      <c r="R170" s="6"/>
    </row>
    <row r="171" spans="1:18" ht="69.95" customHeight="1">
      <c r="A171" s="2" t="s">
        <v>708</v>
      </c>
      <c r="B171" s="7">
        <v>45273</v>
      </c>
      <c r="C171" s="6" t="str">
        <f>HYPERLINK("https://eping.wto.org/en/Search?viewData= G/TBT/N/BDI/430, G/TBT/N/KEN/1535, G/TBT/N/RWA/965, G/TBT/N/TZA/1066, G/TBT/N/UGA/1880"," G/TBT/N/BDI/430, G/TBT/N/KEN/1535, G/TBT/N/RWA/965, G/TBT/N/TZA/1066, G/TBT/N/UGA/1880")</f>
        <v xml:space="preserve"> G/TBT/N/BDI/430, G/TBT/N/KEN/1535, G/TBT/N/RWA/965, G/TBT/N/TZA/1066, G/TBT/N/UGA/1880</v>
      </c>
      <c r="D171" s="6" t="s">
        <v>213</v>
      </c>
      <c r="E171" s="8" t="s">
        <v>275</v>
      </c>
      <c r="F171" s="8" t="s">
        <v>276</v>
      </c>
      <c r="G171" s="8" t="s">
        <v>204</v>
      </c>
      <c r="H171" s="6" t="s">
        <v>21</v>
      </c>
      <c r="I171" s="6" t="s">
        <v>205</v>
      </c>
      <c r="J171" s="6" t="s">
        <v>180</v>
      </c>
      <c r="K171" s="6" t="s">
        <v>21</v>
      </c>
      <c r="L171" s="6"/>
      <c r="M171" s="7">
        <v>45333</v>
      </c>
      <c r="N171" s="6" t="s">
        <v>24</v>
      </c>
      <c r="O171" s="8" t="s">
        <v>277</v>
      </c>
      <c r="P171" s="6" t="str">
        <f>HYPERLINK("https://docs.wto.org/imrd/directdoc.asp?DDFDocuments/t/G/TBTN23/BDI430.DOCX", "https://docs.wto.org/imrd/directdoc.asp?DDFDocuments/t/G/TBTN23/BDI430.DOCX")</f>
        <v>https://docs.wto.org/imrd/directdoc.asp?DDFDocuments/t/G/TBTN23/BDI430.DOCX</v>
      </c>
      <c r="Q171" s="6"/>
      <c r="R171" s="6"/>
    </row>
    <row r="172" spans="1:18" ht="69.95" customHeight="1">
      <c r="A172" s="2" t="s">
        <v>708</v>
      </c>
      <c r="B172" s="7">
        <v>45273</v>
      </c>
      <c r="C172" s="6" t="str">
        <f>HYPERLINK("https://eping.wto.org/en/Search?viewData= G/TBT/N/BDI/430, G/TBT/N/KEN/1535, G/TBT/N/RWA/965, G/TBT/N/TZA/1066, G/TBT/N/UGA/1880"," G/TBT/N/BDI/430, G/TBT/N/KEN/1535, G/TBT/N/RWA/965, G/TBT/N/TZA/1066, G/TBT/N/UGA/1880")</f>
        <v xml:space="preserve"> G/TBT/N/BDI/430, G/TBT/N/KEN/1535, G/TBT/N/RWA/965, G/TBT/N/TZA/1066, G/TBT/N/UGA/1880</v>
      </c>
      <c r="D172" s="6" t="s">
        <v>175</v>
      </c>
      <c r="E172" s="8" t="s">
        <v>275</v>
      </c>
      <c r="F172" s="8" t="s">
        <v>276</v>
      </c>
      <c r="G172" s="8" t="s">
        <v>204</v>
      </c>
      <c r="H172" s="6" t="s">
        <v>21</v>
      </c>
      <c r="I172" s="6" t="s">
        <v>205</v>
      </c>
      <c r="J172" s="6" t="s">
        <v>180</v>
      </c>
      <c r="K172" s="6" t="s">
        <v>21</v>
      </c>
      <c r="L172" s="6"/>
      <c r="M172" s="7">
        <v>45333</v>
      </c>
      <c r="N172" s="6" t="s">
        <v>24</v>
      </c>
      <c r="O172" s="8" t="s">
        <v>277</v>
      </c>
      <c r="P172" s="6" t="str">
        <f>HYPERLINK("https://docs.wto.org/imrd/directdoc.asp?DDFDocuments/t/G/TBTN23/BDI430.DOCX", "https://docs.wto.org/imrd/directdoc.asp?DDFDocuments/t/G/TBTN23/BDI430.DOCX")</f>
        <v>https://docs.wto.org/imrd/directdoc.asp?DDFDocuments/t/G/TBTN23/BDI430.DOCX</v>
      </c>
      <c r="Q172" s="6"/>
      <c r="R172" s="6"/>
    </row>
    <row r="173" spans="1:18" ht="69.95" customHeight="1">
      <c r="A173" s="2" t="s">
        <v>708</v>
      </c>
      <c r="B173" s="7">
        <v>45273</v>
      </c>
      <c r="C173" s="6" t="str">
        <f>HYPERLINK("https://eping.wto.org/en/Search?viewData= G/TBT/N/BDI/430, G/TBT/N/KEN/1535, G/TBT/N/RWA/965, G/TBT/N/TZA/1066, G/TBT/N/UGA/1880"," G/TBT/N/BDI/430, G/TBT/N/KEN/1535, G/TBT/N/RWA/965, G/TBT/N/TZA/1066, G/TBT/N/UGA/1880")</f>
        <v xml:space="preserve"> G/TBT/N/BDI/430, G/TBT/N/KEN/1535, G/TBT/N/RWA/965, G/TBT/N/TZA/1066, G/TBT/N/UGA/1880</v>
      </c>
      <c r="D173" s="6" t="s">
        <v>201</v>
      </c>
      <c r="E173" s="8" t="s">
        <v>275</v>
      </c>
      <c r="F173" s="8" t="s">
        <v>276</v>
      </c>
      <c r="G173" s="8" t="s">
        <v>204</v>
      </c>
      <c r="H173" s="6" t="s">
        <v>21</v>
      </c>
      <c r="I173" s="6" t="s">
        <v>205</v>
      </c>
      <c r="J173" s="6" t="s">
        <v>193</v>
      </c>
      <c r="K173" s="6" t="s">
        <v>21</v>
      </c>
      <c r="L173" s="6"/>
      <c r="M173" s="7">
        <v>45333</v>
      </c>
      <c r="N173" s="6" t="s">
        <v>24</v>
      </c>
      <c r="O173" s="8" t="s">
        <v>277</v>
      </c>
      <c r="P173" s="6" t="str">
        <f>HYPERLINK("https://docs.wto.org/imrd/directdoc.asp?DDFDocuments/t/G/TBTN23/BDI430.DOCX", "https://docs.wto.org/imrd/directdoc.asp?DDFDocuments/t/G/TBTN23/BDI430.DOCX")</f>
        <v>https://docs.wto.org/imrd/directdoc.asp?DDFDocuments/t/G/TBTN23/BDI430.DOCX</v>
      </c>
      <c r="Q173" s="6"/>
      <c r="R173" s="6"/>
    </row>
    <row r="174" spans="1:18" ht="69.95" customHeight="1">
      <c r="A174" s="2" t="s">
        <v>708</v>
      </c>
      <c r="B174" s="7">
        <v>45273</v>
      </c>
      <c r="C174" s="6" t="str">
        <f>HYPERLINK("https://eping.wto.org/en/Search?viewData= G/TBT/N/BDI/430, G/TBT/N/KEN/1535, G/TBT/N/RWA/965, G/TBT/N/TZA/1066, G/TBT/N/UGA/1880"," G/TBT/N/BDI/430, G/TBT/N/KEN/1535, G/TBT/N/RWA/965, G/TBT/N/TZA/1066, G/TBT/N/UGA/1880")</f>
        <v xml:space="preserve"> G/TBT/N/BDI/430, G/TBT/N/KEN/1535, G/TBT/N/RWA/965, G/TBT/N/TZA/1066, G/TBT/N/UGA/1880</v>
      </c>
      <c r="D174" s="6" t="s">
        <v>217</v>
      </c>
      <c r="E174" s="8" t="s">
        <v>275</v>
      </c>
      <c r="F174" s="8" t="s">
        <v>276</v>
      </c>
      <c r="G174" s="8" t="s">
        <v>204</v>
      </c>
      <c r="H174" s="6" t="s">
        <v>21</v>
      </c>
      <c r="I174" s="6" t="s">
        <v>205</v>
      </c>
      <c r="J174" s="6" t="s">
        <v>180</v>
      </c>
      <c r="K174" s="6" t="s">
        <v>21</v>
      </c>
      <c r="L174" s="6"/>
      <c r="M174" s="7">
        <v>45333</v>
      </c>
      <c r="N174" s="6" t="s">
        <v>24</v>
      </c>
      <c r="O174" s="8" t="s">
        <v>277</v>
      </c>
      <c r="P174" s="6" t="str">
        <f>HYPERLINK("https://docs.wto.org/imrd/directdoc.asp?DDFDocuments/t/G/TBTN23/BDI430.DOCX", "https://docs.wto.org/imrd/directdoc.asp?DDFDocuments/t/G/TBTN23/BDI430.DOCX")</f>
        <v>https://docs.wto.org/imrd/directdoc.asp?DDFDocuments/t/G/TBTN23/BDI430.DOCX</v>
      </c>
      <c r="Q174" s="6"/>
      <c r="R174" s="6"/>
    </row>
    <row r="175" spans="1:18" ht="69.95" customHeight="1">
      <c r="A175" s="2" t="s">
        <v>772</v>
      </c>
      <c r="B175" s="7">
        <v>45261</v>
      </c>
      <c r="C175" s="6" t="str">
        <f>HYPERLINK("https://eping.wto.org/en/Search?viewData= G/TBT/N/PHL/311"," G/TBT/N/PHL/311")</f>
        <v xml:space="preserve"> G/TBT/N/PHL/311</v>
      </c>
      <c r="D175" s="6" t="s">
        <v>55</v>
      </c>
      <c r="E175" s="8" t="s">
        <v>634</v>
      </c>
      <c r="F175" s="8" t="s">
        <v>635</v>
      </c>
      <c r="G175" s="8" t="s">
        <v>636</v>
      </c>
      <c r="H175" s="6" t="s">
        <v>21</v>
      </c>
      <c r="I175" s="6" t="s">
        <v>145</v>
      </c>
      <c r="J175" s="6" t="s">
        <v>637</v>
      </c>
      <c r="K175" s="6" t="s">
        <v>93</v>
      </c>
      <c r="L175" s="6"/>
      <c r="M175" s="7">
        <v>45289</v>
      </c>
      <c r="N175" s="6" t="s">
        <v>24</v>
      </c>
      <c r="O175" s="8" t="s">
        <v>638</v>
      </c>
      <c r="P175" s="6" t="str">
        <f>HYPERLINK("https://docs.wto.org/imrd/directdoc.asp?DDFDocuments/t/G/TBTN23/PHL311.DOCX", "https://docs.wto.org/imrd/directdoc.asp?DDFDocuments/t/G/TBTN23/PHL311.DOCX")</f>
        <v>https://docs.wto.org/imrd/directdoc.asp?DDFDocuments/t/G/TBTN23/PHL311.DOCX</v>
      </c>
      <c r="Q175" s="6"/>
      <c r="R175" s="6" t="str">
        <f>HYPERLINK("https://docs.wto.org/imrd/directdoc.asp?DDFDocuments/v/G/TBTN23/PHL311.DOCX", "https://docs.wto.org/imrd/directdoc.asp?DDFDocuments/v/G/TBTN23/PHL311.DOCX")</f>
        <v>https://docs.wto.org/imrd/directdoc.asp?DDFDocuments/v/G/TBTN23/PHL311.DOCX</v>
      </c>
    </row>
    <row r="176" spans="1:18" ht="69.95" customHeight="1">
      <c r="A176" s="2" t="s">
        <v>745</v>
      </c>
      <c r="B176" s="7">
        <v>45265</v>
      </c>
      <c r="C176" s="6" t="str">
        <f>HYPERLINK("https://eping.wto.org/en/Search?viewData= G/TBT/N/UKR/276"," G/TBT/N/UKR/276")</f>
        <v xml:space="preserve"> G/TBT/N/UKR/276</v>
      </c>
      <c r="D176" s="6" t="s">
        <v>76</v>
      </c>
      <c r="E176" s="8" t="s">
        <v>503</v>
      </c>
      <c r="F176" s="8" t="s">
        <v>504</v>
      </c>
      <c r="G176" s="8" t="s">
        <v>505</v>
      </c>
      <c r="H176" s="6" t="s">
        <v>21</v>
      </c>
      <c r="I176" s="6" t="s">
        <v>145</v>
      </c>
      <c r="J176" s="6" t="s">
        <v>131</v>
      </c>
      <c r="K176" s="6" t="s">
        <v>45</v>
      </c>
      <c r="L176" s="6"/>
      <c r="M176" s="7">
        <v>45325</v>
      </c>
      <c r="N176" s="6" t="s">
        <v>24</v>
      </c>
      <c r="O176" s="8" t="s">
        <v>506</v>
      </c>
      <c r="P176" s="6" t="str">
        <f>HYPERLINK("https://docs.wto.org/imrd/directdoc.asp?DDFDocuments/t/G/TBTN23/UKR276.DOCX", "https://docs.wto.org/imrd/directdoc.asp?DDFDocuments/t/G/TBTN23/UKR276.DOCX")</f>
        <v>https://docs.wto.org/imrd/directdoc.asp?DDFDocuments/t/G/TBTN23/UKR276.DOCX</v>
      </c>
      <c r="Q176" s="6" t="str">
        <f>HYPERLINK("https://docs.wto.org/imrd/directdoc.asp?DDFDocuments/u/G/TBTN23/UKR276.DOCX", "https://docs.wto.org/imrd/directdoc.asp?DDFDocuments/u/G/TBTN23/UKR276.DOCX")</f>
        <v>https://docs.wto.org/imrd/directdoc.asp?DDFDocuments/u/G/TBTN23/UKR276.DOCX</v>
      </c>
      <c r="R176" s="6" t="str">
        <f>HYPERLINK("https://docs.wto.org/imrd/directdoc.asp?DDFDocuments/v/G/TBTN23/UKR276.DOCX", "https://docs.wto.org/imrd/directdoc.asp?DDFDocuments/v/G/TBTN23/UKR276.DOCX")</f>
        <v>https://docs.wto.org/imrd/directdoc.asp?DDFDocuments/v/G/TBTN23/UKR276.DOCX</v>
      </c>
    </row>
    <row r="177" spans="1:18" ht="69.95" customHeight="1">
      <c r="A177" s="2" t="s">
        <v>782</v>
      </c>
      <c r="B177" s="7">
        <v>45261</v>
      </c>
      <c r="C177" s="6" t="str">
        <f>HYPERLINK("https://eping.wto.org/en/Search?viewData= G/TBT/N/SWZ/19"," G/TBT/N/SWZ/19")</f>
        <v xml:space="preserve"> G/TBT/N/SWZ/19</v>
      </c>
      <c r="D177" s="6" t="s">
        <v>312</v>
      </c>
      <c r="E177" s="8" t="s">
        <v>676</v>
      </c>
      <c r="F177" s="8" t="s">
        <v>677</v>
      </c>
      <c r="G177" s="8" t="s">
        <v>450</v>
      </c>
      <c r="H177" s="6" t="s">
        <v>451</v>
      </c>
      <c r="I177" s="6" t="s">
        <v>452</v>
      </c>
      <c r="J177" s="6" t="s">
        <v>421</v>
      </c>
      <c r="K177" s="6" t="s">
        <v>21</v>
      </c>
      <c r="L177" s="6"/>
      <c r="M177" s="7">
        <v>45321</v>
      </c>
      <c r="N177" s="6" t="s">
        <v>24</v>
      </c>
      <c r="O177" s="8" t="s">
        <v>678</v>
      </c>
      <c r="P177" s="6" t="str">
        <f>HYPERLINK("https://docs.wto.org/imrd/directdoc.asp?DDFDocuments/t/G/TBTN23/SWZ19.DOCX", "https://docs.wto.org/imrd/directdoc.asp?DDFDocuments/t/G/TBTN23/SWZ19.DOCX")</f>
        <v>https://docs.wto.org/imrd/directdoc.asp?DDFDocuments/t/G/TBTN23/SWZ19.DOCX</v>
      </c>
      <c r="Q177" s="6"/>
      <c r="R177" s="6" t="str">
        <f>HYPERLINK("https://docs.wto.org/imrd/directdoc.asp?DDFDocuments/v/G/TBTN23/SWZ19.DOCX", "https://docs.wto.org/imrd/directdoc.asp?DDFDocuments/v/G/TBTN23/SWZ19.DOCX")</f>
        <v>https://docs.wto.org/imrd/directdoc.asp?DDFDocuments/v/G/TBTN23/SWZ19.DOCX</v>
      </c>
    </row>
    <row r="178" spans="1:18" ht="69.95" customHeight="1">
      <c r="A178" s="2" t="s">
        <v>779</v>
      </c>
      <c r="B178" s="7">
        <v>45261</v>
      </c>
      <c r="C178" s="6" t="str">
        <f>HYPERLINK("https://eping.wto.org/en/Search?viewData= G/TBT/N/ISR/1301"," G/TBT/N/ISR/1301")</f>
        <v xml:space="preserve"> G/TBT/N/ISR/1301</v>
      </c>
      <c r="D178" s="6" t="s">
        <v>669</v>
      </c>
      <c r="E178" s="8" t="s">
        <v>670</v>
      </c>
      <c r="F178" s="8" t="s">
        <v>671</v>
      </c>
      <c r="G178" s="8" t="s">
        <v>672</v>
      </c>
      <c r="H178" s="6" t="s">
        <v>673</v>
      </c>
      <c r="I178" s="6" t="s">
        <v>674</v>
      </c>
      <c r="J178" s="6" t="s">
        <v>52</v>
      </c>
      <c r="K178" s="6" t="s">
        <v>21</v>
      </c>
      <c r="L178" s="6"/>
      <c r="M178" s="7">
        <v>45321</v>
      </c>
      <c r="N178" s="6" t="s">
        <v>24</v>
      </c>
      <c r="O178" s="8" t="s">
        <v>675</v>
      </c>
      <c r="P178" s="6" t="str">
        <f>HYPERLINK("https://docs.wto.org/imrd/directdoc.asp?DDFDocuments/t/G/TBTN23/ISR1301.DOCX", "https://docs.wto.org/imrd/directdoc.asp?DDFDocuments/t/G/TBTN23/ISR1301.DOCX")</f>
        <v>https://docs.wto.org/imrd/directdoc.asp?DDFDocuments/t/G/TBTN23/ISR1301.DOCX</v>
      </c>
      <c r="Q178" s="6"/>
      <c r="R178" s="6" t="str">
        <f>HYPERLINK("https://docs.wto.org/imrd/directdoc.asp?DDFDocuments/v/G/TBTN23/ISR1301.DOCX", "https://docs.wto.org/imrd/directdoc.asp?DDFDocuments/v/G/TBTN23/ISR1301.DOCX")</f>
        <v>https://docs.wto.org/imrd/directdoc.asp?DDFDocuments/v/G/TBTN23/ISR1301.DOCX</v>
      </c>
    </row>
    <row r="179" spans="1:18" ht="69.95" customHeight="1">
      <c r="A179" s="2" t="s">
        <v>725</v>
      </c>
      <c r="B179" s="7">
        <v>45271</v>
      </c>
      <c r="C179" s="6" t="str">
        <f>HYPERLINK("https://eping.wto.org/en/Search?viewData= G/TBT/N/BDI/419, G/TBT/N/KEN/1524, G/TBT/N/RWA/954, G/TBT/N/TZA/1054, G/TBT/N/UGA/1869"," G/TBT/N/BDI/419, G/TBT/N/KEN/1524, G/TBT/N/RWA/954, G/TBT/N/TZA/1054, G/TBT/N/UGA/1869")</f>
        <v xml:space="preserve"> G/TBT/N/BDI/419, G/TBT/N/KEN/1524, G/TBT/N/RWA/954, G/TBT/N/TZA/1054, G/TBT/N/UGA/1869</v>
      </c>
      <c r="D179" s="6" t="s">
        <v>217</v>
      </c>
      <c r="E179" s="8" t="s">
        <v>338</v>
      </c>
      <c r="F179" s="8" t="s">
        <v>339</v>
      </c>
      <c r="G179" s="8" t="s">
        <v>340</v>
      </c>
      <c r="H179" s="6" t="s">
        <v>21</v>
      </c>
      <c r="I179" s="6" t="s">
        <v>341</v>
      </c>
      <c r="J179" s="6" t="s">
        <v>327</v>
      </c>
      <c r="K179" s="6" t="s">
        <v>53</v>
      </c>
      <c r="L179" s="6"/>
      <c r="M179" s="7">
        <v>45331</v>
      </c>
      <c r="N179" s="6" t="s">
        <v>24</v>
      </c>
      <c r="O179" s="6"/>
      <c r="P179" s="6" t="str">
        <f>HYPERLINK("https://docs.wto.org/imrd/directdoc.asp?DDFDocuments/t/G/TBTN23/BDI419.DOCX", "https://docs.wto.org/imrd/directdoc.asp?DDFDocuments/t/G/TBTN23/BDI419.DOCX")</f>
        <v>https://docs.wto.org/imrd/directdoc.asp?DDFDocuments/t/G/TBTN23/BDI419.DOCX</v>
      </c>
      <c r="Q179" s="6"/>
      <c r="R179" s="6" t="str">
        <f>HYPERLINK("https://docs.wto.org/imrd/directdoc.asp?DDFDocuments/v/G/TBTN23/BDI419.DOCX", "https://docs.wto.org/imrd/directdoc.asp?DDFDocuments/v/G/TBTN23/BDI419.DOCX")</f>
        <v>https://docs.wto.org/imrd/directdoc.asp?DDFDocuments/v/G/TBTN23/BDI419.DOCX</v>
      </c>
    </row>
    <row r="180" spans="1:18" ht="69.95" customHeight="1">
      <c r="A180" s="2" t="s">
        <v>725</v>
      </c>
      <c r="B180" s="7">
        <v>45271</v>
      </c>
      <c r="C180" s="6" t="str">
        <f>HYPERLINK("https://eping.wto.org/en/Search?viewData= G/TBT/N/BDI/419, G/TBT/N/KEN/1524, G/TBT/N/RWA/954, G/TBT/N/TZA/1054, G/TBT/N/UGA/1869"," G/TBT/N/BDI/419, G/TBT/N/KEN/1524, G/TBT/N/RWA/954, G/TBT/N/TZA/1054, G/TBT/N/UGA/1869")</f>
        <v xml:space="preserve"> G/TBT/N/BDI/419, G/TBT/N/KEN/1524, G/TBT/N/RWA/954, G/TBT/N/TZA/1054, G/TBT/N/UGA/1869</v>
      </c>
      <c r="D180" s="6" t="s">
        <v>167</v>
      </c>
      <c r="E180" s="8" t="s">
        <v>338</v>
      </c>
      <c r="F180" s="8" t="s">
        <v>339</v>
      </c>
      <c r="G180" s="8" t="s">
        <v>340</v>
      </c>
      <c r="H180" s="6" t="s">
        <v>21</v>
      </c>
      <c r="I180" s="6" t="s">
        <v>341</v>
      </c>
      <c r="J180" s="6" t="s">
        <v>325</v>
      </c>
      <c r="K180" s="6" t="s">
        <v>53</v>
      </c>
      <c r="L180" s="6"/>
      <c r="M180" s="7">
        <v>45331</v>
      </c>
      <c r="N180" s="6" t="s">
        <v>24</v>
      </c>
      <c r="O180" s="6"/>
      <c r="P180" s="6" t="str">
        <f>HYPERLINK("https://docs.wto.org/imrd/directdoc.asp?DDFDocuments/t/G/TBTN23/BDI419.DOCX", "https://docs.wto.org/imrd/directdoc.asp?DDFDocuments/t/G/TBTN23/BDI419.DOCX")</f>
        <v>https://docs.wto.org/imrd/directdoc.asp?DDFDocuments/t/G/TBTN23/BDI419.DOCX</v>
      </c>
      <c r="Q180" s="6"/>
      <c r="R180" s="6" t="str">
        <f>HYPERLINK("https://docs.wto.org/imrd/directdoc.asp?DDFDocuments/v/G/TBTN23/BDI419.DOCX", "https://docs.wto.org/imrd/directdoc.asp?DDFDocuments/v/G/TBTN23/BDI419.DOCX")</f>
        <v>https://docs.wto.org/imrd/directdoc.asp?DDFDocuments/v/G/TBTN23/BDI419.DOCX</v>
      </c>
    </row>
    <row r="181" spans="1:18" ht="69.95" customHeight="1">
      <c r="A181" s="2" t="s">
        <v>725</v>
      </c>
      <c r="B181" s="7">
        <v>45271</v>
      </c>
      <c r="C181" s="6" t="str">
        <f>HYPERLINK("https://eping.wto.org/en/Search?viewData= G/TBT/N/BDI/419, G/TBT/N/KEN/1524, G/TBT/N/RWA/954, G/TBT/N/TZA/1054, G/TBT/N/UGA/1869"," G/TBT/N/BDI/419, G/TBT/N/KEN/1524, G/TBT/N/RWA/954, G/TBT/N/TZA/1054, G/TBT/N/UGA/1869")</f>
        <v xml:space="preserve"> G/TBT/N/BDI/419, G/TBT/N/KEN/1524, G/TBT/N/RWA/954, G/TBT/N/TZA/1054, G/TBT/N/UGA/1869</v>
      </c>
      <c r="D181" s="6" t="s">
        <v>201</v>
      </c>
      <c r="E181" s="8" t="s">
        <v>338</v>
      </c>
      <c r="F181" s="8" t="s">
        <v>339</v>
      </c>
      <c r="G181" s="8" t="s">
        <v>340</v>
      </c>
      <c r="H181" s="6" t="s">
        <v>21</v>
      </c>
      <c r="I181" s="6" t="s">
        <v>341</v>
      </c>
      <c r="J181" s="6" t="s">
        <v>327</v>
      </c>
      <c r="K181" s="6" t="s">
        <v>53</v>
      </c>
      <c r="L181" s="6"/>
      <c r="M181" s="7">
        <v>45331</v>
      </c>
      <c r="N181" s="6" t="s">
        <v>24</v>
      </c>
      <c r="O181" s="6"/>
      <c r="P181" s="6" t="str">
        <f>HYPERLINK("https://docs.wto.org/imrd/directdoc.asp?DDFDocuments/t/G/TBTN23/BDI419.DOCX", "https://docs.wto.org/imrd/directdoc.asp?DDFDocuments/t/G/TBTN23/BDI419.DOCX")</f>
        <v>https://docs.wto.org/imrd/directdoc.asp?DDFDocuments/t/G/TBTN23/BDI419.DOCX</v>
      </c>
      <c r="Q181" s="6"/>
      <c r="R181" s="6" t="str">
        <f>HYPERLINK("https://docs.wto.org/imrd/directdoc.asp?DDFDocuments/v/G/TBTN23/BDI419.DOCX", "https://docs.wto.org/imrd/directdoc.asp?DDFDocuments/v/G/TBTN23/BDI419.DOCX")</f>
        <v>https://docs.wto.org/imrd/directdoc.asp?DDFDocuments/v/G/TBTN23/BDI419.DOCX</v>
      </c>
    </row>
    <row r="182" spans="1:18" ht="69.95" customHeight="1">
      <c r="A182" s="2" t="s">
        <v>725</v>
      </c>
      <c r="B182" s="7">
        <v>45271</v>
      </c>
      <c r="C182" s="6" t="str">
        <f>HYPERLINK("https://eping.wto.org/en/Search?viewData= G/TBT/N/BDI/419, G/TBT/N/KEN/1524, G/TBT/N/RWA/954, G/TBT/N/TZA/1054, G/TBT/N/UGA/1869"," G/TBT/N/BDI/419, G/TBT/N/KEN/1524, G/TBT/N/RWA/954, G/TBT/N/TZA/1054, G/TBT/N/UGA/1869")</f>
        <v xml:space="preserve"> G/TBT/N/BDI/419, G/TBT/N/KEN/1524, G/TBT/N/RWA/954, G/TBT/N/TZA/1054, G/TBT/N/UGA/1869</v>
      </c>
      <c r="D182" s="6" t="s">
        <v>175</v>
      </c>
      <c r="E182" s="8" t="s">
        <v>338</v>
      </c>
      <c r="F182" s="8" t="s">
        <v>339</v>
      </c>
      <c r="G182" s="8" t="s">
        <v>340</v>
      </c>
      <c r="H182" s="6" t="s">
        <v>21</v>
      </c>
      <c r="I182" s="6" t="s">
        <v>341</v>
      </c>
      <c r="J182" s="6" t="s">
        <v>325</v>
      </c>
      <c r="K182" s="6" t="s">
        <v>53</v>
      </c>
      <c r="L182" s="6"/>
      <c r="M182" s="7">
        <v>45331</v>
      </c>
      <c r="N182" s="6" t="s">
        <v>24</v>
      </c>
      <c r="O182" s="6"/>
      <c r="P182" s="6" t="str">
        <f>HYPERLINK("https://docs.wto.org/imrd/directdoc.asp?DDFDocuments/t/G/TBTN23/BDI419.DOCX", "https://docs.wto.org/imrd/directdoc.asp?DDFDocuments/t/G/TBTN23/BDI419.DOCX")</f>
        <v>https://docs.wto.org/imrd/directdoc.asp?DDFDocuments/t/G/TBTN23/BDI419.DOCX</v>
      </c>
      <c r="Q182" s="6"/>
      <c r="R182" s="6" t="str">
        <f>HYPERLINK("https://docs.wto.org/imrd/directdoc.asp?DDFDocuments/v/G/TBTN23/BDI419.DOCX", "https://docs.wto.org/imrd/directdoc.asp?DDFDocuments/v/G/TBTN23/BDI419.DOCX")</f>
        <v>https://docs.wto.org/imrd/directdoc.asp?DDFDocuments/v/G/TBTN23/BDI419.DOCX</v>
      </c>
    </row>
    <row r="183" spans="1:18" ht="69.95" customHeight="1">
      <c r="A183" s="2" t="s">
        <v>725</v>
      </c>
      <c r="B183" s="7">
        <v>45271</v>
      </c>
      <c r="C183" s="6" t="str">
        <f>HYPERLINK("https://eping.wto.org/en/Search?viewData= G/TBT/N/BDI/419, G/TBT/N/KEN/1524, G/TBT/N/RWA/954, G/TBT/N/TZA/1054, G/TBT/N/UGA/1869"," G/TBT/N/BDI/419, G/TBT/N/KEN/1524, G/TBT/N/RWA/954, G/TBT/N/TZA/1054, G/TBT/N/UGA/1869")</f>
        <v xml:space="preserve"> G/TBT/N/BDI/419, G/TBT/N/KEN/1524, G/TBT/N/RWA/954, G/TBT/N/TZA/1054, G/TBT/N/UGA/1869</v>
      </c>
      <c r="D183" s="6" t="s">
        <v>213</v>
      </c>
      <c r="E183" s="8" t="s">
        <v>338</v>
      </c>
      <c r="F183" s="8" t="s">
        <v>339</v>
      </c>
      <c r="G183" s="8" t="s">
        <v>340</v>
      </c>
      <c r="H183" s="6" t="s">
        <v>21</v>
      </c>
      <c r="I183" s="6" t="s">
        <v>341</v>
      </c>
      <c r="J183" s="6" t="s">
        <v>327</v>
      </c>
      <c r="K183" s="6" t="s">
        <v>53</v>
      </c>
      <c r="L183" s="6"/>
      <c r="M183" s="7">
        <v>45331</v>
      </c>
      <c r="N183" s="6" t="s">
        <v>24</v>
      </c>
      <c r="O183" s="6"/>
      <c r="P183" s="6" t="str">
        <f>HYPERLINK("https://docs.wto.org/imrd/directdoc.asp?DDFDocuments/t/G/TBTN23/BDI419.DOCX", "https://docs.wto.org/imrd/directdoc.asp?DDFDocuments/t/G/TBTN23/BDI419.DOCX")</f>
        <v>https://docs.wto.org/imrd/directdoc.asp?DDFDocuments/t/G/TBTN23/BDI419.DOCX</v>
      </c>
      <c r="Q183" s="6"/>
      <c r="R183" s="6" t="str">
        <f>HYPERLINK("https://docs.wto.org/imrd/directdoc.asp?DDFDocuments/v/G/TBTN23/BDI419.DOCX", "https://docs.wto.org/imrd/directdoc.asp?DDFDocuments/v/G/TBTN23/BDI419.DOCX")</f>
        <v>https://docs.wto.org/imrd/directdoc.asp?DDFDocuments/v/G/TBTN23/BDI419.DOCX</v>
      </c>
    </row>
    <row r="184" spans="1:18" ht="69.95" customHeight="1">
      <c r="A184" s="2" t="s">
        <v>714</v>
      </c>
      <c r="B184" s="7">
        <v>45274</v>
      </c>
      <c r="C184" s="6" t="str">
        <f>HYPERLINK("https://eping.wto.org/en/Search?viewData= G/TBT/N/MEX/529"," G/TBT/N/MEX/529")</f>
        <v xml:space="preserve"> G/TBT/N/MEX/529</v>
      </c>
      <c r="D184" s="6" t="s">
        <v>229</v>
      </c>
      <c r="E184" s="8" t="s">
        <v>230</v>
      </c>
      <c r="F184" s="8" t="s">
        <v>231</v>
      </c>
      <c r="G184" s="8" t="s">
        <v>232</v>
      </c>
      <c r="H184" s="6" t="s">
        <v>21</v>
      </c>
      <c r="I184" s="6" t="s">
        <v>233</v>
      </c>
      <c r="J184" s="6" t="s">
        <v>234</v>
      </c>
      <c r="K184" s="6" t="s">
        <v>21</v>
      </c>
      <c r="L184" s="6"/>
      <c r="M184" s="7">
        <v>45334</v>
      </c>
      <c r="N184" s="6" t="s">
        <v>24</v>
      </c>
      <c r="O184" s="8" t="s">
        <v>235</v>
      </c>
      <c r="P184" s="6"/>
      <c r="Q184" s="6"/>
      <c r="R184" s="6" t="str">
        <f>HYPERLINK("https://docs.wto.org/imrd/directdoc.asp?DDFDocuments/v/G/TBTN23/MEX529.DOCX", "https://docs.wto.org/imrd/directdoc.asp?DDFDocuments/v/G/TBTN23/MEX529.DOCX")</f>
        <v>https://docs.wto.org/imrd/directdoc.asp?DDFDocuments/v/G/TBTN23/MEX529.DOCX</v>
      </c>
    </row>
    <row r="185" spans="1:18" ht="69.95" customHeight="1">
      <c r="A185" s="2" t="s">
        <v>721</v>
      </c>
      <c r="B185" s="7">
        <v>45272</v>
      </c>
      <c r="C185" s="6" t="str">
        <f>HYPERLINK("https://eping.wto.org/en/Search?viewData= G/TBT/N/EU/1037"," G/TBT/N/EU/1037")</f>
        <v xml:space="preserve"> G/TBT/N/EU/1037</v>
      </c>
      <c r="D185" s="6" t="s">
        <v>47</v>
      </c>
      <c r="E185" s="8" t="s">
        <v>307</v>
      </c>
      <c r="F185" s="8" t="s">
        <v>308</v>
      </c>
      <c r="G185" s="8" t="s">
        <v>309</v>
      </c>
      <c r="H185" s="6" t="s">
        <v>21</v>
      </c>
      <c r="I185" s="6" t="s">
        <v>310</v>
      </c>
      <c r="J185" s="6" t="s">
        <v>31</v>
      </c>
      <c r="K185" s="6" t="s">
        <v>21</v>
      </c>
      <c r="L185" s="6"/>
      <c r="M185" s="7">
        <v>45332</v>
      </c>
      <c r="N185" s="6" t="s">
        <v>24</v>
      </c>
      <c r="O185" s="8" t="s">
        <v>311</v>
      </c>
      <c r="P185" s="6" t="str">
        <f>HYPERLINK("https://docs.wto.org/imrd/directdoc.asp?DDFDocuments/t/G/TBTN23/EU1037.DOCX", "https://docs.wto.org/imrd/directdoc.asp?DDFDocuments/t/G/TBTN23/EU1037.DOCX")</f>
        <v>https://docs.wto.org/imrd/directdoc.asp?DDFDocuments/t/G/TBTN23/EU1037.DOCX</v>
      </c>
      <c r="Q185" s="6"/>
      <c r="R185" s="6" t="str">
        <f>HYPERLINK("https://docs.wto.org/imrd/directdoc.asp?DDFDocuments/v/G/TBTN23/EU1037.DOCX", "https://docs.wto.org/imrd/directdoc.asp?DDFDocuments/v/G/TBTN23/EU1037.DOCX")</f>
        <v>https://docs.wto.org/imrd/directdoc.asp?DDFDocuments/v/G/TBTN23/EU1037.DOCX</v>
      </c>
    </row>
    <row r="186" spans="1:18" ht="69.95" customHeight="1">
      <c r="A186" s="2" t="s">
        <v>735</v>
      </c>
      <c r="B186" s="7">
        <v>45271</v>
      </c>
      <c r="C186" s="6" t="str">
        <f>HYPERLINK("https://eping.wto.org/en/Search?viewData= G/TBT/N/JPN/789"," G/TBT/N/JPN/789")</f>
        <v xml:space="preserve"> G/TBT/N/JPN/789</v>
      </c>
      <c r="D186" s="6" t="s">
        <v>62</v>
      </c>
      <c r="E186" s="8" t="s">
        <v>411</v>
      </c>
      <c r="F186" s="8" t="s">
        <v>412</v>
      </c>
      <c r="G186" s="8" t="s">
        <v>413</v>
      </c>
      <c r="H186" s="6" t="s">
        <v>21</v>
      </c>
      <c r="I186" s="6" t="s">
        <v>414</v>
      </c>
      <c r="J186" s="6" t="s">
        <v>247</v>
      </c>
      <c r="K186" s="6" t="s">
        <v>21</v>
      </c>
      <c r="L186" s="6"/>
      <c r="M186" s="7">
        <v>45331</v>
      </c>
      <c r="N186" s="6" t="s">
        <v>24</v>
      </c>
      <c r="O186" s="8" t="s">
        <v>415</v>
      </c>
      <c r="P186" s="6" t="str">
        <f>HYPERLINK("https://docs.wto.org/imrd/directdoc.asp?DDFDocuments/t/G/TBTN23/JPN789.DOCX", "https://docs.wto.org/imrd/directdoc.asp?DDFDocuments/t/G/TBTN23/JPN789.DOCX")</f>
        <v>https://docs.wto.org/imrd/directdoc.asp?DDFDocuments/t/G/TBTN23/JPN789.DOCX</v>
      </c>
      <c r="Q186" s="6"/>
      <c r="R186" s="6"/>
    </row>
    <row r="187" spans="1:18" ht="69.95" customHeight="1">
      <c r="A187" s="2" t="s">
        <v>715</v>
      </c>
      <c r="B187" s="7">
        <v>45274</v>
      </c>
      <c r="C187" s="6" t="str">
        <f>HYPERLINK("https://eping.wto.org/en/Search?viewData= G/TBT/N/KOR/1186"," G/TBT/N/KOR/1186")</f>
        <v xml:space="preserve"> G/TBT/N/KOR/1186</v>
      </c>
      <c r="D187" s="6" t="s">
        <v>26</v>
      </c>
      <c r="E187" s="8" t="s">
        <v>249</v>
      </c>
      <c r="F187" s="8" t="s">
        <v>250</v>
      </c>
      <c r="G187" s="8" t="s">
        <v>251</v>
      </c>
      <c r="H187" s="6" t="s">
        <v>21</v>
      </c>
      <c r="I187" s="6" t="s">
        <v>252</v>
      </c>
      <c r="J187" s="6" t="s">
        <v>247</v>
      </c>
      <c r="K187" s="6" t="s">
        <v>21</v>
      </c>
      <c r="L187" s="6"/>
      <c r="M187" s="7">
        <v>45334</v>
      </c>
      <c r="N187" s="6" t="s">
        <v>24</v>
      </c>
      <c r="O187" s="8" t="s">
        <v>253</v>
      </c>
      <c r="P187" s="6" t="str">
        <f>HYPERLINK("https://docs.wto.org/imrd/directdoc.asp?DDFDocuments/t/G/TBTN23/KOR1186.DOCX", "https://docs.wto.org/imrd/directdoc.asp?DDFDocuments/t/G/TBTN23/KOR1186.DOCX")</f>
        <v>https://docs.wto.org/imrd/directdoc.asp?DDFDocuments/t/G/TBTN23/KOR1186.DOCX</v>
      </c>
      <c r="Q187" s="6"/>
      <c r="R187" s="6"/>
    </row>
    <row r="188" spans="1:18" ht="69.95" customHeight="1">
      <c r="A188" s="2" t="s">
        <v>694</v>
      </c>
      <c r="B188" s="7">
        <v>45279</v>
      </c>
      <c r="C188" s="6" t="str">
        <f>HYPERLINK("https://eping.wto.org/en/Search?viewData= G/TBT/N/CHL/668"," G/TBT/N/CHL/668")</f>
        <v xml:space="preserve"> G/TBT/N/CHL/668</v>
      </c>
      <c r="D188" s="6" t="s">
        <v>102</v>
      </c>
      <c r="E188" s="8" t="s">
        <v>109</v>
      </c>
      <c r="F188" s="8" t="s">
        <v>110</v>
      </c>
      <c r="G188" s="8" t="s">
        <v>111</v>
      </c>
      <c r="H188" s="6" t="s">
        <v>21</v>
      </c>
      <c r="I188" s="6" t="s">
        <v>112</v>
      </c>
      <c r="J188" s="6" t="s">
        <v>113</v>
      </c>
      <c r="K188" s="6" t="s">
        <v>21</v>
      </c>
      <c r="L188" s="6"/>
      <c r="M188" s="7">
        <v>45339</v>
      </c>
      <c r="N188" s="6" t="s">
        <v>24</v>
      </c>
      <c r="O188" s="8" t="s">
        <v>114</v>
      </c>
      <c r="P188" s="6"/>
      <c r="Q188" s="6"/>
      <c r="R188" s="6" t="str">
        <f>HYPERLINK("https://docs.wto.org/imrd/directdoc.asp?DDFDocuments/v/G/TBTN23/CHL668.DOCX", "https://docs.wto.org/imrd/directdoc.asp?DDFDocuments/v/G/TBTN23/CHL668.DOCX")</f>
        <v>https://docs.wto.org/imrd/directdoc.asp?DDFDocuments/v/G/TBTN23/CHL668.DOCX</v>
      </c>
    </row>
    <row r="189" spans="1:18" ht="69.95" customHeight="1">
      <c r="A189" s="2" t="s">
        <v>695</v>
      </c>
      <c r="B189" s="7">
        <v>45279</v>
      </c>
      <c r="C189" s="6" t="str">
        <f>HYPERLINK("https://eping.wto.org/en/Search?viewData= G/TBT/N/CHL/669"," G/TBT/N/CHL/669")</f>
        <v xml:space="preserve"> G/TBT/N/CHL/669</v>
      </c>
      <c r="D189" s="6" t="s">
        <v>102</v>
      </c>
      <c r="E189" s="8" t="s">
        <v>115</v>
      </c>
      <c r="F189" s="8" t="s">
        <v>116</v>
      </c>
      <c r="G189" s="8" t="s">
        <v>117</v>
      </c>
      <c r="H189" s="6" t="s">
        <v>21</v>
      </c>
      <c r="I189" s="6" t="s">
        <v>112</v>
      </c>
      <c r="J189" s="6" t="s">
        <v>113</v>
      </c>
      <c r="K189" s="6" t="s">
        <v>21</v>
      </c>
      <c r="L189" s="6"/>
      <c r="M189" s="7">
        <v>45339</v>
      </c>
      <c r="N189" s="6" t="s">
        <v>24</v>
      </c>
      <c r="O189" s="8" t="s">
        <v>118</v>
      </c>
      <c r="P189" s="6"/>
      <c r="Q189" s="6"/>
      <c r="R189" s="6" t="str">
        <f>HYPERLINK("https://docs.wto.org/imrd/directdoc.asp?DDFDocuments/v/G/TBTN23/CHL669.DOCX", "https://docs.wto.org/imrd/directdoc.asp?DDFDocuments/v/G/TBTN23/CHL669.DOCX")</f>
        <v>https://docs.wto.org/imrd/directdoc.asp?DDFDocuments/v/G/TBTN23/CHL669.DOCX</v>
      </c>
    </row>
    <row r="190" spans="1:18" ht="69.95" customHeight="1">
      <c r="A190" s="2" t="s">
        <v>729</v>
      </c>
      <c r="B190" s="7">
        <v>45271</v>
      </c>
      <c r="C190" s="6" t="str">
        <f>HYPERLINK("https://eping.wto.org/en/Search?viewData= G/TBT/N/SWZ/34"," G/TBT/N/SWZ/34")</f>
        <v xml:space="preserve"> G/TBT/N/SWZ/34</v>
      </c>
      <c r="D190" s="6" t="s">
        <v>312</v>
      </c>
      <c r="E190" s="8" t="s">
        <v>313</v>
      </c>
      <c r="F190" s="8" t="s">
        <v>314</v>
      </c>
      <c r="G190" s="8" t="s">
        <v>315</v>
      </c>
      <c r="H190" s="6" t="s">
        <v>316</v>
      </c>
      <c r="I190" s="6" t="s">
        <v>317</v>
      </c>
      <c r="J190" s="6" t="s">
        <v>318</v>
      </c>
      <c r="K190" s="6" t="s">
        <v>21</v>
      </c>
      <c r="L190" s="6"/>
      <c r="M190" s="7" t="s">
        <v>21</v>
      </c>
      <c r="N190" s="6" t="s">
        <v>24</v>
      </c>
      <c r="O190" s="8" t="s">
        <v>319</v>
      </c>
      <c r="P190" s="6" t="str">
        <f>HYPERLINK("https://docs.wto.org/imrd/directdoc.asp?DDFDocuments/t/G/TBTN23/SWZ34.DOCX", "https://docs.wto.org/imrd/directdoc.asp?DDFDocuments/t/G/TBTN23/SWZ34.DOCX")</f>
        <v>https://docs.wto.org/imrd/directdoc.asp?DDFDocuments/t/G/TBTN23/SWZ34.DOCX</v>
      </c>
      <c r="Q190" s="6"/>
      <c r="R190" s="6" t="str">
        <f>HYPERLINK("https://docs.wto.org/imrd/directdoc.asp?DDFDocuments/v/G/TBTN23/SWZ34.DOCX", "https://docs.wto.org/imrd/directdoc.asp?DDFDocuments/v/G/TBTN23/SWZ34.DOCX")</f>
        <v>https://docs.wto.org/imrd/directdoc.asp?DDFDocuments/v/G/TBTN23/SWZ34.DOCX</v>
      </c>
    </row>
    <row r="191" spans="1:18" ht="69.95" customHeight="1">
      <c r="A191" s="2" t="s">
        <v>729</v>
      </c>
      <c r="B191" s="7">
        <v>45271</v>
      </c>
      <c r="C191" s="6" t="str">
        <f>HYPERLINK("https://eping.wto.org/en/Search?viewData= G/TBT/N/SWZ/33"," G/TBT/N/SWZ/33")</f>
        <v xml:space="preserve"> G/TBT/N/SWZ/33</v>
      </c>
      <c r="D191" s="6" t="s">
        <v>312</v>
      </c>
      <c r="E191" s="8" t="s">
        <v>350</v>
      </c>
      <c r="F191" s="8" t="s">
        <v>351</v>
      </c>
      <c r="G191" s="8" t="s">
        <v>352</v>
      </c>
      <c r="H191" s="6" t="s">
        <v>353</v>
      </c>
      <c r="I191" s="6" t="s">
        <v>317</v>
      </c>
      <c r="J191" s="6" t="s">
        <v>354</v>
      </c>
      <c r="K191" s="6" t="s">
        <v>21</v>
      </c>
      <c r="L191" s="6"/>
      <c r="M191" s="7" t="s">
        <v>21</v>
      </c>
      <c r="N191" s="6" t="s">
        <v>24</v>
      </c>
      <c r="O191" s="8" t="s">
        <v>355</v>
      </c>
      <c r="P191" s="6" t="str">
        <f>HYPERLINK("https://docs.wto.org/imrd/directdoc.asp?DDFDocuments/t/G/TBTN23/SWZ33.DOCX", "https://docs.wto.org/imrd/directdoc.asp?DDFDocuments/t/G/TBTN23/SWZ33.DOCX")</f>
        <v>https://docs.wto.org/imrd/directdoc.asp?DDFDocuments/t/G/TBTN23/SWZ33.DOCX</v>
      </c>
      <c r="Q191" s="6"/>
      <c r="R191" s="6" t="str">
        <f>HYPERLINK("https://docs.wto.org/imrd/directdoc.asp?DDFDocuments/v/G/TBTN23/SWZ33.DOCX", "https://docs.wto.org/imrd/directdoc.asp?DDFDocuments/v/G/TBTN23/SWZ33.DOCX")</f>
        <v>https://docs.wto.org/imrd/directdoc.asp?DDFDocuments/v/G/TBTN23/SWZ33.DOCX</v>
      </c>
    </row>
    <row r="192" spans="1:18" ht="69.95" customHeight="1">
      <c r="A192" s="2" t="s">
        <v>729</v>
      </c>
      <c r="B192" s="7">
        <v>45271</v>
      </c>
      <c r="C192" s="6" t="str">
        <f>HYPERLINK("https://eping.wto.org/en/Search?viewData= G/TBT/N/SWZ/35"," G/TBT/N/SWZ/35")</f>
        <v xml:space="preserve"> G/TBT/N/SWZ/35</v>
      </c>
      <c r="D192" s="6" t="s">
        <v>312</v>
      </c>
      <c r="E192" s="8" t="s">
        <v>371</v>
      </c>
      <c r="F192" s="8" t="s">
        <v>372</v>
      </c>
      <c r="G192" s="8" t="s">
        <v>315</v>
      </c>
      <c r="H192" s="6" t="s">
        <v>316</v>
      </c>
      <c r="I192" s="6" t="s">
        <v>317</v>
      </c>
      <c r="J192" s="6" t="s">
        <v>354</v>
      </c>
      <c r="K192" s="6" t="s">
        <v>21</v>
      </c>
      <c r="L192" s="6"/>
      <c r="M192" s="7" t="s">
        <v>21</v>
      </c>
      <c r="N192" s="6" t="s">
        <v>24</v>
      </c>
      <c r="O192" s="8" t="s">
        <v>373</v>
      </c>
      <c r="P192" s="6" t="str">
        <f>HYPERLINK("https://docs.wto.org/imrd/directdoc.asp?DDFDocuments/t/G/TBTN23/SWZ35.DOCX", "https://docs.wto.org/imrd/directdoc.asp?DDFDocuments/t/G/TBTN23/SWZ35.DOCX")</f>
        <v>https://docs.wto.org/imrd/directdoc.asp?DDFDocuments/t/G/TBTN23/SWZ35.DOCX</v>
      </c>
      <c r="Q192" s="6"/>
      <c r="R192" s="6" t="str">
        <f>HYPERLINK("https://docs.wto.org/imrd/directdoc.asp?DDFDocuments/v/G/TBTN23/SWZ35.DOCX", "https://docs.wto.org/imrd/directdoc.asp?DDFDocuments/v/G/TBTN23/SWZ35.DOCX")</f>
        <v>https://docs.wto.org/imrd/directdoc.asp?DDFDocuments/v/G/TBTN23/SWZ35.DOCX</v>
      </c>
    </row>
    <row r="193" spans="1:18" ht="69.95" customHeight="1">
      <c r="A193" s="2" t="s">
        <v>729</v>
      </c>
      <c r="B193" s="7">
        <v>45271</v>
      </c>
      <c r="C193" s="6" t="str">
        <f>HYPERLINK("https://eping.wto.org/en/Search?viewData= G/TBT/N/SWZ/30"," G/TBT/N/SWZ/30")</f>
        <v xml:space="preserve"> G/TBT/N/SWZ/30</v>
      </c>
      <c r="D193" s="6" t="s">
        <v>312</v>
      </c>
      <c r="E193" s="8" t="s">
        <v>428</v>
      </c>
      <c r="F193" s="8" t="s">
        <v>429</v>
      </c>
      <c r="G193" s="8" t="s">
        <v>430</v>
      </c>
      <c r="H193" s="6" t="s">
        <v>431</v>
      </c>
      <c r="I193" s="6" t="s">
        <v>317</v>
      </c>
      <c r="J193" s="6" t="s">
        <v>432</v>
      </c>
      <c r="K193" s="6" t="s">
        <v>21</v>
      </c>
      <c r="L193" s="6"/>
      <c r="M193" s="7" t="s">
        <v>21</v>
      </c>
      <c r="N193" s="6" t="s">
        <v>24</v>
      </c>
      <c r="O193" s="8" t="s">
        <v>433</v>
      </c>
      <c r="P193" s="6" t="str">
        <f>HYPERLINK("https://docs.wto.org/imrd/directdoc.asp?DDFDocuments/t/G/TBTN23/SWZ30.DOCX", "https://docs.wto.org/imrd/directdoc.asp?DDFDocuments/t/G/TBTN23/SWZ30.DOCX")</f>
        <v>https://docs.wto.org/imrd/directdoc.asp?DDFDocuments/t/G/TBTN23/SWZ30.DOCX</v>
      </c>
      <c r="Q193" s="6"/>
      <c r="R193" s="6" t="str">
        <f>HYPERLINK("https://docs.wto.org/imrd/directdoc.asp?DDFDocuments/v/G/TBTN23/SWZ30.DOCX", "https://docs.wto.org/imrd/directdoc.asp?DDFDocuments/v/G/TBTN23/SWZ30.DOCX")</f>
        <v>https://docs.wto.org/imrd/directdoc.asp?DDFDocuments/v/G/TBTN23/SWZ30.DOCX</v>
      </c>
    </row>
    <row r="194" spans="1:18" ht="69.95" customHeight="1">
      <c r="A194" s="2" t="s">
        <v>762</v>
      </c>
      <c r="B194" s="7">
        <v>45264</v>
      </c>
      <c r="C194" s="6" t="str">
        <f>HYPERLINK("https://eping.wto.org/en/Search?viewData= G/TBT/N/BDI/418, G/TBT/N/KEN/1523, G/TBT/N/RWA/953, G/TBT/N/TZA/1053, G/TBT/N/UGA/1868"," G/TBT/N/BDI/418, G/TBT/N/KEN/1523, G/TBT/N/RWA/953, G/TBT/N/TZA/1053, G/TBT/N/UGA/1868")</f>
        <v xml:space="preserve"> G/TBT/N/BDI/418, G/TBT/N/KEN/1523, G/TBT/N/RWA/953, G/TBT/N/TZA/1053, G/TBT/N/UGA/1868</v>
      </c>
      <c r="D194" s="6" t="s">
        <v>167</v>
      </c>
      <c r="E194" s="8" t="s">
        <v>542</v>
      </c>
      <c r="F194" s="8" t="s">
        <v>543</v>
      </c>
      <c r="G194" s="8" t="s">
        <v>544</v>
      </c>
      <c r="H194" s="6" t="s">
        <v>545</v>
      </c>
      <c r="I194" s="6" t="s">
        <v>517</v>
      </c>
      <c r="J194" s="6" t="s">
        <v>546</v>
      </c>
      <c r="K194" s="6" t="s">
        <v>21</v>
      </c>
      <c r="L194" s="6"/>
      <c r="M194" s="7">
        <v>45324</v>
      </c>
      <c r="N194" s="6" t="s">
        <v>24</v>
      </c>
      <c r="O194" s="8" t="s">
        <v>547</v>
      </c>
      <c r="P194" s="6" t="str">
        <f>HYPERLINK("https://docs.wto.org/imrd/directdoc.asp?DDFDocuments/t/G/TBTN23/BDI418.DOCX", "https://docs.wto.org/imrd/directdoc.asp?DDFDocuments/t/G/TBTN23/BDI418.DOCX")</f>
        <v>https://docs.wto.org/imrd/directdoc.asp?DDFDocuments/t/G/TBTN23/BDI418.DOCX</v>
      </c>
      <c r="Q194" s="6"/>
      <c r="R194" s="6" t="str">
        <f>HYPERLINK("https://docs.wto.org/imrd/directdoc.asp?DDFDocuments/v/G/TBTN23/BDI418.DOCX", "https://docs.wto.org/imrd/directdoc.asp?DDFDocuments/v/G/TBTN23/BDI418.DOCX")</f>
        <v>https://docs.wto.org/imrd/directdoc.asp?DDFDocuments/v/G/TBTN23/BDI418.DOCX</v>
      </c>
    </row>
    <row r="195" spans="1:18" ht="69.95" customHeight="1">
      <c r="A195" s="2" t="s">
        <v>762</v>
      </c>
      <c r="B195" s="7">
        <v>45264</v>
      </c>
      <c r="C195" s="6" t="str">
        <f>HYPERLINK("https://eping.wto.org/en/Search?viewData= G/TBT/N/BDI/418, G/TBT/N/KEN/1523, G/TBT/N/RWA/953, G/TBT/N/TZA/1053, G/TBT/N/UGA/1868"," G/TBT/N/BDI/418, G/TBT/N/KEN/1523, G/TBT/N/RWA/953, G/TBT/N/TZA/1053, G/TBT/N/UGA/1868")</f>
        <v xml:space="preserve"> G/TBT/N/BDI/418, G/TBT/N/KEN/1523, G/TBT/N/RWA/953, G/TBT/N/TZA/1053, G/TBT/N/UGA/1868</v>
      </c>
      <c r="D195" s="6" t="s">
        <v>213</v>
      </c>
      <c r="E195" s="8" t="s">
        <v>542</v>
      </c>
      <c r="F195" s="8" t="s">
        <v>543</v>
      </c>
      <c r="G195" s="8" t="s">
        <v>544</v>
      </c>
      <c r="H195" s="6" t="s">
        <v>574</v>
      </c>
      <c r="I195" s="6" t="s">
        <v>517</v>
      </c>
      <c r="J195" s="6" t="s">
        <v>575</v>
      </c>
      <c r="K195" s="6" t="s">
        <v>21</v>
      </c>
      <c r="L195" s="6"/>
      <c r="M195" s="7">
        <v>45324</v>
      </c>
      <c r="N195" s="6" t="s">
        <v>24</v>
      </c>
      <c r="O195" s="8" t="s">
        <v>547</v>
      </c>
      <c r="P195" s="6" t="str">
        <f>HYPERLINK("https://docs.wto.org/imrd/directdoc.asp?DDFDocuments/t/G/TBTN23/BDI418.DOCX", "https://docs.wto.org/imrd/directdoc.asp?DDFDocuments/t/G/TBTN23/BDI418.DOCX")</f>
        <v>https://docs.wto.org/imrd/directdoc.asp?DDFDocuments/t/G/TBTN23/BDI418.DOCX</v>
      </c>
      <c r="Q195" s="6"/>
      <c r="R195" s="6" t="str">
        <f>HYPERLINK("https://docs.wto.org/imrd/directdoc.asp?DDFDocuments/v/G/TBTN23/BDI418.DOCX", "https://docs.wto.org/imrd/directdoc.asp?DDFDocuments/v/G/TBTN23/BDI418.DOCX")</f>
        <v>https://docs.wto.org/imrd/directdoc.asp?DDFDocuments/v/G/TBTN23/BDI418.DOCX</v>
      </c>
    </row>
    <row r="196" spans="1:18" ht="69.95" customHeight="1">
      <c r="A196" s="2" t="s">
        <v>762</v>
      </c>
      <c r="B196" s="7">
        <v>45264</v>
      </c>
      <c r="C196" s="6" t="str">
        <f>HYPERLINK("https://eping.wto.org/en/Search?viewData= G/TBT/N/BDI/418, G/TBT/N/KEN/1523, G/TBT/N/RWA/953, G/TBT/N/TZA/1053, G/TBT/N/UGA/1868"," G/TBT/N/BDI/418, G/TBT/N/KEN/1523, G/TBT/N/RWA/953, G/TBT/N/TZA/1053, G/TBT/N/UGA/1868")</f>
        <v xml:space="preserve"> G/TBT/N/BDI/418, G/TBT/N/KEN/1523, G/TBT/N/RWA/953, G/TBT/N/TZA/1053, G/TBT/N/UGA/1868</v>
      </c>
      <c r="D196" s="6" t="s">
        <v>201</v>
      </c>
      <c r="E196" s="8" t="s">
        <v>542</v>
      </c>
      <c r="F196" s="8" t="s">
        <v>543</v>
      </c>
      <c r="G196" s="8" t="s">
        <v>544</v>
      </c>
      <c r="H196" s="6" t="s">
        <v>574</v>
      </c>
      <c r="I196" s="6" t="s">
        <v>517</v>
      </c>
      <c r="J196" s="6" t="s">
        <v>575</v>
      </c>
      <c r="K196" s="6" t="s">
        <v>21</v>
      </c>
      <c r="L196" s="6"/>
      <c r="M196" s="7">
        <v>45324</v>
      </c>
      <c r="N196" s="6" t="s">
        <v>24</v>
      </c>
      <c r="O196" s="8" t="s">
        <v>547</v>
      </c>
      <c r="P196" s="6" t="str">
        <f>HYPERLINK("https://docs.wto.org/imrd/directdoc.asp?DDFDocuments/t/G/TBTN23/BDI418.DOCX", "https://docs.wto.org/imrd/directdoc.asp?DDFDocuments/t/G/TBTN23/BDI418.DOCX")</f>
        <v>https://docs.wto.org/imrd/directdoc.asp?DDFDocuments/t/G/TBTN23/BDI418.DOCX</v>
      </c>
      <c r="Q196" s="6"/>
      <c r="R196" s="6" t="str">
        <f>HYPERLINK("https://docs.wto.org/imrd/directdoc.asp?DDFDocuments/v/G/TBTN23/BDI418.DOCX", "https://docs.wto.org/imrd/directdoc.asp?DDFDocuments/v/G/TBTN23/BDI418.DOCX")</f>
        <v>https://docs.wto.org/imrd/directdoc.asp?DDFDocuments/v/G/TBTN23/BDI418.DOCX</v>
      </c>
    </row>
    <row r="197" spans="1:18" ht="69.95" customHeight="1">
      <c r="A197" s="2" t="s">
        <v>750</v>
      </c>
      <c r="B197" s="7">
        <v>45264</v>
      </c>
      <c r="C197" s="6" t="str">
        <f>HYPERLINK("https://eping.wto.org/en/Search?viewData= G/TBT/N/BDI/418, G/TBT/N/KEN/1523, G/TBT/N/RWA/953, G/TBT/N/TZA/1053, G/TBT/N/UGA/1868"," G/TBT/N/BDI/418, G/TBT/N/KEN/1523, G/TBT/N/RWA/953, G/TBT/N/TZA/1053, G/TBT/N/UGA/1868")</f>
        <v xml:space="preserve"> G/TBT/N/BDI/418, G/TBT/N/KEN/1523, G/TBT/N/RWA/953, G/TBT/N/TZA/1053, G/TBT/N/UGA/1868</v>
      </c>
      <c r="D197" s="6" t="s">
        <v>175</v>
      </c>
      <c r="E197" s="8" t="s">
        <v>542</v>
      </c>
      <c r="F197" s="8" t="s">
        <v>543</v>
      </c>
      <c r="G197" s="8" t="s">
        <v>544</v>
      </c>
      <c r="H197" s="6" t="s">
        <v>574</v>
      </c>
      <c r="I197" s="6" t="s">
        <v>517</v>
      </c>
      <c r="J197" s="6" t="s">
        <v>575</v>
      </c>
      <c r="K197" s="6" t="s">
        <v>21</v>
      </c>
      <c r="L197" s="6"/>
      <c r="M197" s="7">
        <v>45324</v>
      </c>
      <c r="N197" s="6" t="s">
        <v>24</v>
      </c>
      <c r="O197" s="8" t="s">
        <v>547</v>
      </c>
      <c r="P197" s="6" t="str">
        <f>HYPERLINK("https://docs.wto.org/imrd/directdoc.asp?DDFDocuments/t/G/TBTN23/BDI418.DOCX", "https://docs.wto.org/imrd/directdoc.asp?DDFDocuments/t/G/TBTN23/BDI418.DOCX")</f>
        <v>https://docs.wto.org/imrd/directdoc.asp?DDFDocuments/t/G/TBTN23/BDI418.DOCX</v>
      </c>
      <c r="Q197" s="6"/>
      <c r="R197" s="6" t="str">
        <f>HYPERLINK("https://docs.wto.org/imrd/directdoc.asp?DDFDocuments/v/G/TBTN23/BDI418.DOCX", "https://docs.wto.org/imrd/directdoc.asp?DDFDocuments/v/G/TBTN23/BDI418.DOCX")</f>
        <v>https://docs.wto.org/imrd/directdoc.asp?DDFDocuments/v/G/TBTN23/BDI418.DOCX</v>
      </c>
    </row>
    <row r="198" spans="1:18" ht="69.95" customHeight="1">
      <c r="A198" s="2" t="s">
        <v>754</v>
      </c>
      <c r="B198" s="7">
        <v>45264</v>
      </c>
      <c r="C198" s="6" t="str">
        <f>HYPERLINK("https://eping.wto.org/en/Search?viewData= G/TBT/N/BDI/418, G/TBT/N/KEN/1523, G/TBT/N/RWA/953, G/TBT/N/TZA/1053, G/TBT/N/UGA/1868"," G/TBT/N/BDI/418, G/TBT/N/KEN/1523, G/TBT/N/RWA/953, G/TBT/N/TZA/1053, G/TBT/N/UGA/1868")</f>
        <v xml:space="preserve"> G/TBT/N/BDI/418, G/TBT/N/KEN/1523, G/TBT/N/RWA/953, G/TBT/N/TZA/1053, G/TBT/N/UGA/1868</v>
      </c>
      <c r="D198" s="6" t="s">
        <v>217</v>
      </c>
      <c r="E198" s="8" t="s">
        <v>542</v>
      </c>
      <c r="F198" s="8" t="s">
        <v>543</v>
      </c>
      <c r="G198" s="8" t="s">
        <v>544</v>
      </c>
      <c r="H198" s="6" t="s">
        <v>545</v>
      </c>
      <c r="I198" s="6" t="s">
        <v>517</v>
      </c>
      <c r="J198" s="6" t="s">
        <v>546</v>
      </c>
      <c r="K198" s="6" t="s">
        <v>21</v>
      </c>
      <c r="L198" s="6"/>
      <c r="M198" s="7">
        <v>45324</v>
      </c>
      <c r="N198" s="6" t="s">
        <v>24</v>
      </c>
      <c r="O198" s="8" t="s">
        <v>547</v>
      </c>
      <c r="P198" s="6" t="str">
        <f>HYPERLINK("https://docs.wto.org/imrd/directdoc.asp?DDFDocuments/t/G/TBTN23/BDI418.DOCX", "https://docs.wto.org/imrd/directdoc.asp?DDFDocuments/t/G/TBTN23/BDI418.DOCX")</f>
        <v>https://docs.wto.org/imrd/directdoc.asp?DDFDocuments/t/G/TBTN23/BDI418.DOCX</v>
      </c>
      <c r="Q198" s="6"/>
      <c r="R198" s="6" t="str">
        <f>HYPERLINK("https://docs.wto.org/imrd/directdoc.asp?DDFDocuments/v/G/TBTN23/BDI418.DOCX", "https://docs.wto.org/imrd/directdoc.asp?DDFDocuments/v/G/TBTN23/BDI418.DOCX")</f>
        <v>https://docs.wto.org/imrd/directdoc.asp?DDFDocuments/v/G/TBTN23/BDI418.DOCX</v>
      </c>
    </row>
    <row r="199" spans="1:18" ht="69.95" customHeight="1">
      <c r="A199" s="2" t="s">
        <v>789</v>
      </c>
      <c r="B199" s="7">
        <v>45272</v>
      </c>
      <c r="C199" s="6" t="str">
        <f>HYPERLINK("https://eping.wto.org/en/Search?viewData= G/TBT/N/TZA/1065"," G/TBT/N/TZA/1065")</f>
        <v xml:space="preserve"> G/TBT/N/TZA/1065</v>
      </c>
      <c r="D199" s="6" t="s">
        <v>175</v>
      </c>
      <c r="E199" s="8" t="s">
        <v>294</v>
      </c>
      <c r="F199" s="8" t="s">
        <v>295</v>
      </c>
      <c r="G199" s="8" t="s">
        <v>296</v>
      </c>
      <c r="H199" s="6" t="s">
        <v>297</v>
      </c>
      <c r="I199" s="6" t="s">
        <v>298</v>
      </c>
      <c r="J199" s="6" t="s">
        <v>299</v>
      </c>
      <c r="K199" s="6" t="s">
        <v>21</v>
      </c>
      <c r="L199" s="6"/>
      <c r="M199" s="7">
        <v>45332</v>
      </c>
      <c r="N199" s="6" t="s">
        <v>24</v>
      </c>
      <c r="O199" s="8" t="s">
        <v>300</v>
      </c>
      <c r="P199" s="6" t="str">
        <f>HYPERLINK("https://docs.wto.org/imrd/directdoc.asp?DDFDocuments/t/G/TBTN23/TZA1065.DOCX", "https://docs.wto.org/imrd/directdoc.asp?DDFDocuments/t/G/TBTN23/TZA1065.DOCX")</f>
        <v>https://docs.wto.org/imrd/directdoc.asp?DDFDocuments/t/G/TBTN23/TZA1065.DOCX</v>
      </c>
      <c r="Q199" s="6"/>
      <c r="R199" s="6"/>
    </row>
    <row r="200" spans="1:18" ht="69.95" customHeight="1">
      <c r="A200" s="2" t="s">
        <v>713</v>
      </c>
      <c r="B200" s="7">
        <v>45274</v>
      </c>
      <c r="C200" s="6" t="str">
        <f>HYPERLINK("https://eping.wto.org/en/Search?viewData= G/TBT/N/CHL/666"," G/TBT/N/CHL/666")</f>
        <v xml:space="preserve"> G/TBT/N/CHL/666</v>
      </c>
      <c r="D200" s="6" t="s">
        <v>102</v>
      </c>
      <c r="E200" s="8" t="s">
        <v>254</v>
      </c>
      <c r="F200" s="8" t="s">
        <v>255</v>
      </c>
      <c r="G200" s="8" t="s">
        <v>256</v>
      </c>
      <c r="H200" s="6" t="s">
        <v>257</v>
      </c>
      <c r="I200" s="6" t="s">
        <v>258</v>
      </c>
      <c r="J200" s="6" t="s">
        <v>60</v>
      </c>
      <c r="K200" s="6" t="s">
        <v>21</v>
      </c>
      <c r="L200" s="6"/>
      <c r="M200" s="7">
        <v>45334</v>
      </c>
      <c r="N200" s="6" t="s">
        <v>24</v>
      </c>
      <c r="O200" s="8" t="s">
        <v>259</v>
      </c>
      <c r="P200" s="6" t="str">
        <f>HYPERLINK("https://docs.wto.org/imrd/directdoc.asp?DDFDocuments/t/G/TBTN23/CHL666.DOCX", "https://docs.wto.org/imrd/directdoc.asp?DDFDocuments/t/G/TBTN23/CHL666.DOCX")</f>
        <v>https://docs.wto.org/imrd/directdoc.asp?DDFDocuments/t/G/TBTN23/CHL666.DOCX</v>
      </c>
      <c r="Q200" s="6"/>
      <c r="R200" s="6" t="str">
        <f>HYPERLINK("https://docs.wto.org/imrd/directdoc.asp?DDFDocuments/v/G/TBTN23/CHL666.DOCX", "https://docs.wto.org/imrd/directdoc.asp?DDFDocuments/v/G/TBTN23/CHL666.DOCX")</f>
        <v>https://docs.wto.org/imrd/directdoc.asp?DDFDocuments/v/G/TBTN23/CHL666.DOCX</v>
      </c>
    </row>
    <row r="201" spans="1:18" ht="69.95" customHeight="1">
      <c r="A201" s="2" t="s">
        <v>738</v>
      </c>
      <c r="B201" s="7">
        <v>45271</v>
      </c>
      <c r="C201" s="6" t="str">
        <f>HYPERLINK("https://eping.wto.org/en/Search?viewData= G/TBT/N/SWZ/29"," G/TBT/N/SWZ/29")</f>
        <v xml:space="preserve"> G/TBT/N/SWZ/29</v>
      </c>
      <c r="D201" s="6" t="s">
        <v>312</v>
      </c>
      <c r="E201" s="8" t="s">
        <v>416</v>
      </c>
      <c r="F201" s="8" t="s">
        <v>417</v>
      </c>
      <c r="G201" s="8" t="s">
        <v>418</v>
      </c>
      <c r="H201" s="6" t="s">
        <v>419</v>
      </c>
      <c r="I201" s="6" t="s">
        <v>420</v>
      </c>
      <c r="J201" s="6" t="s">
        <v>421</v>
      </c>
      <c r="K201" s="6" t="s">
        <v>53</v>
      </c>
      <c r="L201" s="6"/>
      <c r="M201" s="7" t="s">
        <v>21</v>
      </c>
      <c r="N201" s="6" t="s">
        <v>24</v>
      </c>
      <c r="O201" s="6"/>
      <c r="P201" s="6" t="str">
        <f>HYPERLINK("https://docs.wto.org/imrd/directdoc.asp?DDFDocuments/t/G/TBTN23/SWZ29.DOCX", "https://docs.wto.org/imrd/directdoc.asp?DDFDocuments/t/G/TBTN23/SWZ29.DOCX")</f>
        <v>https://docs.wto.org/imrd/directdoc.asp?DDFDocuments/t/G/TBTN23/SWZ29.DOCX</v>
      </c>
      <c r="Q201" s="6"/>
      <c r="R201" s="6" t="str">
        <f>HYPERLINK("https://docs.wto.org/imrd/directdoc.asp?DDFDocuments/v/G/TBTN23/SWZ29.DOCX", "https://docs.wto.org/imrd/directdoc.asp?DDFDocuments/v/G/TBTN23/SWZ29.DOCX")</f>
        <v>https://docs.wto.org/imrd/directdoc.asp?DDFDocuments/v/G/TBTN23/SWZ29.DOCX</v>
      </c>
    </row>
    <row r="202" spans="1:18" ht="69.95" customHeight="1">
      <c r="A202" s="2" t="s">
        <v>730</v>
      </c>
      <c r="B202" s="7">
        <v>45271</v>
      </c>
      <c r="C202" s="6" t="str">
        <f>HYPERLINK("https://eping.wto.org/en/Search?viewData= G/TBT/N/BDI/423, G/TBT/N/KEN/1528, G/TBT/N/RWA/958, G/TBT/N/TZA/1058, G/TBT/N/UGA/1873"," G/TBT/N/BDI/423, G/TBT/N/KEN/1528, G/TBT/N/RWA/958, G/TBT/N/TZA/1058, G/TBT/N/UGA/1873")</f>
        <v xml:space="preserve"> G/TBT/N/BDI/423, G/TBT/N/KEN/1528, G/TBT/N/RWA/958, G/TBT/N/TZA/1058, G/TBT/N/UGA/1873</v>
      </c>
      <c r="D202" s="6" t="s">
        <v>167</v>
      </c>
      <c r="E202" s="8" t="s">
        <v>342</v>
      </c>
      <c r="F202" s="8" t="s">
        <v>343</v>
      </c>
      <c r="G202" s="8" t="s">
        <v>344</v>
      </c>
      <c r="H202" s="6" t="s">
        <v>345</v>
      </c>
      <c r="I202" s="6" t="s">
        <v>324</v>
      </c>
      <c r="J202" s="6" t="s">
        <v>325</v>
      </c>
      <c r="K202" s="6" t="s">
        <v>21</v>
      </c>
      <c r="L202" s="6"/>
      <c r="M202" s="7">
        <v>45331</v>
      </c>
      <c r="N202" s="6" t="s">
        <v>24</v>
      </c>
      <c r="O202" s="8" t="s">
        <v>346</v>
      </c>
      <c r="P202" s="6" t="str">
        <f>HYPERLINK("https://docs.wto.org/imrd/directdoc.asp?DDFDocuments/t/G/TBTN23/BDI423.DOCX", "https://docs.wto.org/imrd/directdoc.asp?DDFDocuments/t/G/TBTN23/BDI423.DOCX")</f>
        <v>https://docs.wto.org/imrd/directdoc.asp?DDFDocuments/t/G/TBTN23/BDI423.DOCX</v>
      </c>
      <c r="Q202" s="6"/>
      <c r="R202" s="6" t="str">
        <f>HYPERLINK("https://docs.wto.org/imrd/directdoc.asp?DDFDocuments/v/G/TBTN23/BDI423.DOCX", "https://docs.wto.org/imrd/directdoc.asp?DDFDocuments/v/G/TBTN23/BDI423.DOCX")</f>
        <v>https://docs.wto.org/imrd/directdoc.asp?DDFDocuments/v/G/TBTN23/BDI423.DOCX</v>
      </c>
    </row>
    <row r="203" spans="1:18" ht="69.95" customHeight="1">
      <c r="A203" s="2" t="s">
        <v>730</v>
      </c>
      <c r="B203" s="7">
        <v>45271</v>
      </c>
      <c r="C203" s="6" t="str">
        <f>HYPERLINK("https://eping.wto.org/en/Search?viewData= G/TBT/N/BDI/423, G/TBT/N/KEN/1528, G/TBT/N/RWA/958, G/TBT/N/TZA/1058, G/TBT/N/UGA/1873"," G/TBT/N/BDI/423, G/TBT/N/KEN/1528, G/TBT/N/RWA/958, G/TBT/N/TZA/1058, G/TBT/N/UGA/1873")</f>
        <v xml:space="preserve"> G/TBT/N/BDI/423, G/TBT/N/KEN/1528, G/TBT/N/RWA/958, G/TBT/N/TZA/1058, G/TBT/N/UGA/1873</v>
      </c>
      <c r="D203" s="6" t="s">
        <v>217</v>
      </c>
      <c r="E203" s="8" t="s">
        <v>342</v>
      </c>
      <c r="F203" s="8" t="s">
        <v>343</v>
      </c>
      <c r="G203" s="8" t="s">
        <v>344</v>
      </c>
      <c r="H203" s="6" t="s">
        <v>345</v>
      </c>
      <c r="I203" s="6" t="s">
        <v>324</v>
      </c>
      <c r="J203" s="6" t="s">
        <v>327</v>
      </c>
      <c r="K203" s="6" t="s">
        <v>21</v>
      </c>
      <c r="L203" s="6"/>
      <c r="M203" s="7">
        <v>45331</v>
      </c>
      <c r="N203" s="6" t="s">
        <v>24</v>
      </c>
      <c r="O203" s="8" t="s">
        <v>346</v>
      </c>
      <c r="P203" s="6" t="str">
        <f>HYPERLINK("https://docs.wto.org/imrd/directdoc.asp?DDFDocuments/t/G/TBTN23/BDI423.DOCX", "https://docs.wto.org/imrd/directdoc.asp?DDFDocuments/t/G/TBTN23/BDI423.DOCX")</f>
        <v>https://docs.wto.org/imrd/directdoc.asp?DDFDocuments/t/G/TBTN23/BDI423.DOCX</v>
      </c>
      <c r="Q203" s="6"/>
      <c r="R203" s="6" t="str">
        <f>HYPERLINK("https://docs.wto.org/imrd/directdoc.asp?DDFDocuments/v/G/TBTN23/BDI423.DOCX", "https://docs.wto.org/imrd/directdoc.asp?DDFDocuments/v/G/TBTN23/BDI423.DOCX")</f>
        <v>https://docs.wto.org/imrd/directdoc.asp?DDFDocuments/v/G/TBTN23/BDI423.DOCX</v>
      </c>
    </row>
    <row r="204" spans="1:18" ht="69.95" customHeight="1">
      <c r="A204" s="2" t="s">
        <v>730</v>
      </c>
      <c r="B204" s="7">
        <v>45271</v>
      </c>
      <c r="C204" s="6" t="str">
        <f>HYPERLINK("https://eping.wto.org/en/Search?viewData= G/TBT/N/BDI/423, G/TBT/N/KEN/1528, G/TBT/N/RWA/958, G/TBT/N/TZA/1058, G/TBT/N/UGA/1873"," G/TBT/N/BDI/423, G/TBT/N/KEN/1528, G/TBT/N/RWA/958, G/TBT/N/TZA/1058, G/TBT/N/UGA/1873")</f>
        <v xml:space="preserve"> G/TBT/N/BDI/423, G/TBT/N/KEN/1528, G/TBT/N/RWA/958, G/TBT/N/TZA/1058, G/TBT/N/UGA/1873</v>
      </c>
      <c r="D204" s="6" t="s">
        <v>201</v>
      </c>
      <c r="E204" s="8" t="s">
        <v>342</v>
      </c>
      <c r="F204" s="8" t="s">
        <v>343</v>
      </c>
      <c r="G204" s="8" t="s">
        <v>344</v>
      </c>
      <c r="H204" s="6" t="s">
        <v>345</v>
      </c>
      <c r="I204" s="6" t="s">
        <v>324</v>
      </c>
      <c r="J204" s="6" t="s">
        <v>327</v>
      </c>
      <c r="K204" s="6" t="s">
        <v>21</v>
      </c>
      <c r="L204" s="6"/>
      <c r="M204" s="7">
        <v>45331</v>
      </c>
      <c r="N204" s="6" t="s">
        <v>24</v>
      </c>
      <c r="O204" s="8" t="s">
        <v>346</v>
      </c>
      <c r="P204" s="6" t="str">
        <f>HYPERLINK("https://docs.wto.org/imrd/directdoc.asp?DDFDocuments/t/G/TBTN23/BDI423.DOCX", "https://docs.wto.org/imrd/directdoc.asp?DDFDocuments/t/G/TBTN23/BDI423.DOCX")</f>
        <v>https://docs.wto.org/imrd/directdoc.asp?DDFDocuments/t/G/TBTN23/BDI423.DOCX</v>
      </c>
      <c r="Q204" s="6"/>
      <c r="R204" s="6" t="str">
        <f>HYPERLINK("https://docs.wto.org/imrd/directdoc.asp?DDFDocuments/v/G/TBTN23/BDI423.DOCX", "https://docs.wto.org/imrd/directdoc.asp?DDFDocuments/v/G/TBTN23/BDI423.DOCX")</f>
        <v>https://docs.wto.org/imrd/directdoc.asp?DDFDocuments/v/G/TBTN23/BDI423.DOCX</v>
      </c>
    </row>
    <row r="205" spans="1:18" ht="69.95" customHeight="1">
      <c r="A205" s="2" t="s">
        <v>730</v>
      </c>
      <c r="B205" s="7">
        <v>45271</v>
      </c>
      <c r="C205" s="6" t="str">
        <f>HYPERLINK("https://eping.wto.org/en/Search?viewData= G/TBT/N/BDI/423, G/TBT/N/KEN/1528, G/TBT/N/RWA/958, G/TBT/N/TZA/1058, G/TBT/N/UGA/1873"," G/TBT/N/BDI/423, G/TBT/N/KEN/1528, G/TBT/N/RWA/958, G/TBT/N/TZA/1058, G/TBT/N/UGA/1873")</f>
        <v xml:space="preserve"> G/TBT/N/BDI/423, G/TBT/N/KEN/1528, G/TBT/N/RWA/958, G/TBT/N/TZA/1058, G/TBT/N/UGA/1873</v>
      </c>
      <c r="D205" s="6" t="s">
        <v>213</v>
      </c>
      <c r="E205" s="8" t="s">
        <v>342</v>
      </c>
      <c r="F205" s="8" t="s">
        <v>343</v>
      </c>
      <c r="G205" s="8" t="s">
        <v>344</v>
      </c>
      <c r="H205" s="6" t="s">
        <v>345</v>
      </c>
      <c r="I205" s="6" t="s">
        <v>324</v>
      </c>
      <c r="J205" s="6" t="s">
        <v>327</v>
      </c>
      <c r="K205" s="6" t="s">
        <v>21</v>
      </c>
      <c r="L205" s="6"/>
      <c r="M205" s="7">
        <v>45331</v>
      </c>
      <c r="N205" s="6" t="s">
        <v>24</v>
      </c>
      <c r="O205" s="8" t="s">
        <v>346</v>
      </c>
      <c r="P205" s="6" t="str">
        <f>HYPERLINK("https://docs.wto.org/imrd/directdoc.asp?DDFDocuments/t/G/TBTN23/BDI423.DOCX", "https://docs.wto.org/imrd/directdoc.asp?DDFDocuments/t/G/TBTN23/BDI423.DOCX")</f>
        <v>https://docs.wto.org/imrd/directdoc.asp?DDFDocuments/t/G/TBTN23/BDI423.DOCX</v>
      </c>
      <c r="Q205" s="6"/>
      <c r="R205" s="6" t="str">
        <f>HYPERLINK("https://docs.wto.org/imrd/directdoc.asp?DDFDocuments/v/G/TBTN23/BDI423.DOCX", "https://docs.wto.org/imrd/directdoc.asp?DDFDocuments/v/G/TBTN23/BDI423.DOCX")</f>
        <v>https://docs.wto.org/imrd/directdoc.asp?DDFDocuments/v/G/TBTN23/BDI423.DOCX</v>
      </c>
    </row>
    <row r="206" spans="1:18" ht="69.95" customHeight="1">
      <c r="A206" s="2" t="s">
        <v>730</v>
      </c>
      <c r="B206" s="7">
        <v>45271</v>
      </c>
      <c r="C206" s="6" t="str">
        <f>HYPERLINK("https://eping.wto.org/en/Search?viewData= G/TBT/N/BDI/423, G/TBT/N/KEN/1528, G/TBT/N/RWA/958, G/TBT/N/TZA/1058, G/TBT/N/UGA/1873"," G/TBT/N/BDI/423, G/TBT/N/KEN/1528, G/TBT/N/RWA/958, G/TBT/N/TZA/1058, G/TBT/N/UGA/1873")</f>
        <v xml:space="preserve"> G/TBT/N/BDI/423, G/TBT/N/KEN/1528, G/TBT/N/RWA/958, G/TBT/N/TZA/1058, G/TBT/N/UGA/1873</v>
      </c>
      <c r="D206" s="6" t="s">
        <v>175</v>
      </c>
      <c r="E206" s="8" t="s">
        <v>342</v>
      </c>
      <c r="F206" s="8" t="s">
        <v>343</v>
      </c>
      <c r="G206" s="8" t="s">
        <v>344</v>
      </c>
      <c r="H206" s="6" t="s">
        <v>345</v>
      </c>
      <c r="I206" s="6" t="s">
        <v>324</v>
      </c>
      <c r="J206" s="6" t="s">
        <v>325</v>
      </c>
      <c r="K206" s="6" t="s">
        <v>21</v>
      </c>
      <c r="L206" s="6"/>
      <c r="M206" s="7">
        <v>45331</v>
      </c>
      <c r="N206" s="6" t="s">
        <v>24</v>
      </c>
      <c r="O206" s="8" t="s">
        <v>346</v>
      </c>
      <c r="P206" s="6" t="str">
        <f>HYPERLINK("https://docs.wto.org/imrd/directdoc.asp?DDFDocuments/t/G/TBTN23/BDI423.DOCX", "https://docs.wto.org/imrd/directdoc.asp?DDFDocuments/t/G/TBTN23/BDI423.DOCX")</f>
        <v>https://docs.wto.org/imrd/directdoc.asp?DDFDocuments/t/G/TBTN23/BDI423.DOCX</v>
      </c>
      <c r="Q206" s="6"/>
      <c r="R206" s="6" t="str">
        <f>HYPERLINK("https://docs.wto.org/imrd/directdoc.asp?DDFDocuments/v/G/TBTN23/BDI423.DOCX", "https://docs.wto.org/imrd/directdoc.asp?DDFDocuments/v/G/TBTN23/BDI423.DOCX")</f>
        <v>https://docs.wto.org/imrd/directdoc.asp?DDFDocuments/v/G/TBTN23/BDI423.DOCX</v>
      </c>
    </row>
    <row r="207" spans="1:18" ht="69.95" customHeight="1">
      <c r="A207" s="2" t="s">
        <v>769</v>
      </c>
      <c r="B207" s="7">
        <v>45261</v>
      </c>
      <c r="C207" s="6" t="str">
        <f>HYPERLINK("https://eping.wto.org/en/Search?viewData= G/TBT/N/USA/2071"," G/TBT/N/USA/2071")</f>
        <v xml:space="preserve"> G/TBT/N/USA/2071</v>
      </c>
      <c r="D207" s="6" t="s">
        <v>33</v>
      </c>
      <c r="E207" s="8" t="s">
        <v>607</v>
      </c>
      <c r="F207" s="8" t="s">
        <v>608</v>
      </c>
      <c r="G207" s="8" t="s">
        <v>609</v>
      </c>
      <c r="H207" s="6" t="s">
        <v>21</v>
      </c>
      <c r="I207" s="6" t="s">
        <v>610</v>
      </c>
      <c r="J207" s="6" t="s">
        <v>60</v>
      </c>
      <c r="K207" s="6" t="s">
        <v>93</v>
      </c>
      <c r="L207" s="6"/>
      <c r="M207" s="7">
        <v>45350</v>
      </c>
      <c r="N207" s="6" t="s">
        <v>24</v>
      </c>
      <c r="O207" s="8" t="s">
        <v>611</v>
      </c>
      <c r="P207" s="6" t="str">
        <f>HYPERLINK("https://docs.wto.org/imrd/directdoc.asp?DDFDocuments/t/G/TBTN23/USA2071.DOCX", "https://docs.wto.org/imrd/directdoc.asp?DDFDocuments/t/G/TBTN23/USA2071.DOCX")</f>
        <v>https://docs.wto.org/imrd/directdoc.asp?DDFDocuments/t/G/TBTN23/USA2071.DOCX</v>
      </c>
      <c r="Q207" s="6"/>
      <c r="R207" s="6" t="str">
        <f>HYPERLINK("https://docs.wto.org/imrd/directdoc.asp?DDFDocuments/v/G/TBTN23/USA2071.DOCX", "https://docs.wto.org/imrd/directdoc.asp?DDFDocuments/v/G/TBTN23/USA2071.DOCX")</f>
        <v>https://docs.wto.org/imrd/directdoc.asp?DDFDocuments/v/G/TBTN23/USA2071.DOCX</v>
      </c>
    </row>
    <row r="208" spans="1:18" ht="69.95" customHeight="1">
      <c r="A208" s="2" t="s">
        <v>731</v>
      </c>
      <c r="B208" s="7">
        <v>45271</v>
      </c>
      <c r="C208" s="6" t="str">
        <f>HYPERLINK("https://eping.wto.org/en/Search?viewData= G/TBT/N/IND/325"," G/TBT/N/IND/325")</f>
        <v xml:space="preserve"> G/TBT/N/IND/325</v>
      </c>
      <c r="D208" s="6" t="s">
        <v>381</v>
      </c>
      <c r="E208" s="8" t="s">
        <v>382</v>
      </c>
      <c r="F208" s="8" t="s">
        <v>383</v>
      </c>
      <c r="G208" s="8" t="s">
        <v>384</v>
      </c>
      <c r="H208" s="6" t="s">
        <v>21</v>
      </c>
      <c r="I208" s="6" t="s">
        <v>385</v>
      </c>
      <c r="J208" s="6" t="s">
        <v>386</v>
      </c>
      <c r="K208" s="6" t="s">
        <v>21</v>
      </c>
      <c r="L208" s="6"/>
      <c r="M208" s="7">
        <v>45331</v>
      </c>
      <c r="N208" s="6" t="s">
        <v>24</v>
      </c>
      <c r="O208" s="8" t="s">
        <v>387</v>
      </c>
      <c r="P208" s="6" t="str">
        <f>HYPERLINK("https://docs.wto.org/imrd/directdoc.asp?DDFDocuments/t/G/TBTN23/IND325.DOCX", "https://docs.wto.org/imrd/directdoc.asp?DDFDocuments/t/G/TBTN23/IND325.DOCX")</f>
        <v>https://docs.wto.org/imrd/directdoc.asp?DDFDocuments/t/G/TBTN23/IND325.DOCX</v>
      </c>
      <c r="Q208" s="6"/>
      <c r="R208" s="6" t="str">
        <f>HYPERLINK("https://docs.wto.org/imrd/directdoc.asp?DDFDocuments/v/G/TBTN23/IND325.DOCX", "https://docs.wto.org/imrd/directdoc.asp?DDFDocuments/v/G/TBTN23/IND325.DOCX")</f>
        <v>https://docs.wto.org/imrd/directdoc.asp?DDFDocuments/v/G/TBTN23/IND325.DOCX</v>
      </c>
    </row>
    <row r="209" spans="1:18" ht="69.95" customHeight="1">
      <c r="A209" s="2" t="s">
        <v>703</v>
      </c>
      <c r="B209" s="7">
        <v>45278</v>
      </c>
      <c r="C209" s="6" t="str">
        <f>HYPERLINK("https://eping.wto.org/en/Search?viewData= G/TBT/N/USA/2077"," G/TBT/N/USA/2077")</f>
        <v xml:space="preserve"> G/TBT/N/USA/2077</v>
      </c>
      <c r="D209" s="6" t="s">
        <v>33</v>
      </c>
      <c r="E209" s="8" t="s">
        <v>161</v>
      </c>
      <c r="F209" s="8" t="s">
        <v>162</v>
      </c>
      <c r="G209" s="8" t="s">
        <v>163</v>
      </c>
      <c r="H209" s="6" t="s">
        <v>21</v>
      </c>
      <c r="I209" s="6" t="s">
        <v>164</v>
      </c>
      <c r="J209" s="6" t="s">
        <v>165</v>
      </c>
      <c r="K209" s="6" t="s">
        <v>21</v>
      </c>
      <c r="L209" s="6"/>
      <c r="M209" s="7">
        <v>45335</v>
      </c>
      <c r="N209" s="6" t="s">
        <v>24</v>
      </c>
      <c r="O209" s="8" t="s">
        <v>166</v>
      </c>
      <c r="P209" s="6" t="str">
        <f>HYPERLINK("https://docs.wto.org/imrd/directdoc.asp?DDFDocuments/t/G/TBTN23/USA2077.DOCX", "https://docs.wto.org/imrd/directdoc.asp?DDFDocuments/t/G/TBTN23/USA2077.DOCX")</f>
        <v>https://docs.wto.org/imrd/directdoc.asp?DDFDocuments/t/G/TBTN23/USA2077.DOCX</v>
      </c>
      <c r="Q209" s="6"/>
      <c r="R209" s="6"/>
    </row>
    <row r="210" spans="1:18" ht="69.95" customHeight="1">
      <c r="A210" s="2" t="s">
        <v>753</v>
      </c>
      <c r="B210" s="7">
        <v>45264</v>
      </c>
      <c r="C210" s="6" t="str">
        <f>HYPERLINK("https://eping.wto.org/en/Search?viewData= G/TBT/N/BDI/414, G/TBT/N/KEN/1519, G/TBT/N/RWA/949, G/TBT/N/TZA/1049, G/TBT/N/UGA/1864"," G/TBT/N/BDI/414, G/TBT/N/KEN/1519, G/TBT/N/RWA/949, G/TBT/N/TZA/1049, G/TBT/N/UGA/1864")</f>
        <v xml:space="preserve"> G/TBT/N/BDI/414, G/TBT/N/KEN/1519, G/TBT/N/RWA/949, G/TBT/N/TZA/1049, G/TBT/N/UGA/1864</v>
      </c>
      <c r="D210" s="6" t="s">
        <v>201</v>
      </c>
      <c r="E210" s="8" t="s">
        <v>569</v>
      </c>
      <c r="F210" s="8" t="s">
        <v>570</v>
      </c>
      <c r="G210" s="8" t="s">
        <v>571</v>
      </c>
      <c r="H210" s="6" t="s">
        <v>572</v>
      </c>
      <c r="I210" s="6" t="s">
        <v>517</v>
      </c>
      <c r="J210" s="6" t="s">
        <v>535</v>
      </c>
      <c r="K210" s="6" t="s">
        <v>21</v>
      </c>
      <c r="L210" s="6"/>
      <c r="M210" s="7">
        <v>45324</v>
      </c>
      <c r="N210" s="6" t="s">
        <v>24</v>
      </c>
      <c r="O210" s="8" t="s">
        <v>573</v>
      </c>
      <c r="P210" s="6" t="str">
        <f>HYPERLINK("https://docs.wto.org/imrd/directdoc.asp?DDFDocuments/t/G/TBTN23/BDI414.DOCX", "https://docs.wto.org/imrd/directdoc.asp?DDFDocuments/t/G/TBTN23/BDI414.DOCX")</f>
        <v>https://docs.wto.org/imrd/directdoc.asp?DDFDocuments/t/G/TBTN23/BDI414.DOCX</v>
      </c>
      <c r="Q210" s="6"/>
      <c r="R210" s="6" t="str">
        <f>HYPERLINK("https://docs.wto.org/imrd/directdoc.asp?DDFDocuments/v/G/TBTN23/BDI414.DOCX", "https://docs.wto.org/imrd/directdoc.asp?DDFDocuments/v/G/TBTN23/BDI414.DOCX")</f>
        <v>https://docs.wto.org/imrd/directdoc.asp?DDFDocuments/v/G/TBTN23/BDI414.DOCX</v>
      </c>
    </row>
    <row r="211" spans="1:18" ht="69.95" customHeight="1">
      <c r="A211" s="2" t="s">
        <v>753</v>
      </c>
      <c r="B211" s="7">
        <v>45264</v>
      </c>
      <c r="C211" s="6" t="str">
        <f>HYPERLINK("https://eping.wto.org/en/Search?viewData= G/TBT/N/BDI/414, G/TBT/N/KEN/1519, G/TBT/N/RWA/949, G/TBT/N/TZA/1049, G/TBT/N/UGA/1864"," G/TBT/N/BDI/414, G/TBT/N/KEN/1519, G/TBT/N/RWA/949, G/TBT/N/TZA/1049, G/TBT/N/UGA/1864")</f>
        <v xml:space="preserve"> G/TBT/N/BDI/414, G/TBT/N/KEN/1519, G/TBT/N/RWA/949, G/TBT/N/TZA/1049, G/TBT/N/UGA/1864</v>
      </c>
      <c r="D211" s="6" t="s">
        <v>213</v>
      </c>
      <c r="E211" s="8" t="s">
        <v>569</v>
      </c>
      <c r="F211" s="8" t="s">
        <v>570</v>
      </c>
      <c r="G211" s="8" t="s">
        <v>571</v>
      </c>
      <c r="H211" s="6" t="s">
        <v>572</v>
      </c>
      <c r="I211" s="6" t="s">
        <v>517</v>
      </c>
      <c r="J211" s="6" t="s">
        <v>535</v>
      </c>
      <c r="K211" s="6" t="s">
        <v>21</v>
      </c>
      <c r="L211" s="6"/>
      <c r="M211" s="7">
        <v>45324</v>
      </c>
      <c r="N211" s="6" t="s">
        <v>24</v>
      </c>
      <c r="O211" s="8" t="s">
        <v>573</v>
      </c>
      <c r="P211" s="6" t="str">
        <f>HYPERLINK("https://docs.wto.org/imrd/directdoc.asp?DDFDocuments/t/G/TBTN23/BDI414.DOCX", "https://docs.wto.org/imrd/directdoc.asp?DDFDocuments/t/G/TBTN23/BDI414.DOCX")</f>
        <v>https://docs.wto.org/imrd/directdoc.asp?DDFDocuments/t/G/TBTN23/BDI414.DOCX</v>
      </c>
      <c r="Q211" s="6"/>
      <c r="R211" s="6" t="str">
        <f>HYPERLINK("https://docs.wto.org/imrd/directdoc.asp?DDFDocuments/v/G/TBTN23/BDI414.DOCX", "https://docs.wto.org/imrd/directdoc.asp?DDFDocuments/v/G/TBTN23/BDI414.DOCX")</f>
        <v>https://docs.wto.org/imrd/directdoc.asp?DDFDocuments/v/G/TBTN23/BDI414.DOCX</v>
      </c>
    </row>
    <row r="212" spans="1:18" ht="69.95" customHeight="1">
      <c r="A212" s="2" t="s">
        <v>753</v>
      </c>
      <c r="B212" s="7">
        <v>45264</v>
      </c>
      <c r="C212" s="6" t="str">
        <f>HYPERLINK("https://eping.wto.org/en/Search?viewData= G/TBT/N/BDI/414, G/TBT/N/KEN/1519, G/TBT/N/RWA/949, G/TBT/N/TZA/1049, G/TBT/N/UGA/1864"," G/TBT/N/BDI/414, G/TBT/N/KEN/1519, G/TBT/N/RWA/949, G/TBT/N/TZA/1049, G/TBT/N/UGA/1864")</f>
        <v xml:space="preserve"> G/TBT/N/BDI/414, G/TBT/N/KEN/1519, G/TBT/N/RWA/949, G/TBT/N/TZA/1049, G/TBT/N/UGA/1864</v>
      </c>
      <c r="D212" s="6" t="s">
        <v>175</v>
      </c>
      <c r="E212" s="8" t="s">
        <v>569</v>
      </c>
      <c r="F212" s="8" t="s">
        <v>570</v>
      </c>
      <c r="G212" s="8" t="s">
        <v>571</v>
      </c>
      <c r="H212" s="6" t="s">
        <v>572</v>
      </c>
      <c r="I212" s="6" t="s">
        <v>517</v>
      </c>
      <c r="J212" s="6" t="s">
        <v>535</v>
      </c>
      <c r="K212" s="6" t="s">
        <v>21</v>
      </c>
      <c r="L212" s="6"/>
      <c r="M212" s="7">
        <v>45324</v>
      </c>
      <c r="N212" s="6" t="s">
        <v>24</v>
      </c>
      <c r="O212" s="8" t="s">
        <v>573</v>
      </c>
      <c r="P212" s="6" t="str">
        <f>HYPERLINK("https://docs.wto.org/imrd/directdoc.asp?DDFDocuments/t/G/TBTN23/BDI414.DOCX", "https://docs.wto.org/imrd/directdoc.asp?DDFDocuments/t/G/TBTN23/BDI414.DOCX")</f>
        <v>https://docs.wto.org/imrd/directdoc.asp?DDFDocuments/t/G/TBTN23/BDI414.DOCX</v>
      </c>
      <c r="Q212" s="6"/>
      <c r="R212" s="6" t="str">
        <f>HYPERLINK("https://docs.wto.org/imrd/directdoc.asp?DDFDocuments/v/G/TBTN23/BDI414.DOCX", "https://docs.wto.org/imrd/directdoc.asp?DDFDocuments/v/G/TBTN23/BDI414.DOCX")</f>
        <v>https://docs.wto.org/imrd/directdoc.asp?DDFDocuments/v/G/TBTN23/BDI414.DOCX</v>
      </c>
    </row>
    <row r="213" spans="1:18" ht="69.95" customHeight="1">
      <c r="A213" s="2" t="s">
        <v>753</v>
      </c>
      <c r="B213" s="7">
        <v>45264</v>
      </c>
      <c r="C213" s="6" t="str">
        <f>HYPERLINK("https://eping.wto.org/en/Search?viewData= G/TBT/N/BDI/414, G/TBT/N/KEN/1519, G/TBT/N/RWA/949, G/TBT/N/TZA/1049, G/TBT/N/UGA/1864"," G/TBT/N/BDI/414, G/TBT/N/KEN/1519, G/TBT/N/RWA/949, G/TBT/N/TZA/1049, G/TBT/N/UGA/1864")</f>
        <v xml:space="preserve"> G/TBT/N/BDI/414, G/TBT/N/KEN/1519, G/TBT/N/RWA/949, G/TBT/N/TZA/1049, G/TBT/N/UGA/1864</v>
      </c>
      <c r="D213" s="6" t="s">
        <v>217</v>
      </c>
      <c r="E213" s="8" t="s">
        <v>569</v>
      </c>
      <c r="F213" s="8" t="s">
        <v>570</v>
      </c>
      <c r="G213" s="8" t="s">
        <v>571</v>
      </c>
      <c r="H213" s="6" t="s">
        <v>572</v>
      </c>
      <c r="I213" s="6" t="s">
        <v>517</v>
      </c>
      <c r="J213" s="6" t="s">
        <v>587</v>
      </c>
      <c r="K213" s="6" t="s">
        <v>21</v>
      </c>
      <c r="L213" s="6"/>
      <c r="M213" s="7">
        <v>45324</v>
      </c>
      <c r="N213" s="6" t="s">
        <v>24</v>
      </c>
      <c r="O213" s="8" t="s">
        <v>573</v>
      </c>
      <c r="P213" s="6" t="str">
        <f>HYPERLINK("https://docs.wto.org/imrd/directdoc.asp?DDFDocuments/t/G/TBTN23/BDI414.DOCX", "https://docs.wto.org/imrd/directdoc.asp?DDFDocuments/t/G/TBTN23/BDI414.DOCX")</f>
        <v>https://docs.wto.org/imrd/directdoc.asp?DDFDocuments/t/G/TBTN23/BDI414.DOCX</v>
      </c>
      <c r="Q213" s="6"/>
      <c r="R213" s="6" t="str">
        <f>HYPERLINK("https://docs.wto.org/imrd/directdoc.asp?DDFDocuments/v/G/TBTN23/BDI414.DOCX", "https://docs.wto.org/imrd/directdoc.asp?DDFDocuments/v/G/TBTN23/BDI414.DOCX")</f>
        <v>https://docs.wto.org/imrd/directdoc.asp?DDFDocuments/v/G/TBTN23/BDI414.DOCX</v>
      </c>
    </row>
    <row r="214" spans="1:18" ht="69.95" customHeight="1">
      <c r="A214" s="2" t="s">
        <v>753</v>
      </c>
      <c r="B214" s="7">
        <v>45264</v>
      </c>
      <c r="C214" s="6" t="str">
        <f>HYPERLINK("https://eping.wto.org/en/Search?viewData= G/TBT/N/BDI/414, G/TBT/N/KEN/1519, G/TBT/N/RWA/949, G/TBT/N/TZA/1049, G/TBT/N/UGA/1864"," G/TBT/N/BDI/414, G/TBT/N/KEN/1519, G/TBT/N/RWA/949, G/TBT/N/TZA/1049, G/TBT/N/UGA/1864")</f>
        <v xml:space="preserve"> G/TBT/N/BDI/414, G/TBT/N/KEN/1519, G/TBT/N/RWA/949, G/TBT/N/TZA/1049, G/TBT/N/UGA/1864</v>
      </c>
      <c r="D214" s="6" t="s">
        <v>167</v>
      </c>
      <c r="E214" s="8" t="s">
        <v>569</v>
      </c>
      <c r="F214" s="8" t="s">
        <v>570</v>
      </c>
      <c r="G214" s="8" t="s">
        <v>571</v>
      </c>
      <c r="H214" s="6" t="s">
        <v>572</v>
      </c>
      <c r="I214" s="6" t="s">
        <v>517</v>
      </c>
      <c r="J214" s="6" t="s">
        <v>535</v>
      </c>
      <c r="K214" s="6" t="s">
        <v>21</v>
      </c>
      <c r="L214" s="6"/>
      <c r="M214" s="7">
        <v>45324</v>
      </c>
      <c r="N214" s="6" t="s">
        <v>24</v>
      </c>
      <c r="O214" s="8" t="s">
        <v>573</v>
      </c>
      <c r="P214" s="6" t="str">
        <f>HYPERLINK("https://docs.wto.org/imrd/directdoc.asp?DDFDocuments/t/G/TBTN23/BDI414.DOCX", "https://docs.wto.org/imrd/directdoc.asp?DDFDocuments/t/G/TBTN23/BDI414.DOCX")</f>
        <v>https://docs.wto.org/imrd/directdoc.asp?DDFDocuments/t/G/TBTN23/BDI414.DOCX</v>
      </c>
      <c r="Q214" s="6"/>
      <c r="R214" s="6" t="str">
        <f>HYPERLINK("https://docs.wto.org/imrd/directdoc.asp?DDFDocuments/v/G/TBTN23/BDI414.DOCX", "https://docs.wto.org/imrd/directdoc.asp?DDFDocuments/v/G/TBTN23/BDI414.DOCX")</f>
        <v>https://docs.wto.org/imrd/directdoc.asp?DDFDocuments/v/G/TBTN23/BDI414.DOCX</v>
      </c>
    </row>
    <row r="215" spans="1:18" ht="69.95" customHeight="1">
      <c r="A215" s="2" t="s">
        <v>749</v>
      </c>
      <c r="B215" s="7">
        <v>45264</v>
      </c>
      <c r="C215" s="6" t="str">
        <f>HYPERLINK("https://eping.wto.org/en/Search?viewData= G/TBT/N/BDI/417, G/TBT/N/KEN/1522, G/TBT/N/RWA/952, G/TBT/N/TZA/1052, G/TBT/N/UGA/1867"," G/TBT/N/BDI/417, G/TBT/N/KEN/1522, G/TBT/N/RWA/952, G/TBT/N/TZA/1052, G/TBT/N/UGA/1867")</f>
        <v xml:space="preserve"> G/TBT/N/BDI/417, G/TBT/N/KEN/1522, G/TBT/N/RWA/952, G/TBT/N/TZA/1052, G/TBT/N/UGA/1867</v>
      </c>
      <c r="D215" s="6" t="s">
        <v>201</v>
      </c>
      <c r="E215" s="8" t="s">
        <v>537</v>
      </c>
      <c r="F215" s="8" t="s">
        <v>538</v>
      </c>
      <c r="G215" s="8" t="s">
        <v>539</v>
      </c>
      <c r="H215" s="6" t="s">
        <v>540</v>
      </c>
      <c r="I215" s="6" t="s">
        <v>517</v>
      </c>
      <c r="J215" s="6" t="s">
        <v>535</v>
      </c>
      <c r="K215" s="6" t="s">
        <v>21</v>
      </c>
      <c r="L215" s="6"/>
      <c r="M215" s="7">
        <v>45324</v>
      </c>
      <c r="N215" s="6" t="s">
        <v>24</v>
      </c>
      <c r="O215" s="8" t="s">
        <v>541</v>
      </c>
      <c r="P215" s="6" t="str">
        <f>HYPERLINK("https://docs.wto.org/imrd/directdoc.asp?DDFDocuments/t/G/TBTN23/BDI417.DOCX", "https://docs.wto.org/imrd/directdoc.asp?DDFDocuments/t/G/TBTN23/BDI417.DOCX")</f>
        <v>https://docs.wto.org/imrd/directdoc.asp?DDFDocuments/t/G/TBTN23/BDI417.DOCX</v>
      </c>
      <c r="Q215" s="6"/>
      <c r="R215" s="6" t="str">
        <f>HYPERLINK("https://docs.wto.org/imrd/directdoc.asp?DDFDocuments/v/G/TBTN23/BDI417.DOCX", "https://docs.wto.org/imrd/directdoc.asp?DDFDocuments/v/G/TBTN23/BDI417.DOCX")</f>
        <v>https://docs.wto.org/imrd/directdoc.asp?DDFDocuments/v/G/TBTN23/BDI417.DOCX</v>
      </c>
    </row>
    <row r="216" spans="1:18" ht="69.95" customHeight="1">
      <c r="A216" s="2" t="s">
        <v>749</v>
      </c>
      <c r="B216" s="7">
        <v>45264</v>
      </c>
      <c r="C216" s="6" t="str">
        <f>HYPERLINK("https://eping.wto.org/en/Search?viewData= G/TBT/N/BDI/417, G/TBT/N/KEN/1522, G/TBT/N/RWA/952, G/TBT/N/TZA/1052, G/TBT/N/UGA/1867"," G/TBT/N/BDI/417, G/TBT/N/KEN/1522, G/TBT/N/RWA/952, G/TBT/N/TZA/1052, G/TBT/N/UGA/1867")</f>
        <v xml:space="preserve"> G/TBT/N/BDI/417, G/TBT/N/KEN/1522, G/TBT/N/RWA/952, G/TBT/N/TZA/1052, G/TBT/N/UGA/1867</v>
      </c>
      <c r="D216" s="6" t="s">
        <v>167</v>
      </c>
      <c r="E216" s="8" t="s">
        <v>537</v>
      </c>
      <c r="F216" s="8" t="s">
        <v>538</v>
      </c>
      <c r="G216" s="8" t="s">
        <v>539</v>
      </c>
      <c r="H216" s="6" t="s">
        <v>540</v>
      </c>
      <c r="I216" s="6" t="s">
        <v>517</v>
      </c>
      <c r="J216" s="6" t="s">
        <v>535</v>
      </c>
      <c r="K216" s="6" t="s">
        <v>21</v>
      </c>
      <c r="L216" s="6"/>
      <c r="M216" s="7">
        <v>45324</v>
      </c>
      <c r="N216" s="6" t="s">
        <v>24</v>
      </c>
      <c r="O216" s="8" t="s">
        <v>541</v>
      </c>
      <c r="P216" s="6" t="str">
        <f>HYPERLINK("https://docs.wto.org/imrd/directdoc.asp?DDFDocuments/t/G/TBTN23/BDI417.DOCX", "https://docs.wto.org/imrd/directdoc.asp?DDFDocuments/t/G/TBTN23/BDI417.DOCX")</f>
        <v>https://docs.wto.org/imrd/directdoc.asp?DDFDocuments/t/G/TBTN23/BDI417.DOCX</v>
      </c>
      <c r="Q216" s="6"/>
      <c r="R216" s="6" t="str">
        <f>HYPERLINK("https://docs.wto.org/imrd/directdoc.asp?DDFDocuments/v/G/TBTN23/BDI417.DOCX", "https://docs.wto.org/imrd/directdoc.asp?DDFDocuments/v/G/TBTN23/BDI417.DOCX")</f>
        <v>https://docs.wto.org/imrd/directdoc.asp?DDFDocuments/v/G/TBTN23/BDI417.DOCX</v>
      </c>
    </row>
    <row r="217" spans="1:18" ht="69.95" customHeight="1">
      <c r="A217" s="2" t="s">
        <v>749</v>
      </c>
      <c r="B217" s="7">
        <v>45264</v>
      </c>
      <c r="C217" s="6" t="str">
        <f>HYPERLINK("https://eping.wto.org/en/Search?viewData= G/TBT/N/BDI/417, G/TBT/N/KEN/1522, G/TBT/N/RWA/952, G/TBT/N/TZA/1052, G/TBT/N/UGA/1867"," G/TBT/N/BDI/417, G/TBT/N/KEN/1522, G/TBT/N/RWA/952, G/TBT/N/TZA/1052, G/TBT/N/UGA/1867")</f>
        <v xml:space="preserve"> G/TBT/N/BDI/417, G/TBT/N/KEN/1522, G/TBT/N/RWA/952, G/TBT/N/TZA/1052, G/TBT/N/UGA/1867</v>
      </c>
      <c r="D217" s="6" t="s">
        <v>217</v>
      </c>
      <c r="E217" s="8" t="s">
        <v>537</v>
      </c>
      <c r="F217" s="8" t="s">
        <v>538</v>
      </c>
      <c r="G217" s="8" t="s">
        <v>539</v>
      </c>
      <c r="H217" s="6" t="s">
        <v>540</v>
      </c>
      <c r="I217" s="6" t="s">
        <v>517</v>
      </c>
      <c r="J217" s="6" t="s">
        <v>587</v>
      </c>
      <c r="K217" s="6" t="s">
        <v>21</v>
      </c>
      <c r="L217" s="6"/>
      <c r="M217" s="7">
        <v>45324</v>
      </c>
      <c r="N217" s="6" t="s">
        <v>24</v>
      </c>
      <c r="O217" s="8" t="s">
        <v>541</v>
      </c>
      <c r="P217" s="6" t="str">
        <f>HYPERLINK("https://docs.wto.org/imrd/directdoc.asp?DDFDocuments/t/G/TBTN23/BDI417.DOCX", "https://docs.wto.org/imrd/directdoc.asp?DDFDocuments/t/G/TBTN23/BDI417.DOCX")</f>
        <v>https://docs.wto.org/imrd/directdoc.asp?DDFDocuments/t/G/TBTN23/BDI417.DOCX</v>
      </c>
      <c r="Q217" s="6"/>
      <c r="R217" s="6" t="str">
        <f>HYPERLINK("https://docs.wto.org/imrd/directdoc.asp?DDFDocuments/v/G/TBTN23/BDI417.DOCX", "https://docs.wto.org/imrd/directdoc.asp?DDFDocuments/v/G/TBTN23/BDI417.DOCX")</f>
        <v>https://docs.wto.org/imrd/directdoc.asp?DDFDocuments/v/G/TBTN23/BDI417.DOCX</v>
      </c>
    </row>
    <row r="218" spans="1:18" ht="69.95" customHeight="1">
      <c r="A218" s="2" t="s">
        <v>749</v>
      </c>
      <c r="B218" s="7">
        <v>45264</v>
      </c>
      <c r="C218" s="6" t="str">
        <f>HYPERLINK("https://eping.wto.org/en/Search?viewData= G/TBT/N/BDI/417, G/TBT/N/KEN/1522, G/TBT/N/RWA/952, G/TBT/N/TZA/1052, G/TBT/N/UGA/1867"," G/TBT/N/BDI/417, G/TBT/N/KEN/1522, G/TBT/N/RWA/952, G/TBT/N/TZA/1052, G/TBT/N/UGA/1867")</f>
        <v xml:space="preserve"> G/TBT/N/BDI/417, G/TBT/N/KEN/1522, G/TBT/N/RWA/952, G/TBT/N/TZA/1052, G/TBT/N/UGA/1867</v>
      </c>
      <c r="D218" s="6" t="s">
        <v>175</v>
      </c>
      <c r="E218" s="8" t="s">
        <v>537</v>
      </c>
      <c r="F218" s="8" t="s">
        <v>538</v>
      </c>
      <c r="G218" s="8" t="s">
        <v>539</v>
      </c>
      <c r="H218" s="6" t="s">
        <v>540</v>
      </c>
      <c r="I218" s="6" t="s">
        <v>517</v>
      </c>
      <c r="J218" s="6" t="s">
        <v>535</v>
      </c>
      <c r="K218" s="6" t="s">
        <v>21</v>
      </c>
      <c r="L218" s="6"/>
      <c r="M218" s="7">
        <v>45324</v>
      </c>
      <c r="N218" s="6" t="s">
        <v>24</v>
      </c>
      <c r="O218" s="8" t="s">
        <v>541</v>
      </c>
      <c r="P218" s="6" t="str">
        <f>HYPERLINK("https://docs.wto.org/imrd/directdoc.asp?DDFDocuments/t/G/TBTN23/BDI417.DOCX", "https://docs.wto.org/imrd/directdoc.asp?DDFDocuments/t/G/TBTN23/BDI417.DOCX")</f>
        <v>https://docs.wto.org/imrd/directdoc.asp?DDFDocuments/t/G/TBTN23/BDI417.DOCX</v>
      </c>
      <c r="Q218" s="6"/>
      <c r="R218" s="6" t="str">
        <f>HYPERLINK("https://docs.wto.org/imrd/directdoc.asp?DDFDocuments/v/G/TBTN23/BDI417.DOCX", "https://docs.wto.org/imrd/directdoc.asp?DDFDocuments/v/G/TBTN23/BDI417.DOCX")</f>
        <v>https://docs.wto.org/imrd/directdoc.asp?DDFDocuments/v/G/TBTN23/BDI417.DOCX</v>
      </c>
    </row>
    <row r="219" spans="1:18" ht="69.95" customHeight="1">
      <c r="A219" s="2" t="s">
        <v>749</v>
      </c>
      <c r="B219" s="7">
        <v>45264</v>
      </c>
      <c r="C219" s="6" t="str">
        <f>HYPERLINK("https://eping.wto.org/en/Search?viewData= G/TBT/N/BDI/417, G/TBT/N/KEN/1522, G/TBT/N/RWA/952, G/TBT/N/TZA/1052, G/TBT/N/UGA/1867"," G/TBT/N/BDI/417, G/TBT/N/KEN/1522, G/TBT/N/RWA/952, G/TBT/N/TZA/1052, G/TBT/N/UGA/1867")</f>
        <v xml:space="preserve"> G/TBT/N/BDI/417, G/TBT/N/KEN/1522, G/TBT/N/RWA/952, G/TBT/N/TZA/1052, G/TBT/N/UGA/1867</v>
      </c>
      <c r="D219" s="6" t="s">
        <v>213</v>
      </c>
      <c r="E219" s="8" t="s">
        <v>537</v>
      </c>
      <c r="F219" s="8" t="s">
        <v>538</v>
      </c>
      <c r="G219" s="8" t="s">
        <v>539</v>
      </c>
      <c r="H219" s="6" t="s">
        <v>540</v>
      </c>
      <c r="I219" s="6" t="s">
        <v>517</v>
      </c>
      <c r="J219" s="6" t="s">
        <v>535</v>
      </c>
      <c r="K219" s="6" t="s">
        <v>21</v>
      </c>
      <c r="L219" s="6"/>
      <c r="M219" s="7">
        <v>45324</v>
      </c>
      <c r="N219" s="6" t="s">
        <v>24</v>
      </c>
      <c r="O219" s="8" t="s">
        <v>541</v>
      </c>
      <c r="P219" s="6" t="str">
        <f>HYPERLINK("https://docs.wto.org/imrd/directdoc.asp?DDFDocuments/t/G/TBTN23/BDI417.DOCX", "https://docs.wto.org/imrd/directdoc.asp?DDFDocuments/t/G/TBTN23/BDI417.DOCX")</f>
        <v>https://docs.wto.org/imrd/directdoc.asp?DDFDocuments/t/G/TBTN23/BDI417.DOCX</v>
      </c>
      <c r="Q219" s="6"/>
      <c r="R219" s="6" t="str">
        <f>HYPERLINK("https://docs.wto.org/imrd/directdoc.asp?DDFDocuments/v/G/TBTN23/BDI417.DOCX", "https://docs.wto.org/imrd/directdoc.asp?DDFDocuments/v/G/TBTN23/BDI417.DOCX")</f>
        <v>https://docs.wto.org/imrd/directdoc.asp?DDFDocuments/v/G/TBTN23/BDI417.DOCX</v>
      </c>
    </row>
    <row r="220" spans="1:18" ht="69.95" customHeight="1">
      <c r="A220" s="2" t="s">
        <v>788</v>
      </c>
      <c r="B220" s="7">
        <v>45272</v>
      </c>
      <c r="C220" s="6" t="str">
        <f>HYPERLINK("https://eping.wto.org/en/Search?viewData= G/TBT/N/ECU/522"," G/TBT/N/ECU/522")</f>
        <v xml:space="preserve"> G/TBT/N/ECU/522</v>
      </c>
      <c r="D220" s="6" t="s">
        <v>301</v>
      </c>
      <c r="E220" s="8" t="s">
        <v>302</v>
      </c>
      <c r="F220" s="8" t="s">
        <v>303</v>
      </c>
      <c r="G220" s="8" t="s">
        <v>304</v>
      </c>
      <c r="H220" s="6" t="s">
        <v>21</v>
      </c>
      <c r="I220" s="6" t="s">
        <v>159</v>
      </c>
      <c r="J220" s="6" t="s">
        <v>305</v>
      </c>
      <c r="K220" s="6" t="s">
        <v>93</v>
      </c>
      <c r="L220" s="6"/>
      <c r="M220" s="7">
        <v>45332</v>
      </c>
      <c r="N220" s="6" t="s">
        <v>24</v>
      </c>
      <c r="O220" s="8" t="s">
        <v>306</v>
      </c>
      <c r="P220" s="6" t="str">
        <f>HYPERLINK("https://docs.wto.org/imrd/directdoc.asp?DDFDocuments/t/G/TBTN23/ECU522.DOCX", "https://docs.wto.org/imrd/directdoc.asp?DDFDocuments/t/G/TBTN23/ECU522.DOCX")</f>
        <v>https://docs.wto.org/imrd/directdoc.asp?DDFDocuments/t/G/TBTN23/ECU522.DOCX</v>
      </c>
      <c r="Q220" s="6"/>
      <c r="R220" s="6" t="str">
        <f>HYPERLINK("https://docs.wto.org/imrd/directdoc.asp?DDFDocuments/v/G/TBTN23/ECU522.DOCX", "https://docs.wto.org/imrd/directdoc.asp?DDFDocuments/v/G/TBTN23/ECU522.DOCX")</f>
        <v>https://docs.wto.org/imrd/directdoc.asp?DDFDocuments/v/G/TBTN23/ECU522.DOCX</v>
      </c>
    </row>
    <row r="221" spans="1:18" ht="69.95" customHeight="1">
      <c r="A221" s="2" t="s">
        <v>722</v>
      </c>
      <c r="B221" s="7">
        <v>45271</v>
      </c>
      <c r="C221" s="6" t="str">
        <f>HYPERLINK("https://eping.wto.org/en/Search?viewData= G/TBT/N/BDI/426, G/TBT/N/KEN/1531, G/TBT/N/RWA/961, G/TBT/N/TZA/1061, G/TBT/N/UGA/1876"," G/TBT/N/BDI/426, G/TBT/N/KEN/1531, G/TBT/N/RWA/961, G/TBT/N/TZA/1061, G/TBT/N/UGA/1876")</f>
        <v xml:space="preserve"> G/TBT/N/BDI/426, G/TBT/N/KEN/1531, G/TBT/N/RWA/961, G/TBT/N/TZA/1061, G/TBT/N/UGA/1876</v>
      </c>
      <c r="D221" s="6" t="s">
        <v>175</v>
      </c>
      <c r="E221" s="8" t="s">
        <v>320</v>
      </c>
      <c r="F221" s="8" t="s">
        <v>321</v>
      </c>
      <c r="G221" s="8" t="s">
        <v>322</v>
      </c>
      <c r="H221" s="6" t="s">
        <v>323</v>
      </c>
      <c r="I221" s="6" t="s">
        <v>324</v>
      </c>
      <c r="J221" s="6" t="s">
        <v>325</v>
      </c>
      <c r="K221" s="6" t="s">
        <v>93</v>
      </c>
      <c r="L221" s="6"/>
      <c r="M221" s="7">
        <v>45331</v>
      </c>
      <c r="N221" s="6" t="s">
        <v>24</v>
      </c>
      <c r="O221" s="8" t="s">
        <v>326</v>
      </c>
      <c r="P221" s="6" t="str">
        <f>HYPERLINK("https://docs.wto.org/imrd/directdoc.asp?DDFDocuments/t/G/TBTN23/BDI426.DOCX", "https://docs.wto.org/imrd/directdoc.asp?DDFDocuments/t/G/TBTN23/BDI426.DOCX")</f>
        <v>https://docs.wto.org/imrd/directdoc.asp?DDFDocuments/t/G/TBTN23/BDI426.DOCX</v>
      </c>
      <c r="Q221" s="6"/>
      <c r="R221" s="6" t="str">
        <f>HYPERLINK("https://docs.wto.org/imrd/directdoc.asp?DDFDocuments/v/G/TBTN23/BDI426.DOCX", "https://docs.wto.org/imrd/directdoc.asp?DDFDocuments/v/G/TBTN23/BDI426.DOCX")</f>
        <v>https://docs.wto.org/imrd/directdoc.asp?DDFDocuments/v/G/TBTN23/BDI426.DOCX</v>
      </c>
    </row>
    <row r="222" spans="1:18" ht="69.95" customHeight="1">
      <c r="A222" s="2" t="s">
        <v>722</v>
      </c>
      <c r="B222" s="7">
        <v>45271</v>
      </c>
      <c r="C222" s="6" t="str">
        <f>HYPERLINK("https://eping.wto.org/en/Search?viewData= G/TBT/N/BDI/426, G/TBT/N/KEN/1531, G/TBT/N/RWA/961, G/TBT/N/TZA/1061, G/TBT/N/UGA/1876"," G/TBT/N/BDI/426, G/TBT/N/KEN/1531, G/TBT/N/RWA/961, G/TBT/N/TZA/1061, G/TBT/N/UGA/1876")</f>
        <v xml:space="preserve"> G/TBT/N/BDI/426, G/TBT/N/KEN/1531, G/TBT/N/RWA/961, G/TBT/N/TZA/1061, G/TBT/N/UGA/1876</v>
      </c>
      <c r="D222" s="6" t="s">
        <v>201</v>
      </c>
      <c r="E222" s="8" t="s">
        <v>320</v>
      </c>
      <c r="F222" s="8" t="s">
        <v>321</v>
      </c>
      <c r="G222" s="8" t="s">
        <v>322</v>
      </c>
      <c r="H222" s="6" t="s">
        <v>323</v>
      </c>
      <c r="I222" s="6" t="s">
        <v>324</v>
      </c>
      <c r="J222" s="6" t="s">
        <v>327</v>
      </c>
      <c r="K222" s="6" t="s">
        <v>93</v>
      </c>
      <c r="L222" s="6"/>
      <c r="M222" s="7">
        <v>45331</v>
      </c>
      <c r="N222" s="6" t="s">
        <v>24</v>
      </c>
      <c r="O222" s="8" t="s">
        <v>326</v>
      </c>
      <c r="P222" s="6" t="str">
        <f>HYPERLINK("https://docs.wto.org/imrd/directdoc.asp?DDFDocuments/t/G/TBTN23/BDI426.DOCX", "https://docs.wto.org/imrd/directdoc.asp?DDFDocuments/t/G/TBTN23/BDI426.DOCX")</f>
        <v>https://docs.wto.org/imrd/directdoc.asp?DDFDocuments/t/G/TBTN23/BDI426.DOCX</v>
      </c>
      <c r="Q222" s="6"/>
      <c r="R222" s="6" t="str">
        <f>HYPERLINK("https://docs.wto.org/imrd/directdoc.asp?DDFDocuments/v/G/TBTN23/BDI426.DOCX", "https://docs.wto.org/imrd/directdoc.asp?DDFDocuments/v/G/TBTN23/BDI426.DOCX")</f>
        <v>https://docs.wto.org/imrd/directdoc.asp?DDFDocuments/v/G/TBTN23/BDI426.DOCX</v>
      </c>
    </row>
    <row r="223" spans="1:18" ht="69.95" customHeight="1">
      <c r="A223" s="2" t="s">
        <v>722</v>
      </c>
      <c r="B223" s="7">
        <v>45271</v>
      </c>
      <c r="C223" s="6" t="str">
        <f>HYPERLINK("https://eping.wto.org/en/Search?viewData= G/TBT/N/BDI/426, G/TBT/N/KEN/1531, G/TBT/N/RWA/961, G/TBT/N/TZA/1061, G/TBT/N/UGA/1876"," G/TBT/N/BDI/426, G/TBT/N/KEN/1531, G/TBT/N/RWA/961, G/TBT/N/TZA/1061, G/TBT/N/UGA/1876")</f>
        <v xml:space="preserve"> G/TBT/N/BDI/426, G/TBT/N/KEN/1531, G/TBT/N/RWA/961, G/TBT/N/TZA/1061, G/TBT/N/UGA/1876</v>
      </c>
      <c r="D223" s="6" t="s">
        <v>167</v>
      </c>
      <c r="E223" s="8" t="s">
        <v>320</v>
      </c>
      <c r="F223" s="8" t="s">
        <v>321</v>
      </c>
      <c r="G223" s="8" t="s">
        <v>322</v>
      </c>
      <c r="H223" s="6" t="s">
        <v>323</v>
      </c>
      <c r="I223" s="6" t="s">
        <v>324</v>
      </c>
      <c r="J223" s="6" t="s">
        <v>327</v>
      </c>
      <c r="K223" s="6" t="s">
        <v>93</v>
      </c>
      <c r="L223" s="6"/>
      <c r="M223" s="7">
        <v>45331</v>
      </c>
      <c r="N223" s="6" t="s">
        <v>24</v>
      </c>
      <c r="O223" s="8" t="s">
        <v>326</v>
      </c>
      <c r="P223" s="6" t="str">
        <f>HYPERLINK("https://docs.wto.org/imrd/directdoc.asp?DDFDocuments/t/G/TBTN23/BDI426.DOCX", "https://docs.wto.org/imrd/directdoc.asp?DDFDocuments/t/G/TBTN23/BDI426.DOCX")</f>
        <v>https://docs.wto.org/imrd/directdoc.asp?DDFDocuments/t/G/TBTN23/BDI426.DOCX</v>
      </c>
      <c r="Q223" s="6"/>
      <c r="R223" s="6" t="str">
        <f>HYPERLINK("https://docs.wto.org/imrd/directdoc.asp?DDFDocuments/v/G/TBTN23/BDI426.DOCX", "https://docs.wto.org/imrd/directdoc.asp?DDFDocuments/v/G/TBTN23/BDI426.DOCX")</f>
        <v>https://docs.wto.org/imrd/directdoc.asp?DDFDocuments/v/G/TBTN23/BDI426.DOCX</v>
      </c>
    </row>
    <row r="224" spans="1:18" ht="69.95" customHeight="1">
      <c r="A224" s="2" t="s">
        <v>722</v>
      </c>
      <c r="B224" s="7">
        <v>45271</v>
      </c>
      <c r="C224" s="6" t="str">
        <f>HYPERLINK("https://eping.wto.org/en/Search?viewData= G/TBT/N/BDI/426, G/TBT/N/KEN/1531, G/TBT/N/RWA/961, G/TBT/N/TZA/1061, G/TBT/N/UGA/1876"," G/TBT/N/BDI/426, G/TBT/N/KEN/1531, G/TBT/N/RWA/961, G/TBT/N/TZA/1061, G/TBT/N/UGA/1876")</f>
        <v xml:space="preserve"> G/TBT/N/BDI/426, G/TBT/N/KEN/1531, G/TBT/N/RWA/961, G/TBT/N/TZA/1061, G/TBT/N/UGA/1876</v>
      </c>
      <c r="D224" s="6" t="s">
        <v>217</v>
      </c>
      <c r="E224" s="8" t="s">
        <v>320</v>
      </c>
      <c r="F224" s="8" t="s">
        <v>321</v>
      </c>
      <c r="G224" s="8" t="s">
        <v>322</v>
      </c>
      <c r="H224" s="6" t="s">
        <v>323</v>
      </c>
      <c r="I224" s="6" t="s">
        <v>324</v>
      </c>
      <c r="J224" s="6" t="s">
        <v>327</v>
      </c>
      <c r="K224" s="6" t="s">
        <v>93</v>
      </c>
      <c r="L224" s="6"/>
      <c r="M224" s="7">
        <v>45331</v>
      </c>
      <c r="N224" s="6" t="s">
        <v>24</v>
      </c>
      <c r="O224" s="8" t="s">
        <v>326</v>
      </c>
      <c r="P224" s="6" t="str">
        <f>HYPERLINK("https://docs.wto.org/imrd/directdoc.asp?DDFDocuments/t/G/TBTN23/BDI426.DOCX", "https://docs.wto.org/imrd/directdoc.asp?DDFDocuments/t/G/TBTN23/BDI426.DOCX")</f>
        <v>https://docs.wto.org/imrd/directdoc.asp?DDFDocuments/t/G/TBTN23/BDI426.DOCX</v>
      </c>
      <c r="Q224" s="6"/>
      <c r="R224" s="6" t="str">
        <f>HYPERLINK("https://docs.wto.org/imrd/directdoc.asp?DDFDocuments/v/G/TBTN23/BDI426.DOCX", "https://docs.wto.org/imrd/directdoc.asp?DDFDocuments/v/G/TBTN23/BDI426.DOCX")</f>
        <v>https://docs.wto.org/imrd/directdoc.asp?DDFDocuments/v/G/TBTN23/BDI426.DOCX</v>
      </c>
    </row>
    <row r="225" spans="1:18" ht="69.95" customHeight="1">
      <c r="A225" s="2" t="s">
        <v>722</v>
      </c>
      <c r="B225" s="7">
        <v>45271</v>
      </c>
      <c r="C225" s="6" t="str">
        <f>HYPERLINK("https://eping.wto.org/en/Search?viewData= G/TBT/N/BDI/426, G/TBT/N/KEN/1531, G/TBT/N/RWA/961, G/TBT/N/TZA/1061, G/TBT/N/UGA/1876"," G/TBT/N/BDI/426, G/TBT/N/KEN/1531, G/TBT/N/RWA/961, G/TBT/N/TZA/1061, G/TBT/N/UGA/1876")</f>
        <v xml:space="preserve"> G/TBT/N/BDI/426, G/TBT/N/KEN/1531, G/TBT/N/RWA/961, G/TBT/N/TZA/1061, G/TBT/N/UGA/1876</v>
      </c>
      <c r="D225" s="6" t="s">
        <v>213</v>
      </c>
      <c r="E225" s="8" t="s">
        <v>320</v>
      </c>
      <c r="F225" s="8" t="s">
        <v>321</v>
      </c>
      <c r="G225" s="8" t="s">
        <v>322</v>
      </c>
      <c r="H225" s="6" t="s">
        <v>323</v>
      </c>
      <c r="I225" s="6" t="s">
        <v>324</v>
      </c>
      <c r="J225" s="6" t="s">
        <v>327</v>
      </c>
      <c r="K225" s="6" t="s">
        <v>93</v>
      </c>
      <c r="L225" s="6"/>
      <c r="M225" s="7">
        <v>45331</v>
      </c>
      <c r="N225" s="6" t="s">
        <v>24</v>
      </c>
      <c r="O225" s="8" t="s">
        <v>326</v>
      </c>
      <c r="P225" s="6" t="str">
        <f>HYPERLINK("https://docs.wto.org/imrd/directdoc.asp?DDFDocuments/t/G/TBTN23/BDI426.DOCX", "https://docs.wto.org/imrd/directdoc.asp?DDFDocuments/t/G/TBTN23/BDI426.DOCX")</f>
        <v>https://docs.wto.org/imrd/directdoc.asp?DDFDocuments/t/G/TBTN23/BDI426.DOCX</v>
      </c>
      <c r="Q225" s="6"/>
      <c r="R225" s="6" t="str">
        <f>HYPERLINK("https://docs.wto.org/imrd/directdoc.asp?DDFDocuments/v/G/TBTN23/BDI426.DOCX", "https://docs.wto.org/imrd/directdoc.asp?DDFDocuments/v/G/TBTN23/BDI426.DOCX")</f>
        <v>https://docs.wto.org/imrd/directdoc.asp?DDFDocuments/v/G/TBTN23/BDI426.DOCX</v>
      </c>
    </row>
    <row r="226" spans="1:18" ht="69.95" customHeight="1">
      <c r="A226" s="2" t="s">
        <v>717</v>
      </c>
      <c r="B226" s="7">
        <v>45274</v>
      </c>
      <c r="C226" s="6" t="str">
        <f>HYPERLINK("https://eping.wto.org/en/Search?viewData= G/TBT/N/PHL/315"," G/TBT/N/PHL/315")</f>
        <v xml:space="preserve"> G/TBT/N/PHL/315</v>
      </c>
      <c r="D226" s="6" t="s">
        <v>55</v>
      </c>
      <c r="E226" s="8" t="s">
        <v>270</v>
      </c>
      <c r="F226" s="8" t="s">
        <v>271</v>
      </c>
      <c r="G226" s="8" t="s">
        <v>272</v>
      </c>
      <c r="H226" s="6" t="s">
        <v>21</v>
      </c>
      <c r="I226" s="6" t="s">
        <v>273</v>
      </c>
      <c r="J226" s="6" t="s">
        <v>131</v>
      </c>
      <c r="K226" s="6" t="s">
        <v>21</v>
      </c>
      <c r="L226" s="6"/>
      <c r="M226" s="7">
        <v>45317</v>
      </c>
      <c r="N226" s="6" t="s">
        <v>24</v>
      </c>
      <c r="O226" s="8" t="s">
        <v>274</v>
      </c>
      <c r="P226" s="6" t="str">
        <f>HYPERLINK("https://docs.wto.org/imrd/directdoc.asp?DDFDocuments/t/G/TBTN23/PHL315.DOCX", "https://docs.wto.org/imrd/directdoc.asp?DDFDocuments/t/G/TBTN23/PHL315.DOCX")</f>
        <v>https://docs.wto.org/imrd/directdoc.asp?DDFDocuments/t/G/TBTN23/PHL315.DOCX</v>
      </c>
      <c r="Q226" s="6"/>
      <c r="R226" s="6"/>
    </row>
    <row r="227" spans="1:18" ht="69.95" customHeight="1">
      <c r="A227" s="2" t="s">
        <v>780</v>
      </c>
      <c r="B227" s="7">
        <v>45261</v>
      </c>
      <c r="C227" s="6" t="str">
        <f>HYPERLINK("https://eping.wto.org/en/Search?viewData= G/TBT/N/BRA/1508"," G/TBT/N/BRA/1508")</f>
        <v xml:space="preserve"> G/TBT/N/BRA/1508</v>
      </c>
      <c r="D227" s="6" t="s">
        <v>464</v>
      </c>
      <c r="E227" s="8" t="s">
        <v>679</v>
      </c>
      <c r="F227" s="8" t="s">
        <v>680</v>
      </c>
      <c r="G227" s="8" t="s">
        <v>681</v>
      </c>
      <c r="H227" s="6" t="s">
        <v>227</v>
      </c>
      <c r="I227" s="6" t="s">
        <v>106</v>
      </c>
      <c r="J227" s="6" t="s">
        <v>60</v>
      </c>
      <c r="K227" s="6" t="s">
        <v>93</v>
      </c>
      <c r="L227" s="6"/>
      <c r="M227" s="7">
        <v>45384</v>
      </c>
      <c r="N227" s="6" t="s">
        <v>24</v>
      </c>
      <c r="O227" s="8" t="s">
        <v>682</v>
      </c>
      <c r="P227" s="6" t="str">
        <f>HYPERLINK("https://docs.wto.org/imrd/directdoc.asp?DDFDocuments/t/G/TBTN23/BRA1508.DOCX", "https://docs.wto.org/imrd/directdoc.asp?DDFDocuments/t/G/TBTN23/BRA1508.DOCX")</f>
        <v>https://docs.wto.org/imrd/directdoc.asp?DDFDocuments/t/G/TBTN23/BRA1508.DOCX</v>
      </c>
      <c r="Q227" s="6"/>
      <c r="R227" s="6" t="str">
        <f>HYPERLINK("https://docs.wto.org/imrd/directdoc.asp?DDFDocuments/v/G/TBTN23/BRA1508.DOCX", "https://docs.wto.org/imrd/directdoc.asp?DDFDocuments/v/G/TBTN23/BRA1508.DOCX")</f>
        <v>https://docs.wto.org/imrd/directdoc.asp?DDFDocuments/v/G/TBTN23/BRA1508.DOCX</v>
      </c>
    </row>
  </sheetData>
  <sortState xmlns:xlrd2="http://schemas.microsoft.com/office/spreadsheetml/2017/richdata2" ref="A2:R227">
    <sortCondition ref="A2:A22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2024-01-04T09:15:26Z</dcterms:created>
  <dcterms:modified xsi:type="dcterms:W3CDTF">2024-01-05T08:22:24Z</dcterms:modified>
</cp:coreProperties>
</file>