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O:\Kundecentret\Information\Overvågning - vedligeholdelse\Notifikationer\Arkiv 2022\"/>
    </mc:Choice>
  </mc:AlternateContent>
  <xr:revisionPtr revIDLastSave="0" documentId="13_ncr:1_{1C516E5E-1706-475F-81D1-7F3BF7535AD7}" xr6:coauthVersionLast="47" xr6:coauthVersionMax="47" xr10:uidLastSave="{00000000-0000-0000-0000-000000000000}"/>
  <bookViews>
    <workbookView xWindow="-120" yWindow="-120" windowWidth="29040" windowHeight="1584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0" i="1" l="1"/>
  <c r="R180" i="1"/>
  <c r="Q180" i="1"/>
  <c r="D53" i="1"/>
  <c r="S179" i="1"/>
  <c r="R179" i="1"/>
  <c r="Q179" i="1"/>
  <c r="D87" i="1"/>
  <c r="S178" i="1"/>
  <c r="R178" i="1"/>
  <c r="Q178" i="1"/>
  <c r="D52" i="1"/>
  <c r="S177" i="1"/>
  <c r="R177" i="1"/>
  <c r="Q177" i="1"/>
  <c r="D51" i="1"/>
  <c r="S176" i="1"/>
  <c r="R176" i="1"/>
  <c r="Q176" i="1"/>
  <c r="D50" i="1"/>
  <c r="S175" i="1"/>
  <c r="R175" i="1"/>
  <c r="Q175" i="1"/>
  <c r="D159" i="1"/>
  <c r="S174" i="1"/>
  <c r="R174" i="1"/>
  <c r="Q174" i="1"/>
  <c r="D49" i="1"/>
  <c r="S173" i="1"/>
  <c r="R173" i="1"/>
  <c r="Q173" i="1"/>
  <c r="D113" i="1"/>
  <c r="S172" i="1"/>
  <c r="R172" i="1"/>
  <c r="Q172" i="1"/>
  <c r="D48" i="1"/>
  <c r="S171" i="1"/>
  <c r="R171" i="1"/>
  <c r="Q171" i="1"/>
  <c r="D47" i="1"/>
  <c r="S170" i="1"/>
  <c r="R170" i="1"/>
  <c r="Q170" i="1"/>
  <c r="D135" i="1"/>
  <c r="S169" i="1"/>
  <c r="R169" i="1"/>
  <c r="Q169" i="1"/>
  <c r="D46" i="1"/>
  <c r="S168" i="1"/>
  <c r="R168" i="1"/>
  <c r="Q168" i="1"/>
  <c r="D54" i="1"/>
  <c r="S167" i="1"/>
  <c r="R167" i="1"/>
  <c r="Q167" i="1"/>
  <c r="D84" i="1"/>
  <c r="S166" i="1"/>
  <c r="R166" i="1"/>
  <c r="Q166" i="1"/>
  <c r="D15" i="1"/>
  <c r="S165" i="1"/>
  <c r="R165" i="1"/>
  <c r="Q165" i="1"/>
  <c r="D168" i="1"/>
  <c r="S164" i="1"/>
  <c r="R164" i="1"/>
  <c r="Q164" i="1"/>
  <c r="D83" i="1"/>
  <c r="S163" i="1"/>
  <c r="R163" i="1"/>
  <c r="Q163" i="1"/>
  <c r="D145" i="1"/>
  <c r="S162" i="1"/>
  <c r="R162" i="1"/>
  <c r="Q162" i="1"/>
  <c r="D118" i="1"/>
  <c r="S161" i="1"/>
  <c r="R161" i="1"/>
  <c r="Q161" i="1"/>
  <c r="D97" i="1"/>
  <c r="S160" i="1"/>
  <c r="R160" i="1"/>
  <c r="Q160" i="1"/>
  <c r="D96" i="1"/>
  <c r="S159" i="1"/>
  <c r="R159" i="1"/>
  <c r="Q159" i="1"/>
  <c r="D160" i="1"/>
  <c r="S158" i="1"/>
  <c r="R158" i="1"/>
  <c r="Q158" i="1"/>
  <c r="D171" i="1"/>
  <c r="S157" i="1"/>
  <c r="R157" i="1"/>
  <c r="Q157" i="1"/>
  <c r="D104" i="1"/>
  <c r="S156" i="1"/>
  <c r="R156" i="1"/>
  <c r="Q156" i="1"/>
  <c r="D144" i="1"/>
  <c r="S155" i="1"/>
  <c r="R155" i="1"/>
  <c r="Q155" i="1"/>
  <c r="D69" i="1"/>
  <c r="S154" i="1"/>
  <c r="R154" i="1"/>
  <c r="Q154" i="1"/>
  <c r="D44" i="1"/>
  <c r="S153" i="1"/>
  <c r="R153" i="1"/>
  <c r="Q153" i="1"/>
  <c r="D170" i="1"/>
  <c r="S152" i="1"/>
  <c r="R152" i="1"/>
  <c r="Q152" i="1"/>
  <c r="D169" i="1"/>
  <c r="S151" i="1"/>
  <c r="R151" i="1"/>
  <c r="Q151" i="1"/>
  <c r="D68" i="1"/>
  <c r="S150" i="1"/>
  <c r="R150" i="1"/>
  <c r="Q150" i="1"/>
  <c r="D123" i="1"/>
  <c r="S149" i="1"/>
  <c r="R149" i="1"/>
  <c r="Q149" i="1"/>
  <c r="D122" i="1"/>
  <c r="S148" i="1"/>
  <c r="R148" i="1"/>
  <c r="Q148" i="1"/>
  <c r="D121" i="1"/>
  <c r="S147" i="1"/>
  <c r="R147" i="1"/>
  <c r="Q147" i="1"/>
  <c r="D120" i="1"/>
  <c r="S146" i="1"/>
  <c r="R146" i="1"/>
  <c r="Q146" i="1"/>
  <c r="D119" i="1"/>
  <c r="S145" i="1"/>
  <c r="R145" i="1"/>
  <c r="Q145" i="1"/>
  <c r="D30" i="1"/>
  <c r="S144" i="1"/>
  <c r="R144" i="1"/>
  <c r="Q144" i="1"/>
  <c r="D81" i="1"/>
  <c r="S143" i="1"/>
  <c r="R143" i="1"/>
  <c r="Q143" i="1"/>
  <c r="D29" i="1"/>
  <c r="S142" i="1"/>
  <c r="R142" i="1"/>
  <c r="Q142" i="1"/>
  <c r="D28" i="1"/>
  <c r="S141" i="1"/>
  <c r="R141" i="1"/>
  <c r="Q141" i="1"/>
  <c r="D27" i="1"/>
  <c r="S140" i="1"/>
  <c r="R140" i="1"/>
  <c r="Q140" i="1"/>
  <c r="D26" i="1"/>
  <c r="S139" i="1"/>
  <c r="R139" i="1"/>
  <c r="Q139" i="1"/>
  <c r="D25" i="1"/>
  <c r="S138" i="1"/>
  <c r="R138" i="1"/>
  <c r="Q138" i="1"/>
  <c r="D80" i="1"/>
  <c r="S137" i="1"/>
  <c r="R137" i="1"/>
  <c r="Q137" i="1"/>
  <c r="D24" i="1"/>
  <c r="S136" i="1"/>
  <c r="R136" i="1"/>
  <c r="Q136" i="1"/>
  <c r="D79" i="1"/>
  <c r="S135" i="1"/>
  <c r="R135" i="1"/>
  <c r="Q135" i="1"/>
  <c r="D78" i="1"/>
  <c r="S134" i="1"/>
  <c r="R134" i="1"/>
  <c r="Q134" i="1"/>
  <c r="D77" i="1"/>
  <c r="S133" i="1"/>
  <c r="R133" i="1"/>
  <c r="Q133" i="1"/>
  <c r="D23" i="1"/>
  <c r="S132" i="1"/>
  <c r="R132" i="1"/>
  <c r="Q132" i="1"/>
  <c r="D22" i="1"/>
  <c r="S131" i="1"/>
  <c r="R131" i="1"/>
  <c r="Q131" i="1"/>
  <c r="D21" i="1"/>
  <c r="S130" i="1"/>
  <c r="R130" i="1"/>
  <c r="Q130" i="1"/>
  <c r="D20" i="1"/>
  <c r="S129" i="1"/>
  <c r="R129" i="1"/>
  <c r="Q129" i="1"/>
  <c r="D19" i="1"/>
  <c r="S128" i="1"/>
  <c r="R128" i="1"/>
  <c r="Q128" i="1"/>
  <c r="D18" i="1"/>
  <c r="S127" i="1"/>
  <c r="R127" i="1"/>
  <c r="Q127" i="1"/>
  <c r="D17" i="1"/>
  <c r="S126" i="1"/>
  <c r="R126" i="1"/>
  <c r="Q126" i="1"/>
  <c r="D16" i="1"/>
  <c r="S125" i="1"/>
  <c r="R125" i="1"/>
  <c r="Q125" i="1"/>
  <c r="D112" i="1"/>
  <c r="S124" i="1"/>
  <c r="R124" i="1"/>
  <c r="Q124" i="1"/>
  <c r="D180" i="1"/>
  <c r="S123" i="1"/>
  <c r="R123" i="1"/>
  <c r="Q123" i="1"/>
  <c r="D101" i="1"/>
  <c r="S122" i="1"/>
  <c r="R122" i="1"/>
  <c r="Q122" i="1"/>
  <c r="D117" i="1"/>
  <c r="S121" i="1"/>
  <c r="R121" i="1"/>
  <c r="Q121" i="1"/>
  <c r="D99" i="1"/>
  <c r="S120" i="1"/>
  <c r="R120" i="1"/>
  <c r="Q120" i="1"/>
  <c r="D178" i="1"/>
  <c r="S119" i="1"/>
  <c r="R119" i="1"/>
  <c r="Q119" i="1"/>
  <c r="D179" i="1"/>
  <c r="S118" i="1"/>
  <c r="R118" i="1"/>
  <c r="Q118" i="1"/>
  <c r="D98" i="1"/>
  <c r="S117" i="1"/>
  <c r="R117" i="1"/>
  <c r="Q117" i="1"/>
  <c r="D43" i="1"/>
  <c r="S116" i="1"/>
  <c r="R116" i="1"/>
  <c r="Q116" i="1"/>
  <c r="D148" i="1"/>
  <c r="S115" i="1"/>
  <c r="R115" i="1"/>
  <c r="Q115" i="1"/>
  <c r="D71" i="1"/>
  <c r="S114" i="1"/>
  <c r="R114" i="1"/>
  <c r="Q114" i="1"/>
  <c r="D65" i="1"/>
  <c r="S113" i="1"/>
  <c r="Q113" i="1"/>
  <c r="D9" i="1"/>
  <c r="S112" i="1"/>
  <c r="R112" i="1"/>
  <c r="Q112" i="1"/>
  <c r="D86" i="1"/>
  <c r="S111" i="1"/>
  <c r="R111" i="1"/>
  <c r="Q111" i="1"/>
  <c r="D102" i="1"/>
  <c r="Q110" i="1"/>
  <c r="D91" i="1"/>
  <c r="S109" i="1"/>
  <c r="R109" i="1"/>
  <c r="Q109" i="1"/>
  <c r="D70" i="1"/>
  <c r="S108" i="1"/>
  <c r="R108" i="1"/>
  <c r="Q108" i="1"/>
  <c r="D115" i="1"/>
  <c r="S107" i="1"/>
  <c r="R107" i="1"/>
  <c r="Q107" i="1"/>
  <c r="D142" i="1"/>
  <c r="S106" i="1"/>
  <c r="R106" i="1"/>
  <c r="Q106" i="1"/>
  <c r="D146" i="1"/>
  <c r="S105" i="1"/>
  <c r="R105" i="1"/>
  <c r="Q105" i="1"/>
  <c r="D8" i="1"/>
  <c r="S104" i="1"/>
  <c r="Q104" i="1"/>
  <c r="D39" i="1"/>
  <c r="S103" i="1"/>
  <c r="Q103" i="1"/>
  <c r="D58" i="1"/>
  <c r="S102" i="1"/>
  <c r="Q102" i="1"/>
  <c r="D40" i="1"/>
  <c r="S101" i="1"/>
  <c r="Q101" i="1"/>
  <c r="D103" i="1"/>
  <c r="S100" i="1"/>
  <c r="Q100" i="1"/>
  <c r="D94" i="1"/>
  <c r="S99" i="1"/>
  <c r="Q99" i="1"/>
  <c r="D111" i="1"/>
  <c r="S98" i="1"/>
  <c r="Q98" i="1"/>
  <c r="D88" i="1"/>
  <c r="S97" i="1"/>
  <c r="Q97" i="1"/>
  <c r="D64" i="1"/>
  <c r="S96" i="1"/>
  <c r="Q96" i="1"/>
  <c r="D109" i="1"/>
  <c r="S95" i="1"/>
  <c r="Q95" i="1"/>
  <c r="D14" i="1"/>
  <c r="S94" i="1"/>
  <c r="Q94" i="1"/>
  <c r="D108" i="1"/>
  <c r="S93" i="1"/>
  <c r="Q93" i="1"/>
  <c r="D13" i="1"/>
  <c r="Q92" i="1"/>
  <c r="D59" i="1"/>
  <c r="S91" i="1"/>
  <c r="Q91" i="1"/>
  <c r="D12" i="1"/>
  <c r="S90" i="1"/>
  <c r="Q90" i="1"/>
  <c r="D11" i="1"/>
  <c r="S89" i="1"/>
  <c r="Q89" i="1"/>
  <c r="D107" i="1"/>
  <c r="S88" i="1"/>
  <c r="Q88" i="1"/>
  <c r="D10" i="1"/>
  <c r="S87" i="1"/>
  <c r="D149" i="1"/>
  <c r="S86" i="1"/>
  <c r="Q86" i="1"/>
  <c r="D63" i="1"/>
  <c r="Q85" i="1"/>
  <c r="D173" i="1"/>
  <c r="S84" i="1"/>
  <c r="Q84" i="1"/>
  <c r="D106" i="1"/>
  <c r="S83" i="1"/>
  <c r="Q83" i="1"/>
  <c r="D105" i="1"/>
  <c r="S82" i="1"/>
  <c r="Q82" i="1"/>
  <c r="D62" i="1"/>
  <c r="S81" i="1"/>
  <c r="Q81" i="1"/>
  <c r="D61" i="1"/>
  <c r="S80" i="1"/>
  <c r="Q80" i="1"/>
  <c r="D60" i="1"/>
  <c r="Q79" i="1"/>
  <c r="D90" i="1"/>
  <c r="Q78" i="1"/>
  <c r="D45" i="1"/>
  <c r="Q77" i="1"/>
  <c r="D89" i="1"/>
  <c r="Q76" i="1"/>
  <c r="D116" i="1"/>
  <c r="Q75" i="1"/>
  <c r="D55" i="1"/>
  <c r="Q74" i="1"/>
  <c r="D76" i="1"/>
  <c r="Q73" i="1"/>
  <c r="D75" i="1"/>
  <c r="Q72" i="1"/>
  <c r="D74" i="1"/>
  <c r="Q71" i="1"/>
  <c r="D73" i="1"/>
  <c r="Q70" i="1"/>
  <c r="D140" i="1"/>
  <c r="Q69" i="1"/>
  <c r="D132" i="1"/>
  <c r="Q68" i="1"/>
  <c r="D131" i="1"/>
  <c r="Q67" i="1"/>
  <c r="D130" i="1"/>
  <c r="Q66" i="1"/>
  <c r="D129" i="1"/>
  <c r="Q65" i="1"/>
  <c r="D139" i="1"/>
  <c r="Q64" i="1"/>
  <c r="D128" i="1"/>
  <c r="Q63" i="1"/>
  <c r="D127" i="1"/>
  <c r="Q62" i="1"/>
  <c r="D7" i="1"/>
  <c r="Q61" i="1"/>
  <c r="D126" i="1"/>
  <c r="Q60" i="1"/>
  <c r="D6" i="1"/>
  <c r="Q59" i="1"/>
  <c r="D138" i="1"/>
  <c r="Q58" i="1"/>
  <c r="D125" i="1"/>
  <c r="Q57" i="1"/>
  <c r="D36" i="1"/>
  <c r="Q56" i="1"/>
  <c r="D33" i="1"/>
  <c r="Q55" i="1"/>
  <c r="D34" i="1"/>
  <c r="Q54" i="1"/>
  <c r="D5" i="1"/>
  <c r="Q53" i="1"/>
  <c r="D141" i="1"/>
  <c r="Q52" i="1"/>
  <c r="D134" i="1"/>
  <c r="Q51" i="1"/>
  <c r="D35" i="1"/>
  <c r="Q50" i="1"/>
  <c r="D4" i="1"/>
  <c r="Q49" i="1"/>
  <c r="D3" i="1"/>
  <c r="Q48" i="1"/>
  <c r="D133" i="1"/>
  <c r="Q47" i="1"/>
  <c r="D137" i="1"/>
  <c r="Q46" i="1"/>
  <c r="D143" i="1"/>
  <c r="Q45" i="1"/>
  <c r="D136" i="1"/>
  <c r="Q44" i="1"/>
  <c r="D32" i="1"/>
  <c r="Q43" i="1"/>
  <c r="D31" i="1"/>
  <c r="Q42" i="1"/>
  <c r="D172" i="1"/>
  <c r="Q41" i="1"/>
  <c r="D167" i="1"/>
  <c r="Q40" i="1"/>
  <c r="D166" i="1"/>
  <c r="Q39" i="1"/>
  <c r="D165" i="1"/>
  <c r="Q38" i="1"/>
  <c r="D164" i="1"/>
  <c r="Q37" i="1"/>
  <c r="D100" i="1"/>
  <c r="Q36" i="1"/>
  <c r="D110" i="1"/>
  <c r="Q35" i="1"/>
  <c r="D163" i="1"/>
  <c r="Q34" i="1"/>
  <c r="D153" i="1"/>
  <c r="Q33" i="1"/>
  <c r="D162" i="1"/>
  <c r="Q32" i="1"/>
  <c r="D95" i="1"/>
  <c r="Q31" i="1"/>
  <c r="D2" i="1"/>
  <c r="Q30" i="1"/>
  <c r="D161" i="1"/>
  <c r="Q29" i="1"/>
  <c r="D41" i="1"/>
  <c r="S28" i="1"/>
  <c r="D124" i="1"/>
  <c r="Q27" i="1"/>
  <c r="D177" i="1"/>
  <c r="Q26" i="1"/>
  <c r="D37" i="1"/>
  <c r="Q25" i="1"/>
  <c r="D147" i="1"/>
  <c r="Q24" i="1"/>
  <c r="D67" i="1"/>
  <c r="Q23" i="1"/>
  <c r="D93" i="1"/>
  <c r="Q22" i="1"/>
  <c r="D152" i="1"/>
  <c r="Q21" i="1"/>
  <c r="D82" i="1"/>
  <c r="Q20" i="1"/>
  <c r="D92" i="1"/>
  <c r="Q19" i="1"/>
  <c r="D38" i="1"/>
  <c r="S18" i="1"/>
  <c r="D72" i="1"/>
  <c r="Q17" i="1"/>
  <c r="D57" i="1"/>
  <c r="Q16" i="1"/>
  <c r="D85" i="1"/>
  <c r="Q15" i="1"/>
  <c r="D114" i="1"/>
  <c r="Q14" i="1"/>
  <c r="D175" i="1"/>
  <c r="Q13" i="1"/>
  <c r="D176" i="1"/>
  <c r="Q12" i="1"/>
  <c r="D150" i="1"/>
  <c r="Q11" i="1"/>
  <c r="D174" i="1"/>
  <c r="Q10" i="1"/>
  <c r="D42" i="1"/>
  <c r="Q9" i="1"/>
  <c r="D158" i="1"/>
  <c r="Q8" i="1"/>
  <c r="D157" i="1"/>
  <c r="Q7" i="1"/>
  <c r="D156" i="1"/>
  <c r="Q6" i="1"/>
  <c r="D151" i="1"/>
  <c r="Q5" i="1"/>
  <c r="D66" i="1"/>
  <c r="Q4" i="1"/>
  <c r="D56" i="1"/>
  <c r="Q3" i="1"/>
  <c r="D155" i="1"/>
  <c r="Q2" i="1"/>
  <c r="D154" i="1"/>
</calcChain>
</file>

<file path=xl/sharedStrings.xml><?xml version="1.0" encoding="utf-8"?>
<sst xmlns="http://schemas.openxmlformats.org/spreadsheetml/2006/main" count="1994" uniqueCount="791">
  <si>
    <t>Notifying Member</t>
  </si>
  <si>
    <t>Distribution date</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</si>
  <si>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</si>
  <si>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</si>
  <si>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</si>
  <si>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</si>
  <si>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</si>
  <si>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</si>
  <si>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</si>
  <si>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</si>
  <si>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</si>
  <si>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</si>
  <si>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</si>
  <si>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</si>
  <si>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</si>
  <si>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</si>
  <si>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</si>
  <si>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Uganda</t>
  </si>
  <si>
    <t>DEAS 1101: 2022 Cassava seed — Requirements for certification, First Edition.Note: This Draft East African Standard was also notified to the SPS Committee.</t>
  </si>
  <si>
    <t>This Draft East African Standard specifies the certification requirements for pre-basic, basic and certified seed cassava (Manihot esculenta Crantz). It includes requirements for eligible varieties, application for certification, field requirements, field inspection, stem harvesting and cutting, packaging and labelling. This Standard does not apply for tissue culture plantlets”.</t>
  </si>
  <si>
    <t>Seeders, planters and transplanters (HS code(s): 843230); Plant growing (ICS code(s): 65.020.20)</t>
  </si>
  <si>
    <t/>
  </si>
  <si>
    <t>65.020.20 - Plant growing</t>
  </si>
  <si>
    <t>Protection of the environment (TBT); Protection of animal or plant life or health (TBT); Consumer information, labelling (TBT); Prevention of deceptive practices and consumer protection (TBT); Quality requirements (TBT)</t>
  </si>
  <si>
    <t>Food standards</t>
  </si>
  <si>
    <t>Regular notification</t>
  </si>
  <si>
    <r>
      <rPr>
        <sz val="11"/>
        <rFont val="Calibri"/>
      </rPr>
      <t>https://members.wto.org/crnattachments/2022/TBT/UGA/22_7339_00_e.pdf</t>
    </r>
  </si>
  <si>
    <t>Kenya</t>
  </si>
  <si>
    <t>Quality requirements (TBT); Prevention of deceptive practices and consumer protection (TBT); Consumer information, labelling (TBT); Protection of animal or plant life or health (TBT); Protection of the environment (TBT)</t>
  </si>
  <si>
    <t>Japan</t>
  </si>
  <si>
    <t>Partial amendment to the Minimum Requirements for Biological Products (1 page, available in English). Partial amendment to The Public Notice on National Release Testing.</t>
  </si>
  <si>
    <t>The Minimum Requirements for Biological Products will be amended as follows; The test for abnormal toxicity (“test for freedom from abnormal toxicity”) will be deleted from monographs for “Influenza HA Vaccine”, “Diphtheria Toxoid”, “Adsorbed Diphtheria Toxoid”, “Adsorbed Diphtheria-tetanus Combined Toxoid”, “Tetanus Toxoid”, “Adsorbed Tetanus Toxoid”, “Adsorbed Purified Pertussis Vaccine”, “Adsorbed Diphtheria-purified Pertussis-tetanus Combined Vaccine”, “Adsorbed Diphtheria-purified Pertussis-tetanus-inactivated polio (Sabin strain) Combined Vaccine”, and “Adsorbed Diphtheria-purified Pertussis-tetanus-inactivated polio (Salk Vaccine) Combined Vaccine”. The Public Notice on National Release Testing will be amended as follows; Partially amended to“Influenza HA Vaccine”, “Diphtheria Toxoid”, “Adsorbed Diphtheria Toxoid”, ”Adsorbed Diphtheria Toxoid for Adult Use”, “Adsorbed Diphtheria-tetanus Combined Toxoid”, “Tetanus Toxoid”, “Adsorbed Tetanus Toxoid”, “Adsorbed Purified Pertussis Vaccine”, “Adsorbed Diphtheria-purified Pertussis-tetanus Combined Vaccine”, “Adsorbed Diphtheria-purified Pertussis-tetanus-inactivated polio (Sabin strain) Combined Vaccine”, “Adsorbed Diphtheria-purified Pertussis-tetanus-inactivated polio (Salk Vaccine) Combined Vaccine”, with the amendment of The Minimum Requirements for Biological Products.</t>
  </si>
  <si>
    <t>Pharmaceutical products (HS code(s): 30)</t>
  </si>
  <si>
    <t>30 - PHARMACEUTICAL PRODUCTS</t>
  </si>
  <si>
    <t>Other (TBT)</t>
  </si>
  <si>
    <t>Human health</t>
  </si>
  <si>
    <r>
      <rPr>
        <sz val="11"/>
        <rFont val="Calibri"/>
      </rPr>
      <t>https://members.wto.org/crnattachments/2022/TBT/JPN/22_7337_00_e.pdf</t>
    </r>
  </si>
  <si>
    <t>Korea, Republic of</t>
  </si>
  <si>
    <t>Proposed Revision of the “Labeling Standards of Foods, Etc.” </t>
  </si>
  <si>
    <t>The proposed amendments are to:_x000D_
- enable alcohol producers or importers to label only calorie on their products when they voluntarily provide consumers with nutrition information;_x000D_
- establish the standards of labelling “non-addition of sodium” or “ unsalted”;_x000D_
- revise the standards of tolerance range for lower value of nutrition components in foods.</t>
  </si>
  <si>
    <t>Foods</t>
  </si>
  <si>
    <t>Consumer information, labelling (TBT); Protection of human health or safety (TBT)</t>
  </si>
  <si>
    <r>
      <rPr>
        <sz val="11"/>
        <rFont val="Calibri"/>
      </rPr>
      <t>https://members.wto.org/crnattachments/2022/TBT/KOR/22_7336_00_x.pdf</t>
    </r>
  </si>
  <si>
    <t>Sri Lanka</t>
  </si>
  <si>
    <t>Draft Amendment No: 1 to SLS 917 : 2018Specification for milk-added drinks  (First Revision)</t>
  </si>
  <si>
    <t>Information on new food additives permitted for use in milk-added beverages under the Codex General Standard on Food Additives.</t>
  </si>
  <si>
    <t>(HS code(s): 210690)</t>
  </si>
  <si>
    <t>210690 - Food preparations, n.e.s.</t>
  </si>
  <si>
    <r>
      <rPr>
        <sz val="11"/>
        <rFont val="Calibri"/>
      </rPr>
      <t xml:space="preserve">https://members.wto.org/crnattachments/2022/TBT/LKA/22_7335_00_e.pdf
</t>
    </r>
  </si>
  <si>
    <t>Burundi</t>
  </si>
  <si>
    <t>Tanzania</t>
  </si>
  <si>
    <t>Rwanda</t>
  </si>
  <si>
    <t>Australia</t>
  </si>
  <si>
    <t>Review of the mandatory standard for bicycle helmets - consultation email </t>
  </si>
  <si>
    <t>The mandatory safety standard bicycle helmets references certain requirements in the 2008 edition of the voluntary Australian standard. The voluntary Australian standard wasupdated in 2020.The ACCC is proposing to make a new mandatory safety standard for bicycle helmets to allow suppliers to comply with the most recent edition of the voluntary Australian standard which is the following:·         Australian/New Zealand Standard (AS/NZS 2063:2020, Helmets for use on bicycles and wheeled recreational devicesIn addition, the ACCC proposes to allow suppliers to comply with any of the following four widely adopted overseas voluntary standards:·         International Standard (Snell B‑95, 1995 Bicycle Helmet Standard, 1998 revision Standard for Protective Headgear for Use in Bicycling·         European Standard (EN 1078:2012+A1:2012, Helmets for pedal cyclists and for users of skateboards and roller skates·         American Standard (ASTM F1447:2018, Standard Specification for Helmets Used in Recreational Bicycling or Roller Skating·         American Standard (U.S. Consumer Product Safety Commission (16 C.F.R. Part 1203), Safety Standard for Bicycle HelmetsThe new safety standard would not impose any requirements other than those contained in these voluntary standards. Allowing compliance with these standards would permit supply of helmets without the need to additionally test to the Australian standard. It is also intended to reduce regulatory complexity and duplication for suppliers, thereby further facilitating trade.The attached consultation email outlines the ACCC's proposed steps. </t>
  </si>
  <si>
    <t>Bicycle helmets are products which are designed to offer protection to the cyclist’s head during impact. It features a shell, liner, and retention strap fitted along the lower jaw area. The mandatory standard prescribes requirements for the design, construction, performance, and safety marking of bicycle helmets.</t>
  </si>
  <si>
    <t>65 - HEADGEAR AND PARTS THEREOF</t>
  </si>
  <si>
    <t>13 - ENVIRONMENT. HEALTH PROTECTION. SAFETY</t>
  </si>
  <si>
    <t>Protection of human health or safety (TBT)</t>
  </si>
  <si>
    <r>
      <rPr>
        <sz val="11"/>
        <rFont val="Calibri"/>
      </rPr>
      <t>https://members.wto.org/crnattachments/2022/TBT/AUS/22_7262_00_e.pdf</t>
    </r>
  </si>
  <si>
    <t>Thailand</t>
  </si>
  <si>
    <t>Draft Ministerial Regulation on Heavy motor vehicle equipped with positive ignition engines fuelled with natural gas or liquefied petroleum gas: safety requirements; emission from engine, level 3 (TIS 3043–2563)</t>
  </si>
  <si>
    <t>The draft Ministerial Regulation mandates engine vehicles to conform with the standard for Heavy motor vehicle equipped with positive ignition engines fuelled with natural gas or liquefied petroleum gas: safety requirements; emission from engine, level 3 (TIS 3043–2563)1. This standard shall apply to motor vehicles of categories M1 M2 N1 and N2 with positive ignition engines fuelled with natural gas or liquefied petroleum gas and reference mass exceeding 2,610 kg and to all motor vehicles of catagories M3 and N32. This standard specifies safety requirements for pollutants, durability of pollution control devices and on-board diagnostic (OBD) system. The type approval of a completed vehicle given under this standard shall be extended to its incomplete vehicle with a reference mass below 2,610 kg. Type approvals shall be extended if the manufacturer can demonstrate that all bodywork combinations expected to be built onto the incomplete vehicle increase the reference mass of the vehicle to above 2,610 kg.3. The type approval of vehicle granted under this standard shall be extended to its variants and versions with a reference mass above 2,380 kg provided that it also meets the requirements relating to the measurement of greenhouse gas emissions and fuel consumption in accordance with UN Regulation No. 49 Revision 6 Annex 12 Appendix 1.4. The following do not need to be approved according to this standard: light duty positive ignition engine vehicles: safety requirements; emission from engine, latest level enforcement.5. Equivalent approvals:The following do not need to be approved according to this standard, if they are part of light duty positive ignition engine vehicles: safety requirements; emission from engine, latest level enforcement:(1) Positive ignition engines fuelled with natural gas or liquefied petroleum gas to be mounted in vehicles of category N1.(2) Vehicles of category N1 fitted with positive ignition engines fuelled with natural gas or liquefied petroleum gasEquivalent approval as set out in paragraph 5. shall not be granted in the case of dual-fuel engines and vehicles6. Technical regulations of this standard derived from UN Regulation No. 49 Revision 7.*Vehicles of categories M1 M2 M3 N1 N2 and N3 are as defined in TIS 2390-2563</t>
  </si>
  <si>
    <t>Transport exhaust emissions (ICS code(s): 13.040.50); Commercial vehicles (ICS code(s): 43.080)</t>
  </si>
  <si>
    <t>13.040.50 - Transport exhaust emissions; 43.080 - Commercial vehicles</t>
  </si>
  <si>
    <t>Protection of the environment (TBT)</t>
  </si>
  <si>
    <r>
      <rPr>
        <sz val="11"/>
        <rFont val="Calibri"/>
      </rPr>
      <t>https://members.wto.org/crnattachments/2022/TBT/THA/22_7305_00_x.pdf</t>
    </r>
  </si>
  <si>
    <t>Israel</t>
  </si>
  <si>
    <t>SI 873 - School bag</t>
  </si>
  <si>
    <t>The existing Mandatory Standard, SI 873, dealing with school bags, shall be declared voluntary. This declaration aims to remove unnecessary obstacles to trade and lower trade barriers.</t>
  </si>
  <si>
    <t>School bag (HS code(s): 42021); (ICS code(s): 55.080)</t>
  </si>
  <si>
    <t>42021 - - Trunks, suit-cases, vanity-cases, executive-cases, brief-cases, school satchels and similar containers :</t>
  </si>
  <si>
    <t>55.080 - Sacks. Bags</t>
  </si>
  <si>
    <t>Reducing trade barriers and facilitating trade (TBT)</t>
  </si>
  <si>
    <r>
      <rPr>
        <sz val="11"/>
        <rFont val="Calibri"/>
      </rPr>
      <t>https://members.wto.org/crnattachments/2022/TBT/ISR/22_7307_00_x.pdf</t>
    </r>
  </si>
  <si>
    <t>Draft Ministerial Regulation on Light duty compression ignition engine vehicles: safety requirements; emission from engine, level 8 (TIS 3018–2563)</t>
  </si>
  <si>
    <t>The draft Ministerial Regulation mandates engine vehicles to conform with the standard for Light duty compression ignition engine vehicles: safety requirements; emission from engine, level 8 (TIS 3018–2563).This standard shall apply to vehicles of categories M1 M2 N1 and N2 with compression ignition engine and reference mass not exceeding 2,610 kg.This standard specifies safety requirements for pollutants, durability of pollution control devices and on-board diagnostic (OBD) system. Type approval granted under this Standard may be extended from vehicles mentioned above to M1 M2 N1 and N2 vehicles with a reference mass not exceeding 2,840 kg and which meet the conditions laid down in this Standard. Type approval granted under this Standard may be extended from vehicles mentioned above to special purpose vehicles of categories M1 M2 N1 and N2 regardless of their reference mass.This standard shall apply light duty compression ignition engined vehicles excluding heavy motor vehicle equipped with compression ignition engine: safety requirements; emission from engine, latest level enforcement.Diesel of this standard includes fuels with a mix of biodiesel and diesel that conform with Notice of Department of Energy Business.*Vehicles of categories M1 M2 N1 and N2 are as defined in TIS 2390-2563</t>
  </si>
  <si>
    <t>Transport exhaust emissions (ICS code(s): 13.040.50); Passenger cars. Caravans and light trailers (ICS code(s): 43.100)</t>
  </si>
  <si>
    <t>13.040.50 - Transport exhaust emissions; 43.100 - Passenger cars. Caravans and light trailers</t>
  </si>
  <si>
    <r>
      <rPr>
        <sz val="11"/>
        <rFont val="Calibri"/>
      </rPr>
      <t>https://members.wto.org/crnattachments/2022/TBT/THA/22_7304_00_x.pdf</t>
    </r>
  </si>
  <si>
    <t>Draft Ministerial Regulation on Heavy motor vehicle equipped with compression ignition engines: safety requirements; emission from engine, level 6 (TIS 3046–2563)</t>
  </si>
  <si>
    <t>The draft Ministerial Regulation mandates engine vehicles to conform with the standard for Heavy motor vehicle equipped with compression ignition engines: safety requirements; emission from engine, level 6 (TIS 3046–2563)1. This standard shall apply to motor vehicles of categories M1 M2 N1 and N2 with compression ignition engines and reference mass exceeding 2,610 kg and to all motor vehicles of catagories M3 and N32. This standard specifies safety requirements for pollutants, durability of pollution control devices and on-board diagnostic (OBD) system. The type approval of a completed vehicle given under this standard shall be extended to its incomplete vehicle with a reference mass below 2,610 kg. Type approvals shall be extended if the manufacturer can demonstrate that all bodywork combinations expected to be built onto the incomplete vehicle increase the reference mass of the vehicle to above 2,610 kg.3. The type approval of vehicle granted under this standard shall be extended to its variants and versions with a reference mass above 2,380 kg provided that it also meets the requirements relating to the measurement of greenhouse gas emissions and fuel consumption in accordance with UN Regulation No. 49 Revision 6 Annex 12 Appendix 1.4. The following do not need to be approved according to this standard: light duty compression ignition engine vehicles: safety requirements; emission from engine, latest level enforcement.5. Equivalent approvals:The following do not need to be approved according to this standard, if they are part of light duty compression ignition engine vehicles : safety requirements; emission from engine, latest level enforcement:(1) Compression ignition engines to be mounted in vehicles of category N1 N2 and M2.(2) Vehicles of categories N1 N2 and M2 fitted with Compression ignition engines fuelled _x000D_
with diesel.Equivalent approval as set out in paragraph 5. shall not be granted in the case of dual-fuel engines and vehicles.6. Technical regulations of this standard derived from UN Regulation No. 49 Revision 7.*Vehicles of categories M1 M2 M3 N1 N2 and N3 are as defined in TIS 2390-2563</t>
  </si>
  <si>
    <r>
      <rPr>
        <sz val="11"/>
        <rFont val="Calibri"/>
      </rPr>
      <t>https://members.wto.org/crnattachments/2022/TBT/THA/22_7306_00_x.pdf</t>
    </r>
  </si>
  <si>
    <t>Overview of proposed Partial Revision to the Food Labelling Standards regarding labelling for GM products and allergen labelling</t>
  </si>
  <si>
    <t>(1) The Food Labelling Standards will be partially amended to add GM canola, which is genetically modified to produce Docosahexaenoic and Eicosapentaenoic acid, to “specific GM products”, because distribution of products made from GM canola producing Docosahexaenoic and Eicosapentaenoic acid will be allowed.(2) The Food Labelling Standards will be partially amended to add walnuts to “specified ingredients” for allergen labelling and shall always be declared.</t>
  </si>
  <si>
    <t>genetically modified (GM) canola, walnuts</t>
  </si>
  <si>
    <t>Labelling</t>
  </si>
  <si>
    <r>
      <rPr>
        <sz val="11"/>
        <rFont val="Calibri"/>
      </rPr>
      <t>https://members.wto.org/crnattachments/2022/TBT/JPN/22_7263_00_e.pdf</t>
    </r>
  </si>
  <si>
    <t>Draft Notification of the Committee on Labels, entitled Determination of Hygienic Mask as Label-Controlled Products </t>
  </si>
  <si>
    <t>This draft notification prescribes hygienic mask as label-controlled product. A Hygienic mask means a mask made from various materials that is used to cover the nose and mouth to prevent or filter small particles of dust, pollen, fog, and smoke, including a mask with the same objective, but excludes medical masks under the medical device law.The label of label-controlled goods shall specify the statement, figure, artificial mark, or image as appropriate which shall not cause misunderstandings about the essence of the products and shall be displayed clearly visible and legible in Thai language or a foreign language accompanied by Thai languageThe details of label-controlled goods must be specified, such as name of category or type of product, name or trademark, name of the manufacturing country, usage, price, date of manufacture, and warnings.</t>
  </si>
  <si>
    <t>Hygienic Mask</t>
  </si>
  <si>
    <t>Consumer information, labelling (TBT); Prevention of deceptive practices and consumer protection (TBT); Protection of human health or safety (TBT)</t>
  </si>
  <si>
    <r>
      <rPr>
        <sz val="11"/>
        <rFont val="Calibri"/>
      </rPr>
      <t>https://members.wto.org/crnattachments/2022/TBT/THA/22_7296_00_e.pdf
https://members.wto.org/crnattachments/2022/TBT/THA/22_7296_00_x.pdf</t>
    </r>
  </si>
  <si>
    <t>Ukraine</t>
  </si>
  <si>
    <t>Resolution of the Cabinet of Ministers of Ukraine of October 21, 2022 No. 1197 "On Amendments to Paragraph 4 of the Resolution of the Cabinet of Ministers of Ukraine of July 29, 2020 No. 667"</t>
  </si>
  <si>
    <t>The Resolution of the Cabinet of Ministers of Ukraine of 29 July 2020 No. 667 (as amended) approved the Technical regulation on the requirements for liquefied gas for road transport, household and industrial use. This Technical regulation establishes requirements for liquefied gas used in vehicles with engines specially designed or converted to run on liquefied gas, and liquefied gas used as fuel for domestic and industrial purposes, which are placed on the market of Ukraine.  The date of entry into force of the Resolution was determined as November 5, 2022.The Resolution of the Cabinet of Ministers of Ukraine of October 21, 2022 No. 1197 has amended the date of entry into force of the Resolution of the Cabinet of Ministers of Ukraine of July 29, 2020 No. 667, which approved the Technical regulation. Thus, the Resolution on approval of the Technical regulation (No. 667) will enter into force from the date of termination or cancellation of martial law in Ukraine.Liquefied gas that was put into circulation before the entry into force of the Resolution No. 667 and the quality indicators of which do not meet all or some requirements of the Technical regulation approved by the said Resolution, may be placed on the market within six months from the date of entry into force of the Resolution No. 667. </t>
  </si>
  <si>
    <t>Liquefied gas for road transport, household and industrial use</t>
  </si>
  <si>
    <t>National security requirements (TBT); Prevention of deceptive practices and consumer protection (TBT); Protection of human health or safety (TBT); Protection of the environment (TBT)</t>
  </si>
  <si>
    <r>
      <rPr>
        <sz val="11"/>
        <rFont val="Calibri"/>
      </rPr>
      <t>https://members.wto.org/crnattachments/2022/TBT/UKR/22_7288_00_x.pdf
https://members.wto.org/crnattachments/2022/TBT/UKR/22_7288_01_x.pdf
https://members.wto.org/crnattachments/2022/TBT/UKR/22_7288_02_x.pdf
https://zakon.rada.gov.ua/laws/show/1197-2022-%D0%BF#Text</t>
    </r>
  </si>
  <si>
    <t>Paraguay</t>
  </si>
  <si>
    <t>PROYECTO DE RESOLUCION Nº 04/22. Modificación de las Resoluciones GMC Nº 50/97 y 09/07 sobre Aditivos Alimentarios y sus concentraciones máximas para las categorías: 6: Cereales y Productos de/o a Base de Cereales y 7: Productos de Panificación y Galletería. </t>
  </si>
  <si>
    <t>El Proyecto de Resolución tiene como objetivo actualizar los aditivos alimentarios y sus concentraciones máximas para las categorías: 6: Cereales y Productos de/o a Base de Cereales y 7: Productos de Panificación y Galletería.</t>
  </si>
  <si>
    <t>TECNOLOGÍA DE LOS ALIMENTOS (Código(s) de la ICS: 67)</t>
  </si>
  <si>
    <t>67 - FOOD TECHNOLOGY</t>
  </si>
  <si>
    <t>Protection of human health or safety (TBT); Quality requirements (TBT); Harmonization (TBT)</t>
  </si>
  <si>
    <r>
      <rPr>
        <sz val="11"/>
        <rFont val="Calibri"/>
      </rPr>
      <t>https://members.wto.org/crnattachments/2022/TBT/PRY/22_7261_00_s.pdf</t>
    </r>
  </si>
  <si>
    <t>European Union</t>
  </si>
  <si>
    <t>Draft Commission Implementing Decision on the non-approval of certain active substances for use in biocidal products in accordance with Regulation (EU) No 528/2012 of the European Parliament and of the Council</t>
  </si>
  <si>
    <t>This draft Commission Implementing Decision does not approve certain active substances in biocidal products pursuant to Regulation (EU) No 528/2012 of the European Parliament and of the Council. For these active substance/product-type combinations included in the review programme of existing active substances listed in Annex II to Regulation (EU) No 1062/2014, all the participants have withdrawn or are considered to have withdrawn their support, and no notification has been submitted for those to the European Chemicals Agency. Therefore, these active substance/product-type combinations should not be approved for use in biocidal products.</t>
  </si>
  <si>
    <t>Biocidal products and treated articles treated with or incorporating biocidal products</t>
  </si>
  <si>
    <t>71.100 - Products of the chemical industry</t>
  </si>
  <si>
    <t>Protection of the environment (TBT); Protection of human health or safety (TBT); Harmonization (TBT)</t>
  </si>
  <si>
    <r>
      <rPr>
        <sz val="11"/>
        <rFont val="Calibri"/>
      </rPr>
      <t>https://members.wto.org/crnattachments/2022/TBT/EEC/22_7292_00_e.pdf
https://members.wto.org/crnattachments/2022/TBT/EEC/22_7292_01_e.pdf</t>
    </r>
  </si>
  <si>
    <t>Botswana</t>
  </si>
  <si>
    <t>BOS 63:2022 Cereals ― Classification and grading of sorghum grains intended for sale in Botswana</t>
  </si>
  <si>
    <t>This Botswana Standard specifies classes and grades of sorghum grains intended for sale in Botswana.</t>
  </si>
  <si>
    <t>Grain sorghum. (HS code(s): 1007); Cereals, pulses and derived products (ICS code(s): 67.060)</t>
  </si>
  <si>
    <t>1007 - Grain sorghum</t>
  </si>
  <si>
    <t>67.060 - Cereals, pulses and derived products</t>
  </si>
  <si>
    <t>National security requirements (TBT); Consumer information, labelling (TBT); Protection of human health or safety (TBT); Quality requirements (TBT); Harmonization (TBT); Prevention of deceptive practices and consumer protection (TBT)</t>
  </si>
  <si>
    <r>
      <rPr>
        <sz val="11"/>
        <rFont val="Calibri"/>
      </rPr>
      <t>https://members.wto.org/crnattachments/2022/TBT/BWA/22_7284_00_e.pdf</t>
    </r>
  </si>
  <si>
    <t>Draft Notification of the Committee on Labels, entitled Determination of Halogen Oven as Label-Controlled Goods </t>
  </si>
  <si>
    <t>This draft notification prescribes halogen ovens as label-controlled goods. Halogen oven means an electrical appliance with the purpose of cooking by using hot air circulating inside the container, such as Air Fryer.The label of label-controlled goods shall specify the statement, figure, artificial mark, or image as appropriate which shall not cause misunderstandings about the essence of the products and shall be displayed clearly visible and legible in Thai language, or a foreign language accompanied by Thai languageThe details of label-controlled goods must be specified, such as name of category or type of product, name or trademark, name of the manufacturing country, usage, price, date of manufacture, and warnings.</t>
  </si>
  <si>
    <t>Halogen oven</t>
  </si>
  <si>
    <t>Consumer information, labelling (TBT); Protection of human health or safety (TBT); Prevention of deceptive practices and consumer protection (TBT)</t>
  </si>
  <si>
    <r>
      <rPr>
        <sz val="11"/>
        <rFont val="Calibri"/>
      </rPr>
      <t>https://members.wto.org/crnattachments/2022/TBT/THA/22_7286_00_e.pdf
https://members.wto.org/crnattachments/2022/TBT/THA/22_7286_00_x.pdf</t>
    </r>
  </si>
  <si>
    <t>Malaysia</t>
  </si>
  <si>
    <t>Amendments to regulations 361 to 386A and 387 and insertion of a new regulation, i.e. regulation 384A to the Food Regulations 1985 [P.U.(A) 437/1985</t>
  </si>
  <si>
    <t>The proposed amendments to the Food Regulations 1985 [P.U.(A) 437/1985] involve the following:1.    Amendments to regulation 361 on general standard for alcoholic beverage.2.    Amendments to regulations 362 to 386A and 387 on specific requirements of alcoholic beverages in relation to the alcohol content, the addition of other ingredients, the use of food additives and labelling requirements. The purpose of the amendments on all provisions of food additives for alcoholic beverages is to harmonise the food additive requirements with the Codex Alimentarius, i.e., Codex General Standard for Food Additives (GSFA, Codex STAN 192-1995), in line with subregulation 19(2) of the Food Regulations 1985 [P.U.(A) 437/1985]. The conditions under which food additives may be used in alcoholic beverages can be directly referred to GSFA, Codex STAN 192-1995; and3.    Insertion of a new regulation, regulation 384A which prescribes the standard and labelling requirements for tequila and mezcal.</t>
  </si>
  <si>
    <t>HS Code 2203: Beer made from maltHS Code 2204: Wine of fresh grapes, including fortified wines; grape must other than that of heading 20.09HS Code 2205: Vermouth and other wine of fresh grapes flavoured with plants or aromatic substancesHS Code 2206: Other fermented beverages (for example, cider, perry, mead, saké); mixtures of fermented beverages and mixtures of fermented beverages and non-alcoholic beverages, not elsewhere specified or includedHS Code 2207: Undenatured ethyl alcohol of an alcoholic strength by volume of     80 % vol. or higher; ethyl alcohol and other spirits, denatured, of any strengthHS Code 2208: Undenatured ethyl alcohol of an alcoholic strength by volume of less than 80 % vol.; spirits, liqueurs and other spirituous beverages</t>
  </si>
  <si>
    <t>2203 - Beer made from malt; 2204 - Wine of fresh grapes, incl. fortified wines; grape must, partly fermented and of an actual alcoholic strength of &gt; 0,5% vol or grape must with added alcohol of an actual alcoholic strength of &gt; 0,5% vol; 2205 - Vermouth and other wine of fresh grapes, flavoured with plants or aromatic substances; 2206 - Cider, perry, mead and other fermented beverages and mixtures of fermented beverages and non-alcoholic beverages, n.e.s. (excl. beer, wine or fresh grapes, grape must, vermouth and other wine of fresh grapes flavoured with plants or aromatic substances); 2207 - Undenatured ethyl alcohol of an alcoholic strength of &gt;= 80%; ethyl alcohol and other spirits, denatured, of any strength; 2208 - Undenatured ethyl alcohol of an alcoholic strength of &lt; 80%; spirits, liqueurs and other spirituous beverages (excl. compound alcoholic preparations of a kind used for the manufacture of beverages)</t>
  </si>
  <si>
    <t>BOS 26:2022 Cereals — Whole and dehulled sorghum grains for human consumption — Specification</t>
  </si>
  <si>
    <t>This Botswana Standard applies to whole and dehulled/decorticated sorghum grains obtained from Sorghum bicolor (L). Moench.</t>
  </si>
  <si>
    <t>1007 - Grain sorghum.</t>
  </si>
  <si>
    <t>National security requirements (TBT); Prevention of deceptive practices and consumer protection (TBT); Protection of human health or safety (TBT); Quality requirements (TBT)</t>
  </si>
  <si>
    <r>
      <rPr>
        <sz val="11"/>
        <rFont val="Calibri"/>
      </rPr>
      <t>https://members.wto.org/crnattachments/2022/TBT/BWA/22_7285_00_e.pdf</t>
    </r>
  </si>
  <si>
    <t>Proposed Revision of the “Act on Labelling and Advertising of Foods” </t>
  </si>
  <si>
    <t>The Ministry of Food and Drug Safety (MFDS) is proposing to amend the Act on Labeling And Advertising of Foods as follows:_x000D_
Prohibit the use of the term narcotic drugs and the defined terms of substances stipulated in Article 2 (Definitions) of the Narcotics Control Act when labeling and advertising the name of a food product.</t>
  </si>
  <si>
    <r>
      <rPr>
        <sz val="11"/>
        <rFont val="Calibri"/>
      </rPr>
      <t>https://members.wto.org/crnattachments/2022/TBT/KOR/22_7295_00_x.pdf</t>
    </r>
  </si>
  <si>
    <t>United States of America</t>
  </si>
  <si>
    <t>Energy Labeling Rule</t>
  </si>
  <si>
    <t>Advance notice of proposed rulemaking (ANPR) - The Federal Trade Commission (FTC or Commission) seeks public comment on potential amendments to the Energy Labeling Rule (Rule), including energy labels for several new consumer product categories, and other possible amendments to improve the Rule's effectiveness and reduce unnecessary burdens.The Commission seeks comment on amendments to its existing Energy Labeling Rule at 16 CFR part 305; specifically, on whether it should add new consumer product categories to the labeling program, increase the availability of online labels and other energy information, and streamline existing requirements. The Commission also seeks comment on whether any Rule changes are necessary to ensure the Rule's labeling provisions are consistent with current consumer shopping behavior. Finally, the ANPR seeks comment on whether the Commission should amend the Rule to: (1) modify its label content and format, (2) require links to online Lighting Facts labels consistent with current EnergyGuide requirements, (3) update the electricity cost figure on the Lighting Facts and ceiling fan labels, (4) update the refrigerator and clothes washer labels to remove dated information about test procedures, and (5) ensure the Rule's consistency with Department of Energy (DOE) requirements.</t>
  </si>
  <si>
    <t>Energy labeling rule; Quality (ICS code(s): 03.120); Environmental protection (ICS code(s): 13.020); Test conditions and procedures in general (ICS code(s): 19.020); Lamps and related equipment (ICS code(s): 29.140); Domestic electrical appliances in general (ICS code(s): 97.030); Kitchen equipment (ICS code(s): 97.040); Laundry appliances (ICS code(s): 97.060); Domestic, commercial and industrial heating appliances (ICS code(s): 97.100); Miscellaneous domestic and commercial equipment (ICS code(s): 97.180)</t>
  </si>
  <si>
    <t>03.120 - Quality; 13.020 - Environmental protection; 19.020 - Test conditions and procedures in general; 29.140 - Lamps and related equipment; 97.030 - Domestic electrical appliances in general; 97.040 - Kitchen equipment; 97.060 - Laundry appliances; 97.100 - Domestic, commercial and industrial heating appliances; 97.180 - Miscellaneous domestic and commercial equipment</t>
  </si>
  <si>
    <t>Protection of the environment (TBT); Quality requirements (TBT); Prevention of deceptive practices and consumer protection (TBT); Consumer information, labelling (TBT)</t>
  </si>
  <si>
    <r>
      <rPr>
        <sz val="11"/>
        <rFont val="Calibri"/>
      </rPr>
      <t>https://members.wto.org/crnattachments/2022/TBT/USA/22_7258_00_e.pdf</t>
    </r>
  </si>
  <si>
    <t>Draft Commission Implementing Decision not approving d-Allethrin as an existing active substance for use in biocidal products of product-type 18 in accordance with Regulation (EU) No 528/2012 of the European Parliament and of the Council</t>
  </si>
  <si>
    <t>This draft Commission Implementing Decision does not approve d-Allethrin as an active substance for use in biocidal products of product-type 18.According to the opinion of the Agency, biocidal products of product-type 18 containing d-Allethrin cannot be expected to meet the criteria laid down in Article 19(1), points (b)(iii), and (iv), of Regulation (EU) No 528/2012.In its opinion, the Agency noted that the proposed reference specifications, established on the basis of data provided by one of the applicants, are not in line with the composition of the material that was used for testing to generate the toxicological data provided by the applicants. As a result, on the basis of the data provided in the applications, it could not be established whether the representative biocidal products could fulfil the criteria referred to in Article 19(1), point (b) of Regulation (EU) No 528/2012.According to the opinion of the Agency, based on the available toxicological data, an unacceptable risk has been identified for the general public due to secondary exposure to genotoxic photometabolites formed after the application of the representative products.In addition, according to the opinion of the Agency, an unacceptable risk to the environment has been identified for the aquatic compartment (surface water and sediment) and for soil.In conclusion, no safe use could be identified when considering the risks to human health and the environment for each of the representative biocidal products submitted in the applications. </t>
  </si>
  <si>
    <t>Protection of human health or safety (TBT); Protection of the environment (TBT); Harmonization (TBT)</t>
  </si>
  <si>
    <r>
      <rPr>
        <sz val="11"/>
        <rFont val="Calibri"/>
      </rPr>
      <t>https://members.wto.org/crnattachments/2022/TBT/EEC/22_7293_00_e.pdf</t>
    </r>
  </si>
  <si>
    <t>Draft Ministerial Regulation on Light duty positive ignition engine vehicles: safety requirements; emission from engine, level 9 (TIS 3016–2563)</t>
  </si>
  <si>
    <t>The draft Ministerial Regulation mandates engine vehicles to conform with the standard for Light duty positive ignition engine vehicles: safety requirements; emission from engine, level 9 (TIS 3016–2563).This standard shall apply to vehicles of categories M1 M2 N1 and N2 with positive ignition engine and reference mass not exceeding 2,610 kg.This standard specifies safety requirements for pollutants, durability of pollution control devices and on-board diagnostic (OBD) system. Type approval granted under this Standard may be extended from vehicles mentioned above to M1 M2 N1 and N2 vehicles with a reference mass not exceeding 2,840 kg and which meet the conditions laid down in this Standard. Type approval granted under this Standard may be extended from vehicles mentioned above to special purpose vehicles of categories M1 M2 N1 and N2 regardless of their reference mass.This standard shall apply light duty positive ignition engines vehicles excluding heavy motor vehicle equipped with possitive ignition engine: safety requirements; emission from engine, latest level enforcement.Benzine/petrol of this standard includes Gasohol E10 that conform with Notice of Department of Energy Business.Gasohol of this standard includes fuels with a mix of 85% ethanol and benzine.*Vehicles of categories M1 M2 N1 and N2 are as defined in TIS 2390-2563</t>
  </si>
  <si>
    <r>
      <rPr>
        <sz val="11"/>
        <rFont val="Calibri"/>
      </rPr>
      <t>https://members.wto.org/crnattachments/2022/TBT/THA/22_7303_00_x.pdf</t>
    </r>
  </si>
  <si>
    <t>Panama</t>
  </si>
  <si>
    <t>PROCEDIMIENTO DE LA EVALUACIÓN DE LA CONFORMIDAD PARA LA IMPORTACIÓN, PRODUCCIÓN Y COMERCIALIZACIÓN DEL CEMENTOS ASFÁLTICOS</t>
  </si>
  <si>
    <t>Objetivos, Referencias Normativas, Definiciones, Abreviaturas, Procedimiento de Evaluación de la Conformidad, Procedimiento de No Conformidad, Procedimiento de Control y Vigilancia y Bibliografía.</t>
  </si>
  <si>
    <t>Productos petrolíferos en general (Código(s) de la ICS: 75.080)</t>
  </si>
  <si>
    <t>75.080 - Petroleum products in general</t>
  </si>
  <si>
    <t>Other (TBT); Prevention of deceptive practices and consumer protection (TBT)</t>
  </si>
  <si>
    <t>Draft Notification of the Committee on Labels, entitled Determination of Personal Computer and Computer Device as Label-Controlled Goods </t>
  </si>
  <si>
    <t>This draft notification prescribes personal computer and computer device as label-controlled goods. This draft notification applies to personal computer, including notebook and portable computer, and computer device which is not assembled together as equipment.The label of label-controlled goods shall specify the statement, figure, artificial mark, or image as appropriate which shall not cause misunderstandings about the essence of the products and shall be displayed clearly visible and legible in Thai language or a foreign language accompanied by Thai languageThe details of label-controlled goods must be specified, such as name of category or type of product, name or trademark, name of the manufacturing country, usage, price, date of manufacture, and warnings.</t>
  </si>
  <si>
    <t>Personal Computer and Computer Device</t>
  </si>
  <si>
    <t>Protection of human health or safety (TBT); Consumer information, labelling (TBT); Prevention of deceptive practices and consumer protection (TBT)</t>
  </si>
  <si>
    <r>
      <rPr>
        <sz val="11"/>
        <rFont val="Calibri"/>
      </rPr>
      <t>https://members.wto.org/crnattachments/2022/TBT/THA/22_7287_00_e.pdf
https://members.wto.org/crnattachments/2022/TBT/THA/22_7287_00_x.pdf</t>
    </r>
  </si>
  <si>
    <t>Saudi Arabia, Kingdom of</t>
  </si>
  <si>
    <t>GCC guide for control on imported food and implementation mechanism.</t>
  </si>
  <si>
    <t>This draft guide lays down the conditions and requirements for exporting food to the GCC countries, the GCC approved inspection and monitoring procedures, and the framework for applying this guide to shipments and consignments arriving at GCC points of entry.</t>
  </si>
  <si>
    <t>Technical product documentation (ICS code(s): 01.110)</t>
  </si>
  <si>
    <t>01.110 - Technical product documentation</t>
  </si>
  <si>
    <r>
      <rPr>
        <sz val="11"/>
        <rFont val="Calibri"/>
      </rPr>
      <t>https://members.wto.org/crnattachments/2022/TBT/SAU/22_7247_00_x.pdf</t>
    </r>
  </si>
  <si>
    <t>Partial amendment of regulation related to radio equipment (3 pages, in English)</t>
  </si>
  <si>
    <t>Establishment of new provisions for the 9.7GHz band general-purpose weather radar system.</t>
  </si>
  <si>
    <t>9.7GHz band general-purpose weather radar system</t>
  </si>
  <si>
    <r>
      <rPr>
        <sz val="11"/>
        <rFont val="Calibri"/>
      </rPr>
      <t>https://members.wto.org/crnattachments/2022/TBT/JPN/22_7229_00_e.pdf</t>
    </r>
  </si>
  <si>
    <t>South Africa</t>
  </si>
  <si>
    <t>AFRICAN GUIDELINE DUAL MARKING OF PRODUCTS WITH THE ARSO QUALITY MARKS AND NATIONAL QUALITY MARKSRegulations — Part 1: General requirements for the ACAP certification systems (49 pages)Conformity assessment— Part 2: Special requirements for the certification schemes and standards design (64 pages)Conformity assessment — Part 3: Requirements for approval of certification bodies (28 page)Conformity assessment — Part 4: Requirements for recognition/approval of testing and calibration laboratories (24 pages); </t>
  </si>
  <si>
    <t>South Africa is the Secretariat of the African Organisation for Standardisation Conformity Assessment Committee (ARSO CACO) and therefore making a submission, to access a full list of ARSO members please click https://www.arso-oran.org/?page_id=5305This African guideline describes the fundamentals of dual marking of products with the ARSO quality mark and a member state's notified quality mark for products complying with African harmonized standards.</t>
  </si>
  <si>
    <t>AFRICAN GUIDELINE DUAL MARKING OF PRODUCTS WITH THE ARSO QUALITY MARKS AND NATIONAL QUALITY MARKS</t>
  </si>
  <si>
    <t>Reducing trade barriers and facilitating trade (TBT); Harmonization (TBT)</t>
  </si>
  <si>
    <r>
      <rPr>
        <sz val="11"/>
        <rFont val="Calibri"/>
      </rPr>
      <t>https://members.wto.org/crnattachments/2022/TBT/ZAF/22_7196_00_e.pdf
https://members.wto.org/crnattachments/2022/TBT/ZAF/22_7196_01_e.pdf
https://members.wto.org/crnattachments/2022/TBT/ZAF/22_7196_02_e.pdf
https://members.wto.org/crnattachments/2022/TBT/ZAF/22_7196_03_e.pdf
https://members.wto.org/crnattachments/2022/TBT/ZAF/22_7196_04_e.pdf</t>
    </r>
  </si>
  <si>
    <t>United Arab Emirates</t>
  </si>
  <si>
    <t>China</t>
  </si>
  <si>
    <t>CNCA-C16-01：2014 Implementation Rules for Compulsory Product Certification Telecommunication Terminal Equipment</t>
  </si>
  <si>
    <t>The Implementation Rules describe the scope of application, certification basis standards, certification mode, certification unit division, certification entrustment, certification implementation, post certification supervision, certificate, certification mark, fees, certification responsibility, etc. of telecommunication terminal equipment (including power adapter and charger used by  telecommunication terminal equipment).</t>
  </si>
  <si>
    <t>Power adapter/charger for telecommunication terminal products (HS code(s): 850440); (ICS code(s): 29.200)</t>
  </si>
  <si>
    <t>850440 - Static converters</t>
  </si>
  <si>
    <t>29.200 - Rectifiers. Converters. Stabilized power supply</t>
  </si>
  <si>
    <r>
      <rPr>
        <sz val="11"/>
        <rFont val="Calibri"/>
      </rPr>
      <t>https://members.wto.org/crnattachments/2022/TBT/CHN/22_7242_00_x.pdf</t>
    </r>
  </si>
  <si>
    <t>Oman</t>
  </si>
  <si>
    <t>India</t>
  </si>
  <si>
    <t>Machinery and Electrical Equipment Safety (Omnibus Technical Regulation) Order, 2022 </t>
  </si>
  <si>
    <t>An omnibus Technical Regulation towards the safety of Machinery and Electrical Equipment’s.</t>
  </si>
  <si>
    <t>Refer Annexure</t>
  </si>
  <si>
    <r>
      <rPr>
        <sz val="11"/>
        <rFont val="Calibri"/>
      </rPr>
      <t>https://members.wto.org/crnattachments/2022/TBT/IND/22_7255_00_x.pdf</t>
    </r>
  </si>
  <si>
    <t>CNCA-C09-01：2014 Implementation Rules for Compulsory Product Certification Information Technology Equipment</t>
  </si>
  <si>
    <t>The Implementation Rules describe the scope of application, certification basis standards, certification mode, certification unit division, certification entrustment, certification implementation, post certification supervision,  certificate, certification mark, fees, certification responsibility, etc. of information technology equipment (including lithium ion battery and battery pack for portable electronic products, portable mobile power supply).</t>
  </si>
  <si>
    <t>Lithium ion battery and battery pack for portable electronic products, portable mobile power supply (HS code(s): 850440; 850650; 850750; 850760; 850780; 850790); (ICS code(s): 29.220)</t>
  </si>
  <si>
    <t>850440 - Static converters; 850650 - Lithium cells and batteries (excl. spent); 850760 - Lithium-ion accumulators (excl. spent); 850780 - Electric accumulators (excl. spent and lead-acid, nickel-cadmium, nickel-iron, nickel-metal hydride and lithium-ion accumulators); 850790 - Plates, separators and other parts of electric accumulators, n.e.s.; 850750 - Nickel-metal hydride accumulators (excl. spent)</t>
  </si>
  <si>
    <t>29.220 - Galvanic cells and batteries</t>
  </si>
  <si>
    <r>
      <rPr>
        <sz val="11"/>
        <rFont val="Calibri"/>
      </rPr>
      <t>https://members.wto.org/crnattachments/2022/TBT/CHN/22_7243_00_x.pdf</t>
    </r>
  </si>
  <si>
    <t>Kuwait, the State of</t>
  </si>
  <si>
    <t>Qatar</t>
  </si>
  <si>
    <t>Bahrain, Kingdom of</t>
  </si>
  <si>
    <t>Yemen</t>
  </si>
  <si>
    <t>Proposal of the 「Law Regarding Risk management of Tobacco Products」</t>
  </si>
  <si>
    <t>As Korea has ratified the FCTC (Framework Convention on Tobacco Control), “Law regarding risk management of tobacco products” is enacted to comply with international regulations on tobacco products and to protect the health of the people. - Article 1 to Artcle 4 : to prescribe definition of tobacco products, etc. - Article 5 to Article 10 : to prescribe plan for managing tobacco products, etc. - Article 11 to Article 18 : to prescribe compliance &amp; enforcement, etc. - Article 19 to Article 25 : to prescribe penalty, etc. </t>
  </si>
  <si>
    <t>Tobacco products</t>
  </si>
  <si>
    <t>65.160 - Tobacco, tobacco products and related equipment</t>
  </si>
  <si>
    <r>
      <rPr>
        <sz val="11"/>
        <rFont val="Calibri"/>
      </rPr>
      <t>https://members.wto.org/crnattachments/2022/TBT/KOR/22_7246_00_x.pdf</t>
    </r>
  </si>
  <si>
    <t>DEAS 1102: 2022 Engine coolant — Specification </t>
  </si>
  <si>
    <t>This Draft East Africa Standard specifies requirements, sampling and test methods for glycol-type compounds which, when added at adequate concentrations to water in engine cooling systems, provide protection against overheating, rust and corrosion.</t>
  </si>
  <si>
    <t>Anti-freezing preparations and prepared de-icing fluids. (HS code(s): 3820); Lubricants, industrial oils and related products (ICS code(s): 75.100)</t>
  </si>
  <si>
    <t>3820 - Anti-freezing preparations and prepared de-icing fluids (excl. prepared additives for mineral oils or other liquids used for the same purposes as mineral oils)</t>
  </si>
  <si>
    <t>75.100 - Lubricants, industrial oils and related products</t>
  </si>
  <si>
    <t>Cost saving and productivity enhancement (TBT); Harmonization (TBT); Reducing trade barriers and facilitating trade (TBT); Consumer information, labelling (TBT); Prevention of deceptive practices and consumer protection (TBT); Protection of human health or safety (TBT); Quality requirements (TBT)</t>
  </si>
  <si>
    <r>
      <rPr>
        <sz val="11"/>
        <rFont val="Calibri"/>
      </rPr>
      <t>https://members.wto.org/crnattachments/2022/TBT/KEN/22_7204_00_e.pdf</t>
    </r>
  </si>
  <si>
    <t>DEAS 1105: Liquefied petroleum (LPG) — Specification </t>
  </si>
  <si>
    <t>This Draft East African Standard specifies the requirements, sampling, and test methods for liquefied petroleum gases (LPG) intended for use as domestic, commercial, and industrial heating and engine fuels. This standard covers LPG consisting of commercial propane, commercial butane, and commercial propane butane (PB) mixture.</t>
  </si>
  <si>
    <t>Petroleum gases and other gaseous hydrocarbons. (HS code(s): 2711); Lubricants, industrial oils and related products (ICS code(s): 75.100)</t>
  </si>
  <si>
    <t>2711 - Petroleum gas and other gaseous hydrocarbons</t>
  </si>
  <si>
    <t>Reducing trade barriers and facilitating trade (TBT); Consumer information, labelling (TBT); Prevention of deceptive practices and consumer protection (TBT); Quality requirements (TBT); Harmonization (TBT)</t>
  </si>
  <si>
    <r>
      <rPr>
        <sz val="11"/>
        <rFont val="Calibri"/>
      </rPr>
      <t>https://members.wto.org/crnattachments/2022/TBT/KEN/22_7219_00_e.pdf</t>
    </r>
  </si>
  <si>
    <t>Indonesia</t>
  </si>
  <si>
    <t>Draft Decree of Minister of Industry on Mandatory Implementation of Indonesian National Standard for Plastics Raw Material</t>
  </si>
  <si>
    <t>This draft of decree states that of Plastics raw Material produced within the country or imported, distributed and marketed in the country shall fulfil the SNI requirements. The producers which produced these products therefore shall comply with those requirements proven by having Product Certificate for Using SNI Mark.The product certificate on SNI marking shall be issued by a Product Certification Body which has been accredited by KAN and appointed by the Minister of Industry through testing of the conformity of the products quality against SNI requirements.Directorate of Industrial Upstream Chemistry is the institution that is responsible for the implementation of this decree and shall provide a technical guidance of the decree, which cover procedure of Product Certification and SNI Marking.Products which are distributed in domestic market that originated domestically and imported shall meet the requirements consisted in:SNI 8887:2020, SNI 7593:2020, SNI 7808:2018, SNI 0594:2011, SNI 8432:2017, SNI 59:2017 which specifies term and definition, quality requirements, sampling, testing method, testing acceptance, marking requirement and packaging (this standard is available in Indonesian). </t>
  </si>
  <si>
    <t>SNI 8887:2020 High density polyethylene with PE 100 Classification for gas fuel delivery pipe aplication (HS 3901.20.00).SNI 7593:2020 High density polyethylene (HDPE) for drinking water pipe raw material (HS 3901.20.00).SNI 7808:2018 Polyethylene plastic pellets (HS 3901.10.92,   901.10.99,  3901.20.00 and 3901.40.00)SNI 0594:2011 Polypropylene (HS 3902.1040 and 3902.30.90)SNI  432:2017 Impact Copolymer Polypropylene for Automotive Components (HS 3902.30.90)SNI 59:2017 Polyvinyl Chloride Resin (HS 3904.10.10)</t>
  </si>
  <si>
    <t>390110 - Polyethylene with a specific gravity of &lt; 0,94, in primary forms; 390120 - Polyethylene with a specific gravity of &gt;= 0,94, in primary forms; 390140 - Ethylene-alpha-olefins copolymers, having a specific gravity of &lt; 0,94 , in primary forms; 390210 - Polypropylene, in primary forms; 390230 - Propylene copolymers, in primary forms; 390410 - Poly"vinyl chloride", in primary forms, not mixed with any other substances</t>
  </si>
  <si>
    <t>Protection of animal or plant life or health (TBT); Protection of human health or safety (TBT)</t>
  </si>
  <si>
    <r>
      <rPr>
        <sz val="11"/>
        <rFont val="Calibri"/>
      </rPr>
      <t>https://members.wto.org/crnattachments/2022/TBT/IDN/22_7193_00_e.pdf</t>
    </r>
  </si>
  <si>
    <t>Quality requirements (TBT); Protection of human health or safety (TBT); Prevention of deceptive practices and consumer protection (TBT); Consumer information, labelling (TBT); Reducing trade barriers and facilitating trade (TBT); Harmonization (TBT); Cost saving and productivity enhancement (TBT)</t>
  </si>
  <si>
    <t>DEAS 1104: 2022 Heavy fuel oils — Specification</t>
  </si>
  <si>
    <t>This Draft East Africa Standard specifies requirements, sampling and test methods for heavy fuel oils intended for oil-fired furnaces and boilers for industrial use</t>
  </si>
  <si>
    <t>- Petroleum oils and oils obtained from bituminous minerals (other than crude) and preparations not elsewhere specified or included, containing by weight 70 % or more of petroleum oils or of oils obtained from bituminous minerals, these oils being the basic constituents of the preparations, containing biodiesel, other than waste oils (HS code(s): 271020); Lubricants, industrial oils and related products (ICS code(s): 75.100)</t>
  </si>
  <si>
    <t>271020 - Petroleum oils and oils obtained from bituminous minerals (other than crude) and preparations n.e.s. or included, containing by weight 70 % or more of petroleum oils or of oils obtained from bituminous minerals, these oils being the basic constituents of the preparations, containing biodiesel (excl. waste oils)</t>
  </si>
  <si>
    <t>Quality requirements (TBT); Protection of human health or safety (TBT); Prevention of deceptive practices and consumer protection (TBT); Consumer information, labelling (TBT); Harmonization (TBT); Reducing trade barriers and facilitating trade (TBT); Cost saving and productivity enhancement (TBT)</t>
  </si>
  <si>
    <r>
      <rPr>
        <sz val="11"/>
        <rFont val="Calibri"/>
      </rPr>
      <t>https://members.wto.org/crnattachments/2022/TBT/KEN/22_7214_00_e.pdf</t>
    </r>
  </si>
  <si>
    <t>Viet Nam</t>
  </si>
  <si>
    <t>Draft National technical regulation on Aquaculture feed Part 1: Compound feeds.</t>
  </si>
  <si>
    <t>This draft National technical regulation specifies safety criteria and thresholds for compound Aquaculture feedsThis draft National technical regulation applies to agencies, organizations, and individuals engaged in importing, manufacturing, trading, using and conformity assessment activities related to compound Aquaculture feeds in the territory of the Socialist Republic of Vietnam.</t>
  </si>
  <si>
    <t>Aquaculture feed products</t>
  </si>
  <si>
    <t>Protection of animal or plant life or health (TBT)</t>
  </si>
  <si>
    <t>Animal feed</t>
  </si>
  <si>
    <r>
      <rPr>
        <sz val="11"/>
        <rFont val="Calibri"/>
      </rPr>
      <t>https://members.wto.org/crnattachments/2022/TBT/VNM/22_7201_00_x.pdf</t>
    </r>
  </si>
  <si>
    <t>Draft National technical regulation on Environmental treating products in aquaculture Part 1: Chemical, biological products.</t>
  </si>
  <si>
    <t>This draft National technical regulation specifies safety thresholds of chemical, biological products used for environmental treatment in aquaculture.This draft National technical regulation applies to agencies, organizations, and individuals engaged in importing, manufacturing, trading, using and conformity assessment activities related to chemical, biological products used for environmental treatment in aquaculture in the territory of the Socialist Republic of Vietnam.</t>
  </si>
  <si>
    <t>Protection of animal or plant life or health (TBT); Protection of the environment (TBT)</t>
  </si>
  <si>
    <r>
      <rPr>
        <sz val="11"/>
        <rFont val="Calibri"/>
      </rPr>
      <t>https://members.wto.org/crnattachments/2022/TBT/VNM/22_7203_00_x.pdf</t>
    </r>
  </si>
  <si>
    <t>The draft National technical regulation on cryptographic technical specifications used in civil cryptography products under data storage security products group (18 pages, in Vietnamese)</t>
  </si>
  <si>
    <t>This draft national technical regulation prescribes the limits of cryptographic technical characteristics of civil cryptographic products using in secutiry of non-state-secrets information.This draft technical regulation applies to organizations and individuals involve in trading and using civil cryptographic products to protect non-state-secrets information.</t>
  </si>
  <si>
    <t>8471 - Automatic data processing machines and units thereof; magnetic or optical readers, machines for transcribing data onto data media in coded form and machines for processing such data, not elsewhere specified or included.</t>
  </si>
  <si>
    <t>8471 - Automatic data-processing machines and units thereof; magnetic or optical readers, machines for transcribing data onto data media in coded form and machines for processing such data, n.e.s.</t>
  </si>
  <si>
    <t>Quality requirements (TBT)</t>
  </si>
  <si>
    <r>
      <rPr>
        <sz val="11"/>
        <rFont val="Calibri"/>
      </rPr>
      <t>https://members.wto.org/crnattachments/2022/TBT/VNM/22_7197_00_x.pdf</t>
    </r>
  </si>
  <si>
    <t>Harmonization (TBT); Quality requirements (TBT); Prevention of deceptive practices and consumer protection (TBT); Consumer information, labelling (TBT); Reducing trade barriers and facilitating trade (TBT)</t>
  </si>
  <si>
    <t>Draft National technical regulation on Aquaculture feed Part 3: Fresh and live feeds.</t>
  </si>
  <si>
    <t>This draft National technical regulation specifies safety criteria and thresholds for fresh and live Aquaculture feedsThis draft National technical regulation applies to agencies, organizations, and individuals engaged in importing, manufacturing, trading, using and conformity assessment activities related to fresh and live Aquaculture feeds in the territory of the Socialist Republic of Vietnam.This draft National technical regulation does not apply to agencies, organizations, and individuals manufacturing fresh and live feeds for internal uses.</t>
  </si>
  <si>
    <r>
      <rPr>
        <sz val="11"/>
        <rFont val="Calibri"/>
      </rPr>
      <t>https://members.wto.org/crnattachments/2022/TBT/VNM/22_7200_00_x.pdf</t>
    </r>
  </si>
  <si>
    <t>The Partial Amendment of "Safety Regulations of Road Trucking Vehicles Act, Transport Ordinance ", etc</t>
  </si>
  <si>
    <t>Establishment of new safety requirements exclusively for small and lowspeed mobility such as electric scooter (rated output of the electric motor is 0.6kw or less,_x000D_
length 190cm, width 60cm or less, and maximum speed 20km/h or less).</t>
  </si>
  <si>
    <t>Motor cars and other motor vehicles principally designed for the transport of persons (other than those of heading 87.02), including station wagons and racing cars. (HS code(s): 8703)</t>
  </si>
  <si>
    <t>8703 - Motor cars and other motor vehicles principally designed for the transport of &lt;10 persons, incl. station wagons and racing cars (excl. motor vehicles of heading 8702)</t>
  </si>
  <si>
    <r>
      <rPr>
        <sz val="11"/>
        <rFont val="Calibri"/>
      </rPr>
      <t>https://members.wto.org/crnattachments/2022/TBT/JPN/22_7194_00_e.pdf</t>
    </r>
  </si>
  <si>
    <t>DEAS 1103: 2022 Base oil — Specification</t>
  </si>
  <si>
    <t>This Draft East Africa Standard specifies requirements, sampling and test methods for base oils composed of hydrocarbons and intended for use in formulating products including automotive and industrial lubricants. This standard does not cover base oils containing detectable levels of esters, animal fats, vegetable oils, or other materials used as, or blended into, lubricants.</t>
  </si>
  <si>
    <t>Petroleum oils and oils obtained from bituminous minerals, other than crude; preparations not elsewhere specified or included, containing by weight 70 % or more of petroleum oils or of oils obtained from bituminous minerals, these oils being the basic constituents of the preparations; waste oils. (HS code(s): 2710); Lubricants, industrial oils and related products (ICS code(s): 75.100)</t>
  </si>
  <si>
    <t>2710 - Petroleum oils and oils obtained from bituminous minerals (excl. crude); preparations containing &gt;= 70% by weight of petroleum oils or of oils obtained from bituminous minerals, these oils being the basic constituents of the preparations, n.e.s.; waste oils containing mainly petroleum or bituminous minerals</t>
  </si>
  <si>
    <t>Cost saving and productivity enhancement (TBT); Reducing trade barriers and facilitating trade (TBT); Harmonization (TBT); Consumer information, labelling (TBT); Prevention of deceptive practices and consumer protection (TBT); Protection of human health or safety (TBT); Quality requirements (TBT)</t>
  </si>
  <si>
    <r>
      <rPr>
        <sz val="11"/>
        <rFont val="Calibri"/>
      </rPr>
      <t>https://members.wto.org/crnattachments/2022/TBT/KEN/22_7209_00_e.pdf</t>
    </r>
  </si>
  <si>
    <t>Draft National technical regulation on Aquaculture feed Part 2: Feed supplements.</t>
  </si>
  <si>
    <t>This draft National technical regulation specifies safety criteria and thresholds for Aquaculture feed supplements.This draft National technical regulation applies to agencies, organizations, and individuals engaged in importing, manufacturing, trading, using and conformity assessment activities related to Aquaculture feed supplements in the territory of the Socialist Republic of Vietnam.</t>
  </si>
  <si>
    <r>
      <rPr>
        <sz val="11"/>
        <rFont val="Calibri"/>
      </rPr>
      <t>https://members.wto.org/crnattachments/2022/TBT/VNM/22_7202_00_x.pdf</t>
    </r>
  </si>
  <si>
    <t>Draft Circular promulgating the National Technical Regultions on Aquaculture feed and Environmental treating products in aquaculture. (03 pages, in Vietnames)</t>
  </si>
  <si>
    <t>This draft Circular promulgating 04 National Technical Regultions on Aquaculture feed and Environmental treating products in aquaculture.This draft Circular replacing Circular No. 07/2019/TT-BNNPTNT on 07/8/2019 and Circular No. 08/2019/TT-BNNPTNT on 09/8/2019 of the Minister of Agriculture and Rural Development.This draft Circular applies to agencies, organizations, and individuals engaged in importing, manufacturing, trading, using and conformity assessment activities related to the contents mentioned above in the territory of the Socialist Republic of Vietnam.</t>
  </si>
  <si>
    <t>Protection of human health or safety (TBT); Protection of animal or plant life or health (TBT); Protection of the environment (TBT)</t>
  </si>
  <si>
    <r>
      <rPr>
        <sz val="11"/>
        <rFont val="Calibri"/>
      </rPr>
      <t>https://members.wto.org/crnattachments/2022/TBT/VNM/22_7199_00_x.pdf</t>
    </r>
  </si>
  <si>
    <t>KS 1113-4:2022Specification for spun yarns. Part 4: Polyester/wool blended yarn.</t>
  </si>
  <si>
    <t>This Part 4 of KS 1113 specifies the requirements for polyester/wool blended yarns.</t>
  </si>
  <si>
    <t>Yarns (ICS code(s): 59.080.20)</t>
  </si>
  <si>
    <t>59.080.20 - Yarns</t>
  </si>
  <si>
    <t>Consumer information, labelling (TBT); Prevention of deceptive practices and consumer protection (TBT); Quality requirements (TBT); Reducing trade barriers and facilitating trade (TBT)</t>
  </si>
  <si>
    <r>
      <rPr>
        <sz val="11"/>
        <rFont val="Calibri"/>
      </rPr>
      <t xml:space="preserve">https://members.wto.org/crnattachments/2022/TBT/KEN/22_7150_00_e.pdf
Kenya Bureau of Standards
WTO/TBT National Enquiry Point
P.O. Box: 54974-00200
 Nairobi
 Kenya
Telephone: + (254) 020 605490
 605506/6948258
Fax: + (254) 020 609660/609665
E-mail: info@kebs.org; Website: http://www.kebs.org
</t>
    </r>
  </si>
  <si>
    <t>KS 1113-3:2022Specification for spun yarns. Part 3: Polyester/Cellulosic blended yarn.</t>
  </si>
  <si>
    <t>This Part 3 of this Kenya Standard specifies the requirements, test methods and sampling methods for polyester/cellulosic blended yarns.</t>
  </si>
  <si>
    <r>
      <rPr>
        <sz val="11"/>
        <rFont val="Calibri"/>
      </rPr>
      <t xml:space="preserve">https://members.wto.org/crnattachments/2022/TBT/KEN/22_7152_00_e.pdf
</t>
    </r>
  </si>
  <si>
    <t>KS 479-2:2022Specification for sewing threads. Part 4: Sewing threads made wholly or partly from synthetic fibres.</t>
  </si>
  <si>
    <t>This Part 2 of KS 479 specifies requirements, test methods and sampling method of sewing threads made wholly or partly from synthetic fibres.</t>
  </si>
  <si>
    <t>Prevention of deceptive practices and consumer protection (TBT); Consumer information, labelling (TBT); Quality requirements (TBT); Reducing trade barriers and facilitating trade (TBT)</t>
  </si>
  <si>
    <r>
      <rPr>
        <sz val="11"/>
        <rFont val="Calibri"/>
      </rPr>
      <t xml:space="preserve">https://members.wto.org/crnattachments/2022/TBT/KEN/22_7149_00_e.pdf
Kenya Bureau of Standards
WTO/TBT National Enquiry Point
P.O. Box: 54974-00200
 Nairobi
 Kenya
Telephone: + (254) 020 605490
 605506/6948258
Fax: + (254) 020 609660/609665
E-mail: info@kebs.org; Website: http://www.kebs.org
</t>
    </r>
  </si>
  <si>
    <t>KS 1113-1-:2022Specification for staple spun yarns.  Part 1: Cotton yarns</t>
  </si>
  <si>
    <t>This Part 1 of this Kenya Standard specifies the requirements, test methods and sampling method for 100 per cent cotton spun yarns.</t>
  </si>
  <si>
    <r>
      <rPr>
        <sz val="11"/>
        <rFont val="Calibri"/>
      </rPr>
      <t xml:space="preserve">https://members.wto.org/crnattachments/2022/TBT/KEN/22_7151_00_e.pdf
</t>
    </r>
  </si>
  <si>
    <t>Macao, China</t>
  </si>
  <si>
    <t>Chief Executive’s Decision No. 175/2022 (1 page, in Chinese and Portuguese)</t>
  </si>
  <si>
    <t>Prohibition of import of disposable, non-biodegradable plastic knives, forks, and spoons to the Macao Special Administrative Region.</t>
  </si>
  <si>
    <t>Disposable, non-biodegradable plastic knives, forks, and spoons (3924.10.29)</t>
  </si>
  <si>
    <t>392410 - Tableware and kitchenware, of plastics</t>
  </si>
  <si>
    <t>Mongolia</t>
  </si>
  <si>
    <t>"Requirement of Tobacco, tobacco products for trade"</t>
  </si>
  <si>
    <t>This Mongolian Technical Regulation is concerned with mandatory requirements to be met in nicotine Electronic products design in the form of traditional counterpart tobacco products such as (cigarettes, cigars, Pipe, cigarillo or hookah / shisha). This technical regulation shall be followed for issuing and renewing certificates of special licenses for the production and trade of tobacco products, for accrediting the factory's internal control laboratory, for monitoring production activities, and for covering conformity assurance.</t>
  </si>
  <si>
    <t>Nicotine containing products </t>
  </si>
  <si>
    <t>Protection of human health or safety (TBT); National security requirements (TBT)</t>
  </si>
  <si>
    <r>
      <rPr>
        <sz val="11"/>
        <rFont val="Calibri"/>
      </rPr>
      <t>https://members.wto.org/crnattachments/2022/TBT/MNG/22_7073_00_x.pdf
https://estandard.gov.mn/standard-tusul-sanal-avch-baina/v/468</t>
    </r>
  </si>
  <si>
    <t>KS 2975:2022Edible water-based ices and mixes - Specification.</t>
  </si>
  <si>
    <t>This Kenya Standard specifies requirements, sampling and test methods for edible Water-based ices and mixes — Specification Intended for direct consumption or further processing.</t>
  </si>
  <si>
    <t>Ice cream and ice confectionery (ICS code(s): 67.100.40)</t>
  </si>
  <si>
    <t>67.100.40 - Ice cream and ice confectionery</t>
  </si>
  <si>
    <t>Consumer information, labelling (TBT); Prevention of deceptive practices and consumer protection (TBT); Protection of human health or safety (TBT); Quality requirements (TBT); Reducing trade barriers and facilitating trade (TBT)</t>
  </si>
  <si>
    <r>
      <rPr>
        <sz val="11"/>
        <rFont val="Calibri"/>
      </rPr>
      <t>https://members.wto.org/crnattachments/2022/TBT/KEN/22_7153_00_e.pdf</t>
    </r>
  </si>
  <si>
    <t>Chinese Taipei</t>
  </si>
  <si>
    <t>Proposal for amendments to the legal inspection requirements for electric storage tank water heaters</t>
  </si>
  <si>
    <t>The “Requirements on Minimum Energy Performance Standard and Energy Efficiency Rating Labelling and Inspection for Electric Storage Tank Water Heaters (Amendment Draft),” proposed by the Bureau of Energy (BOE), Ministry of Economic Affairs, was notified on 2 September 2022 as per G/TBT/N/TPKM/407/Rev.1. As the requirements on the capacity of inner tank are included in the notified amendment draft, the BSMI proposes to remove the requirement of Section 8.11 “Capacity of inner tank” of CNS 11010:2013 from BSMI’s testing items to avoid overlapping jurisdiction with the BOE.The conformity assessment procedures for products subject to this notified measure remain the same, i.e. Registration of Products Certification (RPC) or Type-Approved Batch Inspection (TABI).</t>
  </si>
  <si>
    <t>Electric instantaneous or storage water heaters and immersion heaters (HS code(s): 851610)</t>
  </si>
  <si>
    <t>851610 - Electric instantaneous or storage water heaters and immersion heaters</t>
  </si>
  <si>
    <t>Protection of the environment (TBT); Other (TBT)</t>
  </si>
  <si>
    <r>
      <rPr>
        <sz val="11"/>
        <rFont val="Calibri"/>
      </rPr>
      <t>https://members.wto.org/crnattachments/2022/TBT/TPKM/22_7146_00_e.pdf
https://members.wto.org/crnattachments/2022/TBT/TPKM/22_7146_00_x.pdf</t>
    </r>
  </si>
  <si>
    <t>KS 2972:2022Light Steel Frame Building - Specification.</t>
  </si>
  <si>
    <t>This standard specifies requirements for fabrication and construction of buildings with light steel frames, clad and insulated with appropriate materials, including the roofs, walls, floors &amp; foundations of such buildings.This standard does not cover doors, windows, services, finishes or other elements of buildings that are either not peculiar to light steel frame buildings or do not have a direct interface with the steel frame.</t>
  </si>
  <si>
    <t>Iron and steel products (ICS code(s): 77.140)</t>
  </si>
  <si>
    <t>77.140 - Iron and steel products</t>
  </si>
  <si>
    <t>Prevention of deceptive practices and consumer protection (TBT); Quality requirements (TBT); Reducing trade barriers and facilitating trade (TBT)</t>
  </si>
  <si>
    <r>
      <rPr>
        <sz val="11"/>
        <rFont val="Calibri"/>
      </rPr>
      <t>https://members.wto.org/crnattachments/2022/TBT/KEN/22_7154_00_e.pdf</t>
    </r>
  </si>
  <si>
    <t>DEAS 753: 2021, Seed potato — Requirements for certification, First Edition 2022</t>
  </si>
  <si>
    <t>This Draft East African Standard specifies the certification requirements for pre-basic, basic and certified seed potato (Solanum tuberosum). It includes requirements for eligible varieties, application for certification, field requirements, field inspection, storage inspection, sizing and grading, packaging and labelling.</t>
  </si>
  <si>
    <t>- Seed (HS code(s): 070110); Plant growing (ICS code(s): 65.020.20)</t>
  </si>
  <si>
    <t>070110 - Seed potatoes</t>
  </si>
  <si>
    <t>Protection of animal or plant life or health (TBT); Quality requirements (TBT); Prevention of deceptive practices and consumer protection (TBT); Consumer information, labelling (TBT); Harmonization (TBT); Reducing trade barriers and facilitating trade (TBT); Cost saving and productivity enhancement (TBT)</t>
  </si>
  <si>
    <r>
      <rPr>
        <sz val="11"/>
        <rFont val="Calibri"/>
      </rPr>
      <t>https://members.wto.org/crnattachments/2022/TBT/UGA/22_7097_00_e.pdf</t>
    </r>
  </si>
  <si>
    <t>Cost saving and productivity enhancement (TBT); Reducing trade barriers and facilitating trade (TBT); Harmonization (TBT); Consumer information, labelling (TBT); Prevention of deceptive practices and consumer protection (TBT); Quality requirements (TBT); Protection of animal or plant life or health (TBT)</t>
  </si>
  <si>
    <t>DEAS 341: 2022, Nail polish remover — Specification, Third Edition</t>
  </si>
  <si>
    <t>This Draft East African Standard specifies the requirements, sampling and test methods for nail polish removers used for cosmetic purposes.</t>
  </si>
  <si>
    <t>- Manicure or pedicure preparations (HS code(s): 330430); Cosmetics. Toiletries (ICS code(s): 71.100.70)</t>
  </si>
  <si>
    <t>330430 - Manicure or pedicure preparations</t>
  </si>
  <si>
    <t>71.100.70 - Cosmetics. Toiletries</t>
  </si>
  <si>
    <t>Prevention of deceptive practices and consumer protection (TBT); Reducing trade barriers and facilitating trade (TBT); Consumer information, labelling (TBT); Protection of human health or safety (TBT); Quality requirements (TBT); Harmonization (TBT)</t>
  </si>
  <si>
    <r>
      <rPr>
        <sz val="11"/>
        <rFont val="Calibri"/>
      </rPr>
      <t>https://members.wto.org/crnattachments/2022/TBT/UGA/22_7107_00_e.pdf</t>
    </r>
  </si>
  <si>
    <t>1. Law on Pharmaceutical Activity in the Field of Traditional Chinese Medicines and the Registration of Proprietary Chinese Medicines (Law No. 11/2021, 35 pages, in Chinese and Portuguese)2. Enforcement Rules for the Law on Pharmaceutical Activity in the Field of Traditional Chinese Medicines and the Registration of Proprietary Chinese Medicines (Administrative Regulation No. 46/2021, 42 pages, in Chinese and Portuguese)</t>
  </si>
  <si>
    <t>1. Law No. 11/2021 stipulates the technical requirements of Chinese medicine manufacturers and entities engaged in the import, export and wholesale activities of traditional Chinese medicines. It requires that the packaging, labelling and package insert of proprietary Chinese medicines to be written in at least Chinese or Portuguese. It also stipulates that all proprietary Chinese medicines must first be registered with the Pharmaceutical Administration Bureau before they can be circulated in the Macao SAR.2. Administrative Regulation No. 46/2021 supplements Law No. 11/2021 with enforcement rules such as those on the information required to be displayed on the packaging or labelling of proprietary Chinese medicines.</t>
  </si>
  <si>
    <t>Traditional Chinese medicines (Please refer to the Annex)</t>
  </si>
  <si>
    <r>
      <rPr>
        <sz val="11"/>
        <rFont val="Calibri"/>
      </rPr>
      <t>https://members.wto.org/crnattachments/2022/TBT/MAC/22_7141_00_e.pdf</t>
    </r>
  </si>
  <si>
    <t>Ecuador</t>
  </si>
  <si>
    <t>PROYECTO "NORMATIVA TÉCNICA SANITARIA SUSTITUTIVA DE NOTIFICACIÓN SANITARIA DE PRODUCTOS O MEDICAMENTOS HOMEOPÁTICOS, Y DE BUENAS PRÁCTICAS DE MANUFACTURA PARA LABORATORIOS FARMACÉUTICOS HOMEOPÁTICOS"</t>
  </si>
  <si>
    <t>Proyecto “Normativa Técnica Sanitaria Sustitutiva de Notificación Sanitaria de Productos o Medicamentos Homeopáticos, y de Buenas Prácticas de Manufactura para Laboratorios Farmacéuticos Homeopáticos”, cuyo objeto establecer los parámetros de calidad, seguridad y eficacia, bajo los cuales se otorgará la notificación sanitaria a los productos o medicamentos homeopáticos. De la misma forma establecer los criterios para la realización de la promoción, publicidad, control, vigilancia y sanción de dichos productos.Establecer los parámetros para la operación, control, vigilancia y sanción de los establecimientos donde se fabrican, almacenan, distribuyen y comercializan los productos o medicamentos homeopáticos.Adicional se tiene por objeto establecer los requisitos y lineamientos bajo los cuales se otorgará el certificado de Buenas Prácticas de Manufactura a los laboratorios farmacéuticos nacionales que fabriquen, acondicionen, almacenen, distribuyan y transporten, productos o medicamentos homeopáticos.El ámbito de aplicación de la presente Normativa Técnica Sanitaria es de cumplimiento obligatorio para todas las personas naturales o jurídicas, nacionales o extranjeras que requieran inscribir, reinscribir, modificar, cancelar, productos o medicamentos homeopáticos para comercialización en el Ecuador. Así como para las personas naturales o jurídicas, nacionales o extranjeras, responsables de la fabricación, importación, envasado o empacado, transporte, almacenamiento, distribución y comercialización de los productos o medicamentos homeopáticos en todo el territorio nacional.</t>
  </si>
  <si>
    <r>
      <rPr>
        <sz val="11"/>
        <rFont val="Calibri"/>
      </rPr>
      <t>https://members.wto.org/crnattachments/2022/TBT/ECU/22_7124_00_s.pdf
www.controlsanitario.gob.ec</t>
    </r>
  </si>
  <si>
    <t>DEAS 1035: 2020, Banana seeds — Requirements for certification, First Edition</t>
  </si>
  <si>
    <t>This Working Draft East African Standard specifies the requirements for certification for banana (Musa spp) seed. It applies to tissue culture, macro-propagation and conventionally produced planting materials. The Draft Standard specifies the certification requirements for pre-basic, basic and certified seed of banana (Musa L. species). It includes requirements for tissue culture, macro-propagation and conventionally produced planting materials categories, eligible varieties, application for certification, specific nurseries and field requirements, field inspection, size of the suckers and plantlets, certificates, packaging, labelling, and post-control tests.</t>
  </si>
  <si>
    <t>Other live plants (including their roots), cuttings and slips; mushroom spawn. (HS code(s): 0602); Plant growing (ICS code(s): 65.020.20)</t>
  </si>
  <si>
    <t>0602 - Live plants incl. their roots, cuttings and slips; mushroom spawn (excl. bulbs, tubers, tuberous roots, corms, crowns and rhizomes, and chicory plants and roots)</t>
  </si>
  <si>
    <t>Protection of the environment (TBT); Protection of animal or plant life or health (TBT); Consumer information, labelling (TBT); Prevention of deceptive practices and consumer protection (TBT); Harmonization (TBT); Quality requirements (TBT); Reducing trade barriers and facilitating trade (TBT); Cost saving and productivity enhancement (TBT)</t>
  </si>
  <si>
    <r>
      <rPr>
        <sz val="11"/>
        <rFont val="Calibri"/>
      </rPr>
      <t>https://members.wto.org/crnattachments/2022/TBT/UGA/22_7102_00_e.pdf</t>
    </r>
  </si>
  <si>
    <t>Harmonization (TBT); Quality requirements (TBT); Protection of human health or safety (TBT); Consumer information, labelling (TBT); Reducing trade barriers and facilitating trade (TBT); Prevention of deceptive practices and consumer protection (TBT)</t>
  </si>
  <si>
    <t>Cost saving and productivity enhancement (TBT); Reducing trade barriers and facilitating trade (TBT); Quality requirements (TBT); Harmonization (TBT); Prevention of deceptive practices and consumer protection (TBT); Consumer information, labelling (TBT); Protection of animal or plant life or health (TBT); Protection of the environment (TBT)</t>
  </si>
  <si>
    <t>Chief Executive’s Decision No. 91/2022 (12 pages, in Chinese and Portuguese)</t>
  </si>
  <si>
    <t>Prohibition of import and transit of paints and varnishes that exceed VOC content limits to the Macao Special Administrative Region.</t>
  </si>
  <si>
    <t>Please refer to Annex. </t>
  </si>
  <si>
    <t>Protection of human health or safety (TBT); Protection of the environment (TBT)</t>
  </si>
  <si>
    <r>
      <rPr>
        <sz val="11"/>
        <rFont val="Calibri"/>
      </rPr>
      <t>https://members.wto.org/crnattachments/2022/TBT/MAC/22_7142_00_e.pdf</t>
    </r>
  </si>
  <si>
    <t>Airworthiness Criteria: Special Class Airworthiness Criteria for 
the Insitu Inc. ScanEagle3 Unmanned Aircraft</t>
  </si>
  <si>
    <t>Notice of proposed airworthiness criteria - The FAA announces the availability of and requests comments on proposed airworthiness criteria for the Insitu Inc. Model ScanEagle3 unmanned aircraft (UA). This document proposes the airworthiness criteria that the FAA finds to be appropriate and applicable for the UA design.Since 2019, the USA has notified various actions concerning Unmanned Aircraft</t>
  </si>
  <si>
    <t>Insitu Inc. ScanEagle3 unmanned aircraft; Aircraft and space vehicles in general (ICS code(s): 49.020)</t>
  </si>
  <si>
    <t>49.020 - Aircraft and space vehicles in general</t>
  </si>
  <si>
    <r>
      <rPr>
        <sz val="11"/>
        <rFont val="Calibri"/>
      </rPr>
      <t>https://members.wto.org/crnattachments/2022/TBT/USA/22_7093_00_e.pdf</t>
    </r>
  </si>
  <si>
    <t>Medical Devices Subject to Administrative Destruction</t>
  </si>
  <si>
    <t>Notice of Proposed Rulemaking - The Food and Drug Administration (FDA, Agency, or we) is proposing a regulation to implement its new authority to destroy a device valued at $2,500 or less (or such higher amount as the Secretary of the Treasury may set by regulation), that has been refused admission into the United States under the Federal Food, Drug, and Cosmetic Act (FD&amp;C Act 21 USC Ch. 9), by providing to the owner or consignee notice and an opportunity to appear and introduce testimony prior to the destruction. Once finalized, this regulation will allow FDA to better protect the public health by preventing re-importation and deterring future shipments of refused devices subject to administrative destruction. We also discuss in this Notice of Proposed Rulemaking our intent to change FDA's procedures for administrative destruction of drugs and, if this proposed rule is finalized, these procedures will also include devices subject to administrative destruction. We described our current procedures in the proposed and final rules entitled "Administrative Destruction of Certain Drugs Refused Admission to the United States."</t>
  </si>
  <si>
    <t>Medical devices: Instruments and appliances used in medical, surgical, dental or veterinary sciences, including scintigraphic apparatus, other electro-medical apparatus and sight-testing instruments (HS code(s): 9018); Medical equipment (ICS code(s): 11.040); Domestic safety (ICS code(s): 13.120)</t>
  </si>
  <si>
    <t>9018 - Instruments and appliances used in medical, surgical, dental or veterinary sciences, incl. scintigraphic apparatus, other electro-medical apparatus and sight-testing instruments, n.e.s.</t>
  </si>
  <si>
    <t>11.040 - Medical equipment; 13.120 - Domestic safety</t>
  </si>
  <si>
    <r>
      <rPr>
        <sz val="11"/>
        <rFont val="Calibri"/>
      </rPr>
      <t>https://members.wto.org/crnattachments/2022/TBT/USA/22_7094_00_e.pdf</t>
    </r>
  </si>
  <si>
    <t>Draft Order of the Ministry of Economy of Ukraine "On approval of the Technical Regulation relating to crystal glass" </t>
  </si>
  <si>
    <t xml:space="preserve">the draft  Order approves the Technical Regulation that establishes requirements on composition, characteristics and labeling for crystal glass products placing on the market of Ukraine.The Technical Regulation is based on Council Directive 69/493/EEC of 15 December 1969 on the approximation of the laws of the Member States relating to crystal glass.The placing on the market of crystal glass products put into circulation before the entry into force of this Order may not be prohibited or restricted for reasons of non-compliance with all or some of provisions of this Technical Regulation. _x000D_
</t>
  </si>
  <si>
    <t>crystal glass</t>
  </si>
  <si>
    <t>7013 - Glassware of a kind used for table, kitchen, toilet, office, indoor decoration or similar purposes (excl. goods of heading 7018, glass preserving jars "sterilising jars", mirrors, leaded lights and the like, lighting fittings and parts thereof, atomizers for perfume and the like, vacuum flasks and other vacuum vessels)</t>
  </si>
  <si>
    <t>Harmonization (TBT); Prevention of deceptive practices and consumer protection (TBT); Consumer information, labelling (TBT)</t>
  </si>
  <si>
    <r>
      <rPr>
        <sz val="11"/>
        <rFont val="Calibri"/>
      </rPr>
      <t>https://members.wto.org/crnattachments/2022/TBT/UKR/22_7061_00_x.pdf
https://members.wto.org/crnattachments/2022/TBT/UKR/22_7061_01_x.pdf
https://www.me.gov.ua/Documents/Detail?lang=uk-UA&amp;id=019cf34e-ac22-4d70-910f-69818b3bea84&amp;title=ProektNakazuMinekonomikiproZatverdzhenniaTekhnichnogoReglamentuKrishtalevogoSkla</t>
    </r>
  </si>
  <si>
    <t>Energy Conservation Program: Test Procedure for Air Cleaners</t>
  </si>
  <si>
    <t>Notice of proposed rulemaking and request for comment - The U.S. Department of Energy ("DOE") proposes to establish definitions, a test procedure, and sampling and representation requirements for air cleaners. Currently, air cleaners are not subject to DOE test procedures or energy conservation standards. DOE proposes a test procedure for measuring the integrated energy factor for air cleaners. The proposed test method references the relevant industry standard, with certain proposed modifications. DOE is seeking comment from interested parties on the proposal.DOE will hold a webinar on Wednesday, 9 November 2022, from 1:00 p.m. to 4:00 p.m.Eastern Time. See section V, “Public Participation,” for webinar registration information, participant instructions, and information about the capabilities available to webinar participants.</t>
  </si>
  <si>
    <t>Air cleaners; Quality (ICS code(s): 03.120); Air quality (ICS code(s): 13.040); Test conditions and procedures in general (ICS code(s): 19.020); Miscellaneous domestic and commercial equipment (ICS code(s): 97.180)</t>
  </si>
  <si>
    <t>03.120 - Quality; 13.040 - Air quality; 19.020 - Test conditions and procedures in general; 97.180 - Miscellaneous domestic and commercial equipment</t>
  </si>
  <si>
    <t>Quality requirements (TBT); Protection of the environment (TBT); Prevention of deceptive practices and consumer protection (TBT)</t>
  </si>
  <si>
    <r>
      <rPr>
        <sz val="11"/>
        <rFont val="Calibri"/>
      </rPr>
      <t>https://members.wto.org/crnattachments/2022/TBT/USA/22_7070_00_e.pdf</t>
    </r>
  </si>
  <si>
    <t>Energy Conservation Program: Test Procedure for Portable Electric 
Spas</t>
  </si>
  <si>
    <t>Notice of proposed rulemaking and request for comment - The U.S. Department of Energy ("DOE") proposes to establish definitions, a test procedure, and sampling requirements for portable electric spas. Currently, portable electric spas are not subject to DOE test procedures or energy conservation standards. The proposed test method references the relevant industry test standard. DOE is seeking comment from interested parties on the proposals within the notice of proposed rulemaking ("NOPR").DOE will hold a webinar on Thursday, 17 November 2022, from 1:00 p.m. to 4:00 p.m.Eastern Time. See section V, “Public Participation,” for webinar registration information, participant instructions, and information about the capabilities available to webinar participants.</t>
  </si>
  <si>
    <t>Portable electric spas; Quality (ICS code(s): 03.120); Environmental protection (ICS code(s): 13.020); Test conditions and procedures in general (ICS code(s): 19.020); Miscellaneous domestic and commercial equipment (ICS code(s): 97.180)</t>
  </si>
  <si>
    <t>03.120 - Quality; 13.020 - Environmental protection; 19.020 - Test conditions and procedures in general; 97.180 - Miscellaneous domestic and commercial equipment</t>
  </si>
  <si>
    <r>
      <rPr>
        <sz val="11"/>
        <rFont val="Calibri"/>
      </rPr>
      <t>https://members.wto.org/crnattachments/2022/TBT/USA/22_7068_00_e.pdf</t>
    </r>
  </si>
  <si>
    <t>Regulation Number 21 Control of Volatile Organic Compounds from Consumer Products and Architectural and Industrial Maintenance Coatings</t>
  </si>
  <si>
    <t>Proposed rule - Amends rules addressing Colorado’s Environmental Justice Act HB21-1266 and the U.S. Federal Clean Air Act (CAA) (42 U.S.C. 7401 et seq.): Severe and Moderate Ozone Nonattainment requirements; includes proposed elements to Colorado State Implementation Plans (SIP) and revisions to associated regulations; provides that there are six segments to this rulemaking hearing which will be addressed by the Commission. A Rulemaking Hearing will take place via Zoom on 13 December 2022; information on attending the hearing and participating in the rulemaking process is available at: https://www.coloradosos.gov/CCR/DisplayHearingDetails.do?trackingNumber=2022-00559</t>
  </si>
  <si>
    <t>Volatile Organic Compounds (VOCs); Environmental protection (ICS code(s): 13.020); Air quality (ICS code(s): 13.040)</t>
  </si>
  <si>
    <t>13.020 - Environmental protection; 13.040 - Air quality</t>
  </si>
  <si>
    <r>
      <rPr>
        <sz val="11"/>
        <rFont val="Calibri"/>
      </rPr>
      <t>https://members.wto.org/crnattachments/2022/TBT/USA/22_7048_00_e.pdf</t>
    </r>
  </si>
  <si>
    <t>Proposed Finding That Lead Emissions From Aircraft Engines That Operate on Leaded Fuel Cause or Contribute to Air Pollution That May Reasonably Be Anticipated To Endanger Public Health and Welfare</t>
  </si>
  <si>
    <t>Proposed action - In this action, the Administrator is proposing to find that lead air pollution may reasonably be anticipated to endanger the public health and welfare within the meaning of section 231(a) of the Clean Air Act. The Administrator is also proposing to find that engine emissions of lead from certain aircraft cause or contribute to the lead air pollution that may reasonably be anticipated to endanger public health and welfare under section 231(a) of the Clean Air Act.  Entities potentially interested in this proposed action include those that manufacture and sell covered aircraft engines and covered aircraft in the United States and those who own or operate covered aircraft. Covered aircraft engines in this context means any aircraft engine capable of using leaded aviation gasoline as well as all aircraft and ultralight vehicles equipped with covered engines. The proposed findings in this action, if finalized, would not themselves apply new requirements to entities other than the EPA and the Federal Aviation Administration (FAA). </t>
  </si>
  <si>
    <t>Lead emissions from aircraft engines; Environmental protection (ICS code(s): 13.020); Air quality (ICS code(s): 13.040); Aerospace engines and propulsion systems (ICS code(s): 49.050); Liquid fuels (ICS code(s): 75.160.20)</t>
  </si>
  <si>
    <t>13.020 - Environmental protection; 13.040 - Air quality; 49.050 - Aerospace engines and propulsion systems; 75.160.20 - Liquid fuels</t>
  </si>
  <si>
    <t>Protection of the environment (TBT); Protection of human health or safety (TBT)</t>
  </si>
  <si>
    <r>
      <rPr>
        <sz val="11"/>
        <rFont val="Calibri"/>
      </rPr>
      <t>https://members.wto.org/crnattachments/2022/TBT/USA/22_7047_00_e.pdf</t>
    </r>
  </si>
  <si>
    <t>Boisson alcoolisée au gingembre</t>
  </si>
  <si>
    <t>Ce projet de norme Burundaise spécifie les exigences, les méthodes d'échantillonnage et d’analyse des boissons alcoolisées au gingembre. Le présent projet de norme ne s’applique pas aux autres produits au gingembre.</t>
  </si>
  <si>
    <t>Boissons alcoolisées (ICS code(s): 67.160.10)</t>
  </si>
  <si>
    <t>2203 - Beer made from malt</t>
  </si>
  <si>
    <t>67.160.10 - Alcoholic beverages</t>
  </si>
  <si>
    <t>Consumer information, labelling (TBT); Protection of human health or safety (TBT); Quality requirements (TBT)</t>
  </si>
  <si>
    <r>
      <rPr>
        <sz val="11"/>
        <rFont val="Calibri"/>
      </rPr>
      <t>https://members.wto.org/crnattachments/2022/TBT/BDI/22_6990_00_f.pdf</t>
    </r>
  </si>
  <si>
    <t>Draft amendment of "Technical Requirements for the Land Mobile Radio(LMR), Space Station, Earth Station, Radio Determination, etc."</t>
  </si>
  <si>
    <t>This regulation is to specify technical specifications of radio equipment for C-ITS.</t>
  </si>
  <si>
    <t>Radio equipment for C-ITS  </t>
  </si>
  <si>
    <r>
      <rPr>
        <sz val="11"/>
        <rFont val="Calibri"/>
      </rPr>
      <t>https://members.wto.org/crnattachments/2022/TBT/KOR/22_7017_00_x.pdf
http://www.rra.go.kr (available in Korean)</t>
    </r>
  </si>
  <si>
    <t>Uruguay</t>
  </si>
  <si>
    <t>Decreto N° 225/022 - Determinación de Criterios Técnicos de Compatibilidad que Permitan la Conexión de los Vehículos Eléctricos y Eléctricos Híbridos Enchufables a la Red Eléctrica en todo el Territorio Nacional (Decree No. 225/022 - Determination of technical compatibility criteria enabling the connection of plug-in electric and hybrid electric vehicles to the electricity grid throughout national territory) (5 pages, in Spanish)</t>
  </si>
  <si>
    <t>The notified text outlines the systems for connecting plug-in electric and hybrid electric vehicles to the electricity grid throughout national territory, on the basis of internationally-recognized technical criteria (Uruguayan Technical Standards Institute (UNIT) and UNIT-IEC standards)</t>
  </si>
  <si>
    <t>Plug-in electric and hybrid electric vehicles</t>
  </si>
  <si>
    <t>43.120 - Electric road vehicles</t>
  </si>
  <si>
    <r>
      <rPr>
        <sz val="11"/>
        <rFont val="Calibri"/>
      </rPr>
      <t>https://www.impo.com.uy/bases/decretos/225-2022/</t>
    </r>
  </si>
  <si>
    <t>Draft Ministry of Public Health (MOPH) Notification, No. … B.E. .... issued by virtue of the Food Act B.E. 2522 entitled "Natural Mineral Water”.</t>
  </si>
  <si>
    <t>In order to comply with the maximum level of certain contaminants provided in the Standard for Natural Mineral Waters (CODEX STAN 108-1981 which has been amended since 2019, the Notification of the Ministry of Public Health (No. 199) B.E. 2543 (2000) should be amended which;1. the MOPH Notification No. 199 (BE. 2543) issued by virtue of the Food Act B.E. 2522 entitled “Mineral water” of 19 September B.E.  2543 will be repealed and replaced by this draft of MOPH Notification.2. In this Notification, “Natural Mineral Water” is water that clearly distinguished from ordinary drinking water by its content of certain mineral salts and other compositions that are due to the specific qualities of its source of origin. According to the Groundwater Act, it shall be obtained from natural sources of underground water, where it is not a surface water and the environmental or land-use activities do not cause contamination of groundwater.3. Natural Mineral Water can be categorized into 5 types as follow;3.1 Naturally carbonated natural mineral water3.2 Non-carbonated natural mineral water3.3 Decarbonated natural mineral water3.4 Natural mineral water fortified with carbon dioxide from the source3.5 Carbonated natural mineral water4. Natural Mineral Water shall be packaged close to the point of emergence of the source with treatments permitted, including;(1) gas adjustment,(2) separation from unstable constituents, such as compounds containing iron, manganese, sulphur or arsenic, by decantation and/or filtration, if necessary, accelerated by the previous aeration.Moreover, Natural Mineral Water shall be collected under conditions guaranteeing the original chemical composition of essential components. The treatments provided above shall only be carried out on condition that the mineral content of the water is not modified in its essential constituents, which give the water its properties.5. Natural mineral water in its package shall contain no more than the following amounts of the substances or microbiology indicated here:5.1 Heavy metal;(1) Antimony 0.005 mg/l(2) Arsenic 0.01 mg/l, calculated as total As(3) Barium 0.7 mg/l1(4) Borate 5 mg/l, calculated as B(5) Cadmium 0.003 mg/l(6) Chromium 0.05 mg/l, calculated as total Cr(7) Copper 1 mg/l(8) Lead 0.01 mg/l(9) Manganese 0.4 mg/l(10) Mercury 0.001 mg/l(11) Nickel 0.02 mg/l(12) Selenium 0.01 mg/l5.2 other substances(1) Cyanide 0.07 mg/l(2) Nitrate 50 mg/l, calculated as nitrate(3) Nitrite 0.1 mg/l as nitrite(4) Free from (below the limit of quantification) Surface active agents(5) Free from (below the limit of quantification) Pesticides(6) Free from (below the limit of quantification) PCBs(7) Free from (below the limit of quantification) Mineral oil(8) Free from (below the limit of quantification) Polynuclear aromatic hydrocarbons5.3 Microbiology(1) E. Coli 2.2 (MPN) / 100 milliliter(2) free from Escherichia coli(3) Pathogens as indicated in the MOPH notification (No. 416) B.E. 2563 Re: Prescribing the quality or standard, principles, conditions and methods of analysis for pathogenic microorganisms in foods.6. Natural Mineral Water shall be produced and controlled according to the MOPH Notification on Good Manufacturing Practices which may be subjected to treatments during the bottling process as a disinfectant (e.g. Ultraviolet) to inhibit the growth of harmful microorganisms cross-contamination when necessary.7. Natural mineral water shall be packed in hermetically sealed retail containers suitable for preventing the possible adulteration or contamination of water.8. In addition to the general labelling requirement according to the MOPH Notification for the Labelling of Prepackaged Foods, the following provisions shall apply:8.1 The name of the product shall be “natural mineral water”, which may be accompanied by a trading name.8.2 Type of Natural Mineral Water in accordance with Section 38.3 The location of the source or the name of the source.8.4 Chemical composition which gives characteristics to the product8.5 If natural mineral water has been submitted to a treatment the result of the treatment shall be declared on the label.8.6 If the product contains;(1) more than 1 mg/l of fluoride, the term “contains fluoride” shall appear on the label as part of, or in close proximity to, the product's name or in an otherwise prominent position.(2) more than 1.5 mg/l fluorides. the following sentence, “The product is not suitable for infants and children under the age of seven years”, should be included on the label in addition to (1)9. Labelling prohibitions;9.1 No claims concerning medicinal (preventative, alleviative or curative) effects or claims of other beneficial effects related to the health of the consumer shall not be made unless true and not misleading.9.2 The name of the locality or specified place may not form part of the trade name unless it refers to natural mineral water collected at the place designated by that trade name.9.3 The use of any statement or any pictorial device which may create confusion in the mind of the public or in any way mislead the public about the nature, origin, composition and properties of natural mineral waters put on sale is prohibited.10. Producers or importers of Natural Mineral Water which approved for marketing prior to the Notification come into force shall comply with this Notification within two years from the date this Notification come into force;11. This notification shall enter into force after 180 days of its publication in the Government Gazette.</t>
  </si>
  <si>
    <t>Natural Mineral Water (HS code : 22.01; ICS Code : 67.160.20)</t>
  </si>
  <si>
    <t>2201 - Waters, incl. natural or artificial mineral waters and aerated waters, not containing added sugar, other sweetening matter or flavoured; ice and snow</t>
  </si>
  <si>
    <t>67.160.20 - Non-alcoholic beverages</t>
  </si>
  <si>
    <t>Consumer information, labelling (TBT)</t>
  </si>
  <si>
    <r>
      <rPr>
        <sz val="11"/>
        <rFont val="Calibri"/>
      </rPr>
      <t>https://members.wto.org/crnattachments/2022/TBT/THA/22_6982_00_x.pdf</t>
    </r>
  </si>
  <si>
    <t>Draft Ministry of Public Health (MOPH) Notification, No. … B.E. …. (....) issued by virtue of the Food Act B.E. 2522 entitled "Health Claims in Foods" </t>
  </si>
  <si>
    <t>The Ministry of Public Health (MOPH) is proposing to set the MOPH Notification concerning "Health Claims in Foods" as follows:a. In this Notification,“Health Claims” means a declaration of statement, image, mark, symbol, trademark or any information related to a relationship between a food or a constituent of that food and health benefits both directly and indirectly, classified into 3 types:1) “Nutrient function claim” means a declaration of benefits related to the physiological role of the nutrient in growth, development and normal functions of the body.2) “Other function claim” means a declaration of specific beneficial effects of the consumption of foods or their constituents in the context of the total diet on normal functions or biological activities of the body. Such claims relate to a positive contribution to health or to the improvement of a function or to modifying or preserving health.3) “Reduction of disease risk claim” means a declaration of benefits related to consuming a food or food constituent to the reduced risk of developing a disease or health-related condition.“Risk reduction” means significantly altering a major risk factor(s) for a disease or health-related condition. Diseases have multiple risk factors and altering one of these risk factors may or may not have a beneficial effect.“Food constituents” means a composition of food, including nutrients and other substances as a component of food, both naturally occurring and added to food.“Nutrient” means any substance normally consumed as a constituent of food which provides energy or is needed for growth, development and maintenance of life or a deficit which will cause characteristic bio-chemical or physiological changes.“Other substance” means a substance other than a nutrient that has a nutritional or physiological effectb. Health claims must conform to the criteria and conditions as follows:1) Food with health claims shall have the following:(1) must be safe, and the qualities or standards are in accordance with a particular notification. In the case of novel food, it shall be evaluated on safety assessment prior to the claim.(2) must have food constituents or nutrients or other substances for which the claim is made in a form and provides a significant quantity that has been shown to have a beneficial nutritional or physiological effect, as established by generally accepted scientific evidence.2) Health claims must be made to the general consumer to understand the beneficial effects as expressed in the claim and it must be on a ready-to-eat basis according to instructions for use or consumption on the label and must have a reasonable quantity of consumption.3) Health claims must be based on current relevant scientific substantiation and recognized by a generally accepted scientific review of the data. The level of proof must be sufficient to substantiate the type of claimed effect and the relationship to health. Health claims must be based on evidence provided by well-designed human intervention studies in the target group and can be measured by appropriate biomarkers, which consist of the following information:(1) The quantity of the food or food constituent and consumption pattern required to obtain the claimed effect could reasonably be achieved as part of a balanced diet.(2) Information on the composition of the food or food constituent relevant to the physiological role of the nutrient and the effect of the nutrient on a physiological role in case of nutrient function claims.(3) Information on the composition of the food or food constituent relevant to the accepted diet-health relationship and the health effect of the food or food constituent in case of other function claims and reduction of disease risk claims.4) If the claimed benefit is attributed to a constituent in the food for which a Nutrient Reference value is established, the food in question should be:(1) a source of or high in the constituent in the case where increased consumption is recommended; or,(2) low in, reduced in, or free of the constituent in the case where reduced consumption is recommended, and the conditions for nutrition claims shall comply with the notification of the Ministry of Public Health regarding Nutrition labeling.5) The quantity of the food or food constituent that forms the basis of the claim must be measured by a validated and appropriate method.c. Nutrient function claims must conform to criteria as follows:1) Nutrients must be in Annex 3 of the notification of the Ministry of Public Health regarding Nutrition labeling.2) Nutrient function claim statements must comply with Annex 1 of this notification.3) If food with nutrient function claims contains one or more of the following nutrients in excess of the levels listed below per reference amount and labeled serving or, for foods without reference amount, per 100 g or 100 mL, it must be labeled with a disclosure statement of adjacent to the claim printed in the largest type on that panel and maybe half the size of the claim:Total fat          13 gSaturated fat   4 gCholesterol      60 mgSodium           300 mgTotal sugar      13 gd. Food with other function claims and reduction of disease risk claims must contain the following nutrients per reference amount and labeled serving or, for foods without reference amount, per 100 g or 100 mL:Total fat          less than 13 gSaturated fat   less than 4 gCholesterol      less than 60 mgSodium           less than 300 mgTotal sugar      less than 13 ge. Health claims other than those as specified in annexes 1, 2 and 3 attached to this notification shall be evaluated the claims assessment by a nutrition and health claim assessment center recognized by Food and Drug Administration. The result of the claims assessment and other relevant information described in annex 4 of this notification, shall be submitted and approved by Food and Drug Administration.f. The declaration of health claims statement on the label shall comply with the conditions as follows:1) It must be expressed in the Thai language with similar letters size, readily legible, and may also expressed in English or other foreign languages. The statement in other foreign languages ​​must be certified with Thai or English translations from government agencies or internationally standard document translation private agencies.However, the text in English or other foreign languages ​​must have the same meaning as the Thai language and must be approved by Food and Drug Administration.2) It must not be misleading that food or constituents' consumption could treat, relieve, cure or prevent disease.3) Label of foods with health claims shall comply with the notification of the Ministry of Public Health regarding the Labeling of Prepackaged Foods and the particular notification. The following information should appear on the label of the food with health claims: (a) the quantity of food constituents, nutrients, or other substances that is the subject of the claimIf other substance or nutrient which other than as specified in Annex 3 of the notification of the Ministry of Public Health regarding Nutritional Labeling and as specified in the nutrition panel, it must be declared type and content of other substance or nutrient under the nutrition panel; (b) the quantity of the food and pattern of consumption required to obtain the claimed beneficial effect; (c) the target group, if any; (d) advice statement on how to use the food for vulnerable groups and for groups who need to avoid the food, if any; (e) warning statement for consumption or maximum safe intake of the food or constituent, if any; (f) text of “Should eat varieties of five categories food in appropriate proportion”; (g) text of “No effect for treat, relief, cure or prevention disease” in some cases of other function claims or reduction of disease risk claims; (h) additional texts as specified in Annex 1 and 2 of this notification; (i) additional texts that permitted by the Thai Food and Drug Administration (Thai FDA)4) Declaration of nutrition labeling must comply with the notification of the Ministry of Public Health regarding Nutritional Labeling. Unless the food with health claims is Food for the special purpose, the labeling must comply with the notification of the Ministry of Public Health regarding Food for special purpose.f. This notification shall not enforce the following foods :1) Food for the special purpose intended for patients or physically irregular figures.2) Foods that are not produced or imported for sale in the country.g. Foods whose health claims are displayed on the label before the date of enforcement of this notification and contain details that do not comply with the conditions in this notification can still be sold but not more than three years as from the date of enforcement of this notification.h. This notification shall come into force after 180 days as from the date of its publication in the Government Gazette.</t>
  </si>
  <si>
    <t>Foods (ICS Code: 67.040)</t>
  </si>
  <si>
    <t>67.040 - Food products in general</t>
  </si>
  <si>
    <t>Food standards; Labelling</t>
  </si>
  <si>
    <r>
      <rPr>
        <sz val="11"/>
        <rFont val="Calibri"/>
      </rPr>
      <t>https://members.wto.org/crnattachments/2022/TBT/THA/22_6980_00_x.pdf</t>
    </r>
  </si>
  <si>
    <t>United States Standards for Beans: Chickpea/Garbanzo Beans</t>
  </si>
  <si>
    <t>Notice and request for comments - Notice and request for comments - The United States Department of Agriculture's (USDA) Agricultural Marketing Service (AMS) is proposing revision to the U.S. Standards for Beans, pertaining to the grade determining factors Moisture and Contrasting Chickpeas in the class Chickpea/Garbanzo Beans, under the United States Agricultural Marketing Act of 1946, as amended, (AMA). Stakeholders in the bean processing/handling industry requested AMS to amend the grading requirements for Moisture and Contrasting Chickpeas in Chickpea/Garbanzo Beans in the U.S. Bean Standards. To ensure that the bean standards remain relevant, AMS invites interested parties to comment on whether revising the Chickpea/Garbanzo standard will facilitate the marketing of Chickpea/Garbanzo Beans. This action may revise or amend the table of Grades and Grade Requirements for Chickpea/Garbanzo Beans in the U.S. Standard for Beans.  The current version of the standard for Chickpea/Garbanzo Beans is accessible from the AMS-GD-2020-11-FGIS Handbooks website at https://www.ams.usda.gov/publications/content/fgis-pdf-handbooks in the Bean Inspection Handbook (pdf).  FGIS stands for the Federal Grain Inspection Service</t>
  </si>
  <si>
    <t>Chickpeas/Garbanzo beans; Leguminous vegetables, shelled or unshelled, fresh or chilled. (HS code(s): 0708); - Leguminous vegetables, shelled or unshelled: (HS code(s): 07102); Quality (ICS code(s): 03.120); Fruits. Vegetables (ICS code(s): 67.080)</t>
  </si>
  <si>
    <t>0708 - Leguminous vegetables, shelled or unshelled, fresh or chilled; 07102 - - Leguminous vegetables, shelled or unshelled :</t>
  </si>
  <si>
    <t>03.120 - Quality; 67.080 - Fruits. Vegetables</t>
  </si>
  <si>
    <t>Reducing trade barriers and facilitating trade (TBT); Quality requirements (TBT)</t>
  </si>
  <si>
    <r>
      <rPr>
        <sz val="11"/>
        <rFont val="Calibri"/>
      </rPr>
      <t>https://members.wto.org/crnattachments/2022/TBT/USA/22_7006_00_e.pdf</t>
    </r>
  </si>
  <si>
    <t>Hong Kong, China</t>
  </si>
  <si>
    <t>Proposed Amendments to Designated Areas in Noise Control (Construction Work Designated Areas) Notice (Cap. 400L), Noise Control (Air Compressors) Regulations (Cap. 400C) and Noise Control (Hand Held Percussive Breakers) Regulations (Cap. 400D)</t>
  </si>
  <si>
    <t>To tighten the noise emission standards for portable air compressors, used for the purpose of any construction work, capable of supplying air above 500 kPa pressure through legislative amendments.The proposed standards for portable air compressors have made reference to overseas standards recognized internationally, and taken local situation into account.</t>
  </si>
  <si>
    <t>Portable air compressors driven by motor capable of supplying compressed air at 500 kPa pressure or above which are designed or used for the purpose of carrying out any construction work (HS: 84148040)</t>
  </si>
  <si>
    <t>841480 - Air pumps, air or other gas compressors and ventilating or recycling hoods incorporating a fan, whether or not fitted with filters, having a maximum horizontal side &gt; 120 cm (excl. vacuum pumps, hand- or foot-operated air pumps, compressors for refrigerating equipment and air compressors mounted on a wheeled chassis for towing)</t>
  </si>
  <si>
    <r>
      <rPr>
        <sz val="11"/>
        <rFont val="Calibri"/>
      </rPr>
      <t>https://www.epd.gov.hk/epd/sites/default/files/epd/english/boards/advisory_council/files/ACE_Paper_13_2022.pdf</t>
    </r>
  </si>
  <si>
    <t>To tighten the noise emission standards for hand held percussive breakers above 10kg through legislative amendments.The proposed standards for hand held percussive breakers have made reference to overseas standards recognized internationally, and taken local situation into account.</t>
  </si>
  <si>
    <t>Hand held percussive breakers with mass above 10 kg driven by electrical, chemical or thermal energy or by energy transmitted by compressed air, steam or hydraulic means. (HS: 84671900, 84672990, 84678900)</t>
  </si>
  <si>
    <t>846719 - Pneumatic tools for working in the hand, non-rotary type; 846729 - Electromechanical tools for working in the hand, with self-contained electric motor (excl. saws and drills); 846789 - Tools for working in the hand, hydraulic or with self-contained non-electric motor (excl. chainsaws and pneumatic tools)</t>
  </si>
  <si>
    <t>United Kingdom</t>
  </si>
  <si>
    <t>Decision on the withdrawal of approval of the active substance alpha-cypermethrin</t>
  </si>
  <si>
    <t>The decision document concludes that the approval of the active substance alpha-cypermethrin is withdrawn in accordance with retained Regulation (EC) No 1107/2009. Authorisations for plant protection products containing alpha-cypermethrin as an active substance will be withdrawn in Great Britain.This decision only concerns the placing on the market of this substance and plant protection products containing it. </t>
  </si>
  <si>
    <t>Alpha-cypermethrin (pesticide active substance); Pesticides and other agrochemicals (ICS code(s): 65.100)</t>
  </si>
  <si>
    <t>65.100 - Pesticides and other agrochemicals</t>
  </si>
  <si>
    <t>Protection of animal or plant life or health (TBT); Protection of the environment (TBT); Protection of human health or safety (TBT)</t>
  </si>
  <si>
    <t>Draft MOPH Notification, B.E, entitled "The Labelling of Pre-packaged foods "</t>
  </si>
  <si>
    <t>The Ministry of Public Health (MOPH) is proposing to revise the MOPH notification concerning " The Labelling of Pre-packaged foods " as follows:a.  The notification of the Ministry of Public Health (No. 367) B.E. 2557 (2014) The Labelling of Pre-packaged foods dated 8 May, the notification of the Ministry of Public Health (No. 383) B.E. 2560 (2017) The Labelling of Pre-packaged foods (No.2) dated 27 February, the notification of the Ministry of Public Health (No. 401) B.E. 2562 (2019) The Labelling of Pre-packaged foods (No.3) dated 25 April and the notification of the Ministry of Public Health (No. 410) B.E. 2562 (2019) The Labelling of Pre-packaged foods (No.4) dated 14 August are withdrawn and replaced by this ministerial notification;b.  This notification prescribes that pre-packaged food which manufactured, imported for sale and intended for sale to final consumer shall be labelled. Product label shall provide the following information in Thai: (1) Product name (2) Serial number (if any) (3) Importer or manufacturer's name and address (4) Metric declaration of quantity (5) Ingredient list (6) Allergens and substances causing hypersensitivity as defined in item 5(6) as follows:(6.1) Cereals containing gluten, i.e. wheat, rye, barley, oat, spelt, or their hybridized strains and their products; except(a) Wheat based glucose syrups including dextrose;(b) Wheat based maltodextrins;(c) Glucose syrups based on barley;(d) Alcohol distillated from cereals;(6.2) Crustacea i.e. crab, shrimp, mantis shrimp, lobster and their products;(6.3) Eggs and egg products;(6.4) Fish and fish products; except fish gelatine used as carrier for vitamin or carotenoid preparations;(6.5) Peanut and their products;(6.6) Soybean and their products; except(a) Fully refined soybean oil and fat;(b) Natural mixed tocopherols (INS06), natural D-alpha-tocopherol, natural DL-alpha-tocopherol, natural D-alpha-tocopheryl acetate, natural DL- alpha-tocopheryl acetate, natural D-alpha-tocopheryl acid succinate from soybean sources;(c) Vegetable oils derived phytosterols and phytosterol esters from soybean sources;(d) Plant stanol ester produced from vegetable oil sterols from soybean sources;(6.7) Milk and dairy products including lactose; except lactitol from milk and milk products.(6.8) Tree nuts and their products, i.e. almond, walnut, pecan, etc.;(6.9) Sulphite at concentrations of 10 mg/kg or more. (7) Type of food additives permitted for use shall be provided together with the specific name or INS code(8) Best before date for products with shelf life (9) other required information such as: cooking or storage instruction. In case of imported pre-packaged food which is not for retail sales or food catering; it may be labelled in English.c.    Manufacturers or importers or sellers of food shall not sell food which is overdue from the expiration date or consume before date as specified on the label.d.  Labelling of food imported for sale  with other languages besides English or Thai language, translation of the label into Thai language shall be approved for  accuracy, evidence document of the imported food shall be presented for compliance of the food as approval.  Label of food  ready to sell in Thai  language shall be complete on the  day of import or before the  day of release by the officer. however, arrangement for accuracy of label in Thai  language according to item 5 by importer whom deliver evidence to check point officer to release under the criteria of arrangement of label in Thai language under item 5 prior to place on sale  within 30 days as from the day of import.e.  The name of the food product must be marked using a font size no less than 2 mm unless the label area of less than 35 cm2f.  The food product's serial number and metric declaration of quantity, as well as the name and address of a manufacturer, ingredients list, additives, allergens and substances causing hypersensitivity, must be marked using font size at least 1 mm, or  1.5 mm on label area of less than 100 cm2, and more than 100 cm2, respectively. Ingredients list must be marked on the label unless the label area of less than 35 cm2.g.  This notification shall not be applied with the followings: (1) Food that seller can provide information to consumer at the time purchased, such as street vendors; (2) Fresh food;  (3) cut fresh food  or similar product, in package that can be seen the nature or quality of the foods; (4) the food that is ready for consumption in restaurant, hotel, school, hospital or food packaged for home order delivery.h.  Any producer or importer of food prior to this notification is enforced shall submit application for the label correction in compliance with this notification and the old labels can be used for a period of two years after this notification becomes effective.i.  This notification shall come into force 180 days after its publication in the Official Gazette.</t>
  </si>
  <si>
    <t>Pre packaged foods (ICS 67.230).</t>
  </si>
  <si>
    <t>67.230 - Prepackaged and prepared foods</t>
  </si>
  <si>
    <r>
      <rPr>
        <sz val="11"/>
        <rFont val="Calibri"/>
      </rPr>
      <t>https://members.wto.org/crnattachments/2022/TBT/THA/22_6976_00_x.pdf</t>
    </r>
  </si>
  <si>
    <t>Draft Ministry of Public Health (MOPH) Notification, No. … B.E. …. (....) issued by virtue of the Food Act B.E. 2522 entitled "Nutrition Labelling" </t>
  </si>
  <si>
    <t>The Ministry of Public Health (MOPH) is proposing to revise the MOPH notification concerning "Nutrition Labelling" as follows:a. Following Regulation shall be repealed;(1) The notification of the Ministry of Public Health No. 182 B.E. 2541 (1998) entitled "Nutrition Labelling"(2) The notification of the Ministry of Public Health (No. 219) B.E. 2544 (2001) entitled "Nutrition Labelling (No. 2)"(3) The notification of the Ministry of Public Health No. 392 B.E. 2561 (2018) entitled "Nutrition Labelling (No. 3)"b. The list of Food products Required to bear Nutrition Labelling is given below:(1) Foods which have nutrition claims.(2) Foods which have health claims.(3) Foods which used food value in sale promotion.(4) Other foods to be notified by the Minister of Public Health.c. In this notification,“Nutrition labelling” means the declaration of nutritional properties of food, consisting of energy and nutrient information on the food label according to format and conditions in the Appendices attached to this notification.“Foods which have nutrition claim” means food which any representation that states, suggests or implies that relate to type or content of nutrients, or comparative nutrients content. This food does not include foods which are prescribed to declare the type or content of nutrients as follows to particular notification of the Ministry of Public Health.“Foods which have health claims” means food which any representation which states, suggests or implies that a relationship exists between a food or a constituent of that food and health.“Foods which used food value in sale promotion” means foods which bring their information and usefulness or function, ingredients or nutrients of product to health for use in sale promotion.“Nutrient” means recommended nutrients which are prescribed in Appendix No.3 attached to this notification, and also mean to include energy and sub-nutrients of nutrients which are prescribed in Appendix No.3.d. Nutrition labelling must be expressed in the Thai language, but the foreign language may be included and must conform to the criteria and conditions in the Appendices attached to this notification as follows:Appendix No.1: Format and conditions to display nutrition labelling.Appendix No.2: Method to prescribe quantity per one serving unit to the quantity per consumption unit per container.Appendix No.3: Thai reference daily intakes.Appendix No.4: Criteria for Nutrition Claims on food labelling.e. Foods which have nutrition labelling shall follow the notification of the Ministry of Public Health regarding the Labeling of Prepackaged Foods.f. Foods which have nutrition labelling prior to the date of this notification come into force can still be sold but not more than three years from the date of this notification come into force.g. This notification shall not enforce the following foods :(1) Infant formula and formulas for special medical purposes intended for infants, complementary food for older infants and young children, food for a special purpose and other foods which are prescribed by the Notification of the Ministry of Public Health concerning the nutrients displayed on labelling only.(2) Foods which are not for sale directly to consumers or foods which are not produced or imported for sale in the country.(3) Foods that are partially packed from bulk batches are intended to sell whole packages.h. This notification shall come into force after 180 days from its publication in the Government Gazette.</t>
  </si>
  <si>
    <r>
      <rPr>
        <sz val="11"/>
        <rFont val="Calibri"/>
      </rPr>
      <t>https://members.wto.org/crnattachments/2022/TBT/THA/22_6977_00_x.pdf</t>
    </r>
  </si>
  <si>
    <t>National Standard of the P.R.C., Rolling Equipment-Safety Requirements</t>
  </si>
  <si>
    <t>This document specifies the safety requirements and/or measures for equipment design, operation and maintenance of ferrous metal rolling production line, and provides typical solutions for protective devices and examples of manufacturer's maintenance safety procedures.This document applies to the following ferrous metal rolling production line equipment: hot continuous rolling, medium plate, steckel mill, continuous cold rolling, single stand cold rolling.</t>
  </si>
  <si>
    <t>Rolling equipment (HS code(s): 845430); (ICS code(s): 77.180)</t>
  </si>
  <si>
    <t>845430 - Casting machines of a kind used in metallurgy or in metal foundries</t>
  </si>
  <si>
    <t>77.180 - Equipment for the metallurgical industry</t>
  </si>
  <si>
    <t>Protection of human health or safety (TBT); Quality requirements (TBT)</t>
  </si>
  <si>
    <r>
      <rPr>
        <sz val="11"/>
        <rFont val="Calibri"/>
      </rPr>
      <t>https://members.wto.org/crnattachments/2022/TBT/CHN/22_6955_00_x.pdf</t>
    </r>
  </si>
  <si>
    <t>National Standard of the P.R.C., Passenger Car Tyres</t>
  </si>
  <si>
    <t>This document specifies the requirements, test methods, inspection and evaluation rules, markings and implementation requirements for passenger car tyres.This document applies to new pneumatic passenger car tyres. </t>
  </si>
  <si>
    <t>Passenger car tyres (HS code(s): 401110); (ICS code(s): 83.160.10)</t>
  </si>
  <si>
    <t>401110 - New pneumatic tyres, of rubber, of a kind used for motor cars, incl. station wagons and racing cars</t>
  </si>
  <si>
    <t>83.160.10 - Road vehicle tyres</t>
  </si>
  <si>
    <r>
      <rPr>
        <sz val="11"/>
        <rFont val="Calibri"/>
      </rPr>
      <t>https://members.wto.org/crnattachments/2022/TBT/CHN/22_6954_00_x.pdf</t>
    </r>
  </si>
  <si>
    <t>National Standard of the P.R.C., Safety Requirements of Glass for Train</t>
  </si>
  <si>
    <t>This document specifies the classification, technical requirements and test methods of glass for rolling stock.This document applies to windscreen, interior glass and bodyside window glass for train.</t>
  </si>
  <si>
    <t>Laminated glass and electrically heated glass for windscreen, laminated glass and tempered glass for interior use , insulating glazing unit for bodyside window (HS code(s): 700711); (ICS code(s): 81.040.30)</t>
  </si>
  <si>
    <t>700711 - Toughened "tempered" safety glass, of size and shape suitable for incorporation in motor vehicles, aircraft, spacecraft, vessels and other vehicles</t>
  </si>
  <si>
    <t>81.040.30 - Glass products</t>
  </si>
  <si>
    <r>
      <rPr>
        <sz val="11"/>
        <rFont val="Calibri"/>
      </rPr>
      <t>https://members.wto.org/crnattachments/2022/TBT/CHN/22_6956_00_x.pdf</t>
    </r>
  </si>
  <si>
    <t>France</t>
  </si>
  <si>
    <t>Arrêté modifiant l'arrêté du 19 avril 2019 relatif au contenu de la notice d'information fournie avec les emballages des aéronefs circulant sans personne à bord et de leurs pièces détachées (Order amending the Order of 19 April 2019 on the content of the information notice supplied with the packaging of unmanned aircraft and spare parts thereof) (6 pages, in French)</t>
  </si>
  <si>
    <t>The Order of 19 April 2019 on the content of the information notice supplied with the packaging of unmanned aircraft and spare parts thereof aims to define the content of the information notice that must be supplied with unmanned civilian aircraft and the main spare parts thereof, pursuant to Article L. 425-1 of the Consumer Code. The aim is to ensure that purchasers of drones (new or second-hand) receive a minimum amount of information on the regulations concerning drones so that they act in a safe and respectful manner. The entry into force of Commission Delegated Regulation (EU) 2019/945 of 12 March 2019 on unmanned aircraft systems and on third-country operators of unmanned aircraft systems defines European notices according to the aircraft's class identification label. The amendments to the Order are as follows: - recognition of the European information notice as equivalent to the Annex to the aforementioned Order of 19 April 2019 (Article 1-1), - clarification of the language of the notice as defined by Regulation (EU) 2019/945 (Article 1-2), - modification of the content of the national notice bringing it into conformity with European regulations (new annex).</t>
  </si>
  <si>
    <t>Unmanned civilian aircraft (drones)</t>
  </si>
  <si>
    <t>Not specified  (TBT)</t>
  </si>
  <si>
    <r>
      <rPr>
        <sz val="11"/>
        <rFont val="Calibri"/>
      </rPr>
      <t>https://members.wto.org/crnattachments/2022/TBT/FRA/22_6948_00_f.pdf
https://ec.europa.eu/growth/tools-databases/tris/fr/search/?trisaction=search.detail&amp;year=2022&amp;num=620</t>
    </r>
  </si>
  <si>
    <t>National Standard of the P.R.C., Woodworking Machines-Safety Technical Code</t>
  </si>
  <si>
    <t>This document specifies the safety technical specifications of woodworking machines.This document applies to fixed and movable woodworking machines.</t>
  </si>
  <si>
    <t>Woodworking Machines (HS code(s): 846510); (ICS code(s): 79.120.10)</t>
  </si>
  <si>
    <t>846510 - Machines for working wood, cork, bone, hard rubber, hard plastics or similar hard materials, which can carry out different types of machining operations without tool change between such operations</t>
  </si>
  <si>
    <t>79.120.10 - Woodworking machines</t>
  </si>
  <si>
    <t>Protection of human health or safety (TBT); Protection of the environment (TBT); Quality requirements (TBT)</t>
  </si>
  <si>
    <r>
      <rPr>
        <sz val="11"/>
        <rFont val="Calibri"/>
      </rPr>
      <t>https://members.wto.org/crnattachments/2022/TBT/CHN/22_6957_00_x.pdf</t>
    </r>
  </si>
  <si>
    <t>National Standard of the P.R.C., Truck Tyres</t>
  </si>
  <si>
    <t>This document specifies the requirements, test methods，inspection  and evaluation rules, markings and implementation requirements for truck tyres.This document applies to new pneumatic truck tyres. </t>
  </si>
  <si>
    <t>Truck tyres (HS code(s): 401120); (ICS code(s): 83.160.10)</t>
  </si>
  <si>
    <t>401120 - New pneumatic tyres, of rubber, of a kind used for buses and lorries (excl. tyres with lug, corner or similar treads)</t>
  </si>
  <si>
    <r>
      <rPr>
        <sz val="11"/>
        <rFont val="Calibri"/>
      </rPr>
      <t>https://members.wto.org/crnattachments/2022/TBT/CHN/22_6953_00_x.pdf</t>
    </r>
  </si>
  <si>
    <t>Kyrgyz Republic</t>
  </si>
  <si>
    <t>Draft technical regulation of the Eurasian Economic Union "Technical regulation on the nicotine containing products"</t>
  </si>
  <si>
    <t>The draft technical regulation of the Eurasion Economic Union on the nicotine containing products provides fot the establishment of uniform mandatory requirements for nicotine - containing products, (including nicotine-free ones), the content of substances in the aerosol when using nicotine delivery systems, as well as requirements for information applied to the packaging of nicotine-containing products, forms of assessment of their compliance, identification rules, labeling requirements and rules for its application.     </t>
  </si>
  <si>
    <r>
      <rPr>
        <sz val="11"/>
        <rFont val="Calibri"/>
      </rPr>
      <t>http://portal-docs.iisvvt.eec/pd/ru-ru/0107404/pd_11082022</t>
    </r>
  </si>
  <si>
    <t>National Standard of the P.R.C.,  Safety Technical Requirements for Cap Lamps in Coal Mine</t>
  </si>
  <si>
    <t>This document specifies performance, safety requirements, test methods, markings, package, transportation and storage, and product classification of cap lamps in coal mine.This document applies to cap lamps in coal mine, including the lamps which are used as  power for other equipment.</t>
  </si>
  <si>
    <t>Cap lamps in coal mine (HS code(s): 8513); (ICS code(s): 29.260.20)</t>
  </si>
  <si>
    <t>8513 - Portable electric lamps designed to function by their own source of energy, e.g. dry batteries, accumulators and magnetos; parts thereof (excl. lighting equipment of heading 8512)</t>
  </si>
  <si>
    <t>29.260.20 - Electrical apparatus for explosive atmospheres</t>
  </si>
  <si>
    <r>
      <rPr>
        <sz val="11"/>
        <rFont val="Calibri"/>
      </rPr>
      <t>https://members.wto.org/crnattachments/2022/TBT/CHN/22_6949_00_x.pdf</t>
    </r>
  </si>
  <si>
    <t>National Standard of the P.R.C., Escape Apparatus for Building Fire Part 8: Chemical Oxygen Respiratory Protective Devices for Self-rescue from Fire</t>
  </si>
  <si>
    <t>This document specifies the terms and definitions, models and specifications, technical requirements, test methods, inspection rules, markings, packaging, transportation and storage of chemical oxygen respiratory protective devices for self-rescue from fire .This document applies to the disposable chemical oxygen fire self rescue respirator with potassium peroxide as the oxygen generating agent, which is used for personnel to escape in the case of oxygen deficiency in the event of fire. This document does not apply to working and rescue respirators, nor to diving respirators.</t>
  </si>
  <si>
    <t>Chemical oxygen respiratory protective devices for self-rescue from fire (HS code(s): 9020); (ICS code(s): 13.220.10)</t>
  </si>
  <si>
    <t>9020 - Breathing appliances and gas masks (excl. protective masks having neither mechanical parts nor replaceable filters, and artificial respiration or other therapeutic respiration apparatus)</t>
  </si>
  <si>
    <t>13.220.10 - Fire-fighting</t>
  </si>
  <si>
    <t>Prevention of deceptive practices and consumer protection (TBT); Protection of human health or safety (TBT)</t>
  </si>
  <si>
    <r>
      <rPr>
        <sz val="11"/>
        <rFont val="Calibri"/>
      </rPr>
      <t>https://members.wto.org/crnattachments/2022/TBT/CHN/22_6950_00_x.pdf</t>
    </r>
  </si>
  <si>
    <t>Décret relatif à la disponibilité des pièces détachées pour les outils de bricolage et de jardinage motorisés, les articles de sport et de loisirs, les bicyclettes à assistance électrique et les engins de déplacement personnel motorisés (Decree on the availability of spare parts for motorized DIY and gardening tools, sports and leisure goods, electric bicycles and motorized personal transport devices) (10 pages, in French)</t>
  </si>
  <si>
    <t>The notified Decree is issued pursuant to Article L. 111-4-1 of the Consumer Code, which requires producers (manufacturers and importers) of motorized DIY and gardening tools, sports and leisure goods, electric bicycles and motorized personal transport devices to make spare parts for such equipment available during the marketing period of the model concerned and for a minimum additional period after the date on which the last unit of this model is placed on the market (a period of not less than five years in accordance with the law). The Decree thus establishes the list of categories of products concerned and their spare parts to be made available on the market, the dates from which the spare parts are available during the marketing of the products, as well as the additional minimum periods after the date on which the last unit of the model concerned is placed on the market.</t>
  </si>
  <si>
    <t>- Motorized DIY and gardening tools (such as lawnmowers of all types, chainsaws, hedge trimmers, brush cutters, motorized cultivators, motor hoes, electric-powered garden shredders and high-pressure cleaners); - Sports and leisure goods (bicycles, non-motorized scooters, recreational tents, table tennis tables, treadmills, cross trainers, stationary bikes and rowing machines); - Electric bicycles; - Motorized personal transport devices (including electric scooters, hoverboards, etc.)</t>
  </si>
  <si>
    <r>
      <rPr>
        <sz val="11"/>
        <rFont val="Calibri"/>
      </rPr>
      <t xml:space="preserve">https://members.wto.org/crnattachments/2022/TBT/FRA/22_6947_00_f.pdf
https://ec.europa.eu/growth/tools-databases/tris/fr/search/?trisaction=search.detail&amp;year=2022&amp;num=611
</t>
    </r>
  </si>
  <si>
    <t>DEAS 301: 2022 Edible palm oil — Specification </t>
  </si>
  <si>
    <t>This Draft East African standard specifies requirements and methods of sampling and test for virgin and refined edible palm oil derived from fruit (mesocarp) of the palm (Elaeis guineensis).</t>
  </si>
  <si>
    <t>Animal or vegetable fats and oils and their cleavage products; prepared edible fats; animal or vegetable waxes (HS code(s): 15); Nuts (ICS code(s): 21.060.20)</t>
  </si>
  <si>
    <t>15 - ANIMAL OR VEGETABLE FATS AND OILS AND THEIR CLEAVAGE PRODUCTS; PREPARED EDIBLE FATS; ANIMAL OR VEGETABLE WAXES</t>
  </si>
  <si>
    <t>21.060.20 - Nuts</t>
  </si>
  <si>
    <t>Quality requirements (TBT); Protection of human health or safety (TBT); Prevention of deceptive practices and consumer protection (TBT); Consumer information, labelling (TBT); Harmonization (TBT); Reducing trade barriers and facilitating trade (TBT)</t>
  </si>
  <si>
    <r>
      <rPr>
        <sz val="11"/>
        <rFont val="Calibri"/>
      </rPr>
      <t>https://members.wto.org/crnattachments/2022/TBT/KEN/22_6895_00_e.pdf</t>
    </r>
  </si>
  <si>
    <t>Reducing trade barriers and facilitating trade (TBT); Harmonization (TBT); Consumer information, labelling (TBT); Prevention of deceptive practices and consumer protection (TBT); Protection of human health or safety (TBT); Quality requirements (TBT)</t>
  </si>
  <si>
    <t>DEAS 302: 2022 Edible palm kernel oil — Specification</t>
  </si>
  <si>
    <t>This Draft East African standard specify the requirements, sampling and test methods for virgin and refined palm kernel oil derived from the kernel of the fruit of the oil palm (Elaeis guineensis) intended for human consumption.</t>
  </si>
  <si>
    <r>
      <rPr>
        <sz val="11"/>
        <rFont val="Calibri"/>
      </rPr>
      <t>https://members.wto.org/crnattachments/2022/TBT/KEN/22_6900_00_e.pdf</t>
    </r>
  </si>
  <si>
    <t>DEAS 333: 2022 Edible sesame (simsim) oil — Specification</t>
  </si>
  <si>
    <t>This Draft East African standard specify the requirements, methods of sampling and test for virgin and refined sesame oil derived from the seed of Sesamum indicum L. intended for human consumption</t>
  </si>
  <si>
    <r>
      <rPr>
        <sz val="11"/>
        <rFont val="Calibri"/>
      </rPr>
      <t>https://members.wto.org/crnattachments/2022/TBT/KEN/22_6905_00_e.pdf</t>
    </r>
  </si>
  <si>
    <t>DEAS 1099:2022, Tomato seed — Requirements for certification, First Edition </t>
  </si>
  <si>
    <t>This Draft East Africa Standard specifies the certification requirements for pre-basic, basic and certified seed certification for tomato seeds (Solanum lycopersicum), eligible varieties, application for certification, field requirements, field inspection, sampling, laboratory testing, certificates, packaging, labelling, and post-control tests. This standard also applies to locally produced and imported seeds.</t>
  </si>
  <si>
    <t>Vegetable seeds (HS code(s): 120991); Plant growing (ICS code(s): 65.020.20)</t>
  </si>
  <si>
    <t>120991 - Vegetable seeds, for sowing</t>
  </si>
  <si>
    <t>Quality requirements (TBT); Protection of animal or plant life or health (TBT); Prevention of deceptive practices and consumer protection (TBT); Consumer information, labelling (TBT); Reducing trade barriers and facilitating trade (TBT); Cost saving and productivity enhancement (TBT)</t>
  </si>
  <si>
    <r>
      <rPr>
        <sz val="11"/>
        <rFont val="Calibri"/>
      </rPr>
      <t>https://members.wto.org/crnattachments/2022/TBT/UGA/22_6940_00_e.pdf</t>
    </r>
  </si>
  <si>
    <t>Cost saving and productivity enhancement (TBT); Reducing trade barriers and facilitating trade (TBT); Consumer information, labelling (TBT); Prevention of deceptive practices and consumer protection (TBT); Protection of animal or plant life or health (TBT); Quality requirements (TBT)</t>
  </si>
  <si>
    <t>DEAS 299: 2022 Edible sunflower oil — Specification</t>
  </si>
  <si>
    <t>This Draft East African Standard specifies the requirements and method of sampling and test for refined and virgin sunflower oil derived from the seeds of Hellanthus annuus L. intended for human consumption.</t>
  </si>
  <si>
    <t>Nuts (ICS code(s): 21.060.20)</t>
  </si>
  <si>
    <t>Harmonization (TBT); Reducing trade barriers and facilitating trade (TBT); Consumer information, labelling (TBT); Prevention of deceptive practices and consumer protection (TBT); Protection of human health or safety (TBT); Quality requirements (TBT)</t>
  </si>
  <si>
    <r>
      <rPr>
        <sz val="11"/>
        <rFont val="Calibri"/>
      </rPr>
      <t>https://members.wto.org/crnattachments/2022/TBT/KEN/22_6890_00_e.pdf</t>
    </r>
  </si>
  <si>
    <t>Quality requirements (TBT); Protection of human health or safety (TBT); Prevention of deceptive practices and consumer protection (TBT); Consumer information, labelling (TBT); Reducing trade barriers and facilitating trade (TBT); Harmonization (TBT)</t>
  </si>
  <si>
    <t>Proposed Revision of the “Enforcement Decree of the Act on Labelling and Advertising of Foods”</t>
  </si>
  <si>
    <t>The Ministry of Food and Drug Safety (MFDS) is proposing to amend the Enforcement Decree of The Act on Labeling And Advertising of Foods as follows:_x000D_
Labeling and advertising food products that does not contain food additives that meet the standards and specifications of Article 7 of the Food Sanitation Act as “additive-free” of the approved food additives is not considered as false labeling or advertising.</t>
  </si>
  <si>
    <r>
      <rPr>
        <sz val="11"/>
        <rFont val="Calibri"/>
      </rPr>
      <t>https://members.wto.org/crnattachments/2022/TBT/KOR/22_6870_00_x.pdf</t>
    </r>
  </si>
  <si>
    <t>Draft Notification of the National Broadcasting and Telecommunications Commission on Technical standard for Telecommunication Equipment: Radiocommunications equipment used frequency 5.925-6.425 Ghz (NBTC TS 103X-256X).</t>
  </si>
  <si>
    <t>The standard specifies technical characteristics for Broadband Wireless Access on manner Radio Local Area Network used frequency 5.925-6.425 GHz and the output power must not exceed 250 milliwatts e.i.r.p.</t>
  </si>
  <si>
    <t>Telecommunication equipment.</t>
  </si>
  <si>
    <t>33.060 - Radiocommunications</t>
  </si>
  <si>
    <r>
      <rPr>
        <sz val="11"/>
        <rFont val="Calibri"/>
      </rPr>
      <t>https://members.wto.org/crnattachments/2022/TBT/THA/22_6856_00_x.pdf</t>
    </r>
  </si>
  <si>
    <t>Draft Notification of the National Broadcasting and Telecommunications Commission on Technical standard for Telecommunication Equipment: Radiocommunications equipment for fixed services used frequency 57-66 GHz. (NBTC TS 1031-256X). </t>
  </si>
  <si>
    <t>NBTC TS 1031-256X, which revised NBTC TS 1031-2559, specifies technical charateristics for radiocommunications equipment for fixed services used frequency 57-66 GHz.</t>
  </si>
  <si>
    <r>
      <rPr>
        <sz val="11"/>
        <rFont val="Calibri"/>
      </rPr>
      <t>https://members.wto.org/crnattachments/2022/TBT/THA/22_6857_00_x.pdf</t>
    </r>
  </si>
  <si>
    <t>Brazil</t>
  </si>
  <si>
    <t>Public Consultation 65, 5 September 2022.</t>
  </si>
  <si>
    <t>Public Consultation proposal to establish mandatory cybersecurity minimum requirements for conformity assessment of CPE (Customer Premises Equipment) to mitigate vulnerabilities._x000D_
Comments can be made at:_x000D_
https://apps.anatel.gov.br/ParticipaAnatel/Home.aspx_x000D_
_x000D_
Selecting Public consultation No 65</t>
  </si>
  <si>
    <t>Electrical machinery and equipment and parts thereof; sound recorders and reproducers, television image and sound recorders and reproducers, and parts and accessories of such articles (HS code(s): 85); TELECOMMUNICATIONS. AUDIO AND VIDEO ENGINEERING (ICS code(s): 33)</t>
  </si>
  <si>
    <t>85 - ELECTRICAL MACHINERY AND EQUIPMENT AND PARTS THEREOF; SOUND RECORDERS AND REPRODUCERS, TELEVISION IMAGE AND SOUND RECORDERS AND REPRODUCERS, AND PARTS AND ACCESSORIES OF SUCH ARTICLES</t>
  </si>
  <si>
    <t>33 - TELECOMMUNICATIONS. AUDIO AND VIDEO ENGINEERING</t>
  </si>
  <si>
    <r>
      <rPr>
        <sz val="11"/>
        <rFont val="Calibri"/>
      </rPr>
      <t>https://apps.anatel.gov.br/ParticipaAnatel/VisualizarTextoConsulta.aspx?TelaDeOrigem=2&amp;ConsultaId=10076</t>
    </r>
  </si>
  <si>
    <t>Draft Commission Delegated Regulation amending the Annex to Regulation (EU) No 609/2013 of the European Parliament and of the Council to allow the use of nicotinamide riboside chloride as a source of niacin in food for special medical purposes and total diet replacement for weight control </t>
  </si>
  <si>
    <t>This draft Commission Delegated Regulation concerns the authorisation of the addition of nicotinamide riboside chloride, as a source of niacin to total diet replacement for weight control and food for special medical purposes in line with EFSA's relevant scientific opinion. </t>
  </si>
  <si>
    <t>Food</t>
  </si>
  <si>
    <r>
      <rPr>
        <sz val="11"/>
        <rFont val="Calibri"/>
      </rPr>
      <t>https://members.wto.org/crnattachments/2022/TBT/EEC/22_6844_00_e.pdf
https://members.wto.org/crnattachments/2022/TBT/EEC/22_6844_01_e.pdf</t>
    </r>
  </si>
  <si>
    <t>Canada</t>
  </si>
  <si>
    <t>RSS-102, SPR-002, Issue 2</t>
  </si>
  <si>
    <t>Notice is hereby given by the Ministry of Innovation, Science and Economic Development Canada that the following has been published:RSS-102, SPR-002, Issue 2 – Supplementary Procedure for Assessing Compliance of Equipment Operating from 3 kHz to 10 MHz with RSS-102 which sets out the technical requirements and assessment procedures for demonstrating compliance of radio apparatus with the radiofrequency (RF) exposure limits outlined in RSS-102 from 3 kHz to 10 MHz. It applies to all radio apparatus producing RF emissions in this range. It also applies to some interference-causing equipment, specifically Industrial, Scientific and Medical (ISM) equipment.</t>
  </si>
  <si>
    <t>Radiocommunications (ICS 33.060)</t>
  </si>
  <si>
    <r>
      <rPr>
        <sz val="11"/>
        <rFont val="Calibri"/>
      </rPr>
      <t>https://www.ic.gc.ca/eic/site/smt-gst.nsf/eng/sf11198.html (English)
https://www.ic.gc.ca/eic/site/smt-gst.nsf/fra/sf11198.html (French)</t>
    </r>
  </si>
  <si>
    <t>Proposed amendments to the Regulation on Safety of Pharmaceuticals, etc.</t>
  </si>
  <si>
    <t>To organize the matters entrusted by the Act, such as the GMP compliance determination subject, documents for GMP compliance determination application, GMP inspection procedure and GMP training, requirements for designation of training institutions, and designation application document and designation procedure, and matters necessary for its implementation, as the Pharmaceutical Affairs Act was revised (Act No. 18970, Notification Date June 10, 2022, Enforcement Date December 11, 2022), which intends to provide a basis for taking measures such as GMP compliance determination, GMP inspection and cancellation of the determination in case of violation and for implementing training for GMP inspectors.</t>
  </si>
  <si>
    <t>Pharmaceuticals</t>
  </si>
  <si>
    <r>
      <rPr>
        <sz val="11"/>
        <rFont val="Calibri"/>
      </rPr>
      <t>https://members.wto.org/crnattachments/2022/TBT/KOR/22_6819_00_x.pdf</t>
    </r>
  </si>
  <si>
    <t>Reduced Ignition Propensity Cigarette Standards </t>
  </si>
  <si>
    <t>Amends rules to provide clarification and written directions to the Certification Application and Recertification Procedures under section 3.4, as well as to provide Supplemental Application Procedures under the new section 3.5. This rule change also allows for general clean-up of definitions, the removal or update of outdated provisions, as well as grammatical and formatting inconsistencies or errors.</t>
  </si>
  <si>
    <t>Cigarettes; meaning any roll for smoking, whether made wholly or partly of tobacco or any other substance, irrespective of size or shape, and whether or not such tobacco or substance is flavored, adulterated, or mixed with any other ingredient, the wrapper or cover of which is made of paper or any other substance or material except tobacco.Cigarettes containing tobacco (HS code(s): 240220); Other (HS code(s): 240319);  “Homogenised” or “reconstituted” tobacco (HS code(s): 240391); Quality (ICS code(s): 03.120); Tobacco, tobacco products and related equipment (ICS code(s): 65.160)</t>
  </si>
  <si>
    <t>240220 - Cigarettes, containing tobacco; 240319 - Smoking tobacco, whether or not containing tobacco substitutes in any proportion (excl. water-pipe tobacco containing tobacco); 240391 - Tobacco, "homogenised" or "reconstituted" from finely-chopped tobacco leaves, tobacco refuse or tobacco dust</t>
  </si>
  <si>
    <t>03.120 - Quality; 65.160 - Tobacco, tobacco products and related equipment</t>
  </si>
  <si>
    <r>
      <rPr>
        <sz val="11"/>
        <rFont val="Calibri"/>
      </rPr>
      <t>https://members.wto.org/crnattachments/2022/TBT/USA/22_6818_00_e.pdf</t>
    </r>
  </si>
  <si>
    <t>Technical Regulation for Machinery Safety – Part 4:  Cutting and Sawing Machines</t>
  </si>
  <si>
    <t>This regulation specifies the following:Terms and Definitions, Scope, Objectives, Supplier Obligations, Labelling, Conformity Assessment Procedures, Responsibilities of Regulatory Authorities, Responsibilities of Market Surveillance Authorities, Violations and Penalties, General Provisions, Transitional Provisions, Appendix (lists, types, safety and health requirements)</t>
  </si>
  <si>
    <t>8420, 8438, 8439</t>
  </si>
  <si>
    <t>8439 - Machinery for making pulp of fibrous cellulosic material or for making or finishing paper or paperboard (excl. autoclaves, boilers, dryers, other heating appliances and calenders); parts thereof; 8438 - Machinery, not specified or included elsewhere in this chapter, for the industrial preparation or manufacture of food or drink (other than machinery for the extraction or preparation of animal or fixed vegetable fats or oils); parts thereof; 8420 - Calendering or other rolling machines (other than for metals or glass) and cylinders therefor; parts thereof</t>
  </si>
  <si>
    <r>
      <rPr>
        <sz val="11"/>
        <rFont val="Calibri"/>
      </rPr>
      <t>https://members.wto.org/crnattachments/2022/TBT/SAU/22_6823_00_x.pdf</t>
    </r>
  </si>
  <si>
    <t>Draft Order of the Ministry of Agrarian Policy and Food of Ukraine “On approval of the Requirements for the marketing of meat of bovine animals aged up to 12 months”</t>
  </si>
  <si>
    <t>The Requirements establish the rules for the marketing of meat of bovine animals aged up to 12 months. The Requirements also contain provisions on the classification of bovine animals aged 12 months or less into categories and their  labeling.These Requirements will apply to meat of bovine animals aged up to 12 months slaughtered from January 01, 2026 intended for the marketing, export and import to the customs territory of Ukraine.Meat of bovine animals aged up to 12 months slaughtered before January 01, 2026 can be placed on the market according to the rules effective before these Requirements come into effect, but not longer than the expiry of the minimum shelf life.The age limits for labeling are brought in line with the requirements of Commission Regulation (EC) No 566/2008.</t>
  </si>
  <si>
    <t>Meat of bovine animals aged up to 12 months </t>
  </si>
  <si>
    <t>Protection of human health or safety (TBT); Consumer information, labelling (TBT); Quality requirements (TBT); Harmonization (TBT)</t>
  </si>
  <si>
    <r>
      <rPr>
        <sz val="11"/>
        <rFont val="Calibri"/>
      </rPr>
      <t>https://members.wto.org/crnattachments/2022/TBT/UKR/22_6771_00_x.pdf
https://members.wto.org/crnattachments/2022/TBT/UKR/22_6771_01_x.pdf
https://minagro.gov.ua/npa/pro-zatverdzhennya-vimog-shchodo-realizaciyi-myasa-velikoyi-rogatoyi-hudobi-vikom-do-12-misyaciv</t>
    </r>
  </si>
  <si>
    <t>Draft Order of the Ministry of Agrarian Policy and Food of Ukraine "On Approval of Amendments to the Instruction on Valuation of Goods  and Labeling of Meat"</t>
  </si>
  <si>
    <t>The draft Order provides for amendments to the current labeling requirments of beef and veal as set out in the Instruction on Valuation of Goods and Labeling of Meat, approved by the Order of the Ministry of Agrarian Policy and Food of Ukraine of November 01, 2011 No. 587.The amendments relate to labeling changes in the age limits of calves.Thus, the letter "T" is to be stamped on carcasses (half-carcasses) of calves aged over 8 months but not more than 12 months (young beef); the letter "TM" is to be stamped on carcasses (half-carcasses) of calves aged not older than 8 months (veal).The age limits for labeling are brought in line with the requirements of Commission Regulation (EC) No 566/2008.</t>
  </si>
  <si>
    <t>Meat of bovine animals aged up to 12 months</t>
  </si>
  <si>
    <t>Consumer information, labelling (TBT); Protection of human health or safety (TBT); Quality requirements (TBT); Harmonization (TBT)</t>
  </si>
  <si>
    <r>
      <rPr>
        <sz val="11"/>
        <rFont val="Calibri"/>
      </rPr>
      <t>https://members.wto.org/crnattachments/2022/TBT/UKR/22_6772_00_x.pdf
https://members.wto.org/crnattachments/2022/TBT/UKR/22_6772_01_x.pdf
https://minagro.gov.ua/npa/pro-zatverdzhennya-zmin-do-instrukciyi-z-tovaroznavchoyi-ocinki-ta-markuvannya-myasa</t>
    </r>
  </si>
  <si>
    <t>Draft Commission Regulation amending Regulation (EC) No 1907/2006 of the European Parliament and of the Council as regards carcinogenic, mutagenic or reproductive toxicant substances subject to restrictions </t>
  </si>
  <si>
    <t>This draft Commission Regulation aims to include within the scope of entries 28 to 30 of Annex XVII to Regulation (EC) No 1907/2006 several substances, with the effect of restricting their placing on the market or use for supply to the general public as substances on their own, as constituents of other substances or in mixtures and to impose the requirement to mark packaging with the label "restricted to professional users". This is consequent to the recent classification of these substances as CMR category 1A or 1B under Regulation (EC) No 1272/2008 of the European Parliament and of the Council of 16 December 2008 on classification, labelling and packaging of substances and mixtures, as amended by Commission Delegated Regulation (EU) 2022/692 (as corrected, OJ L 146, 25.5.2022, p. 150).</t>
  </si>
  <si>
    <t>Recently classified carcinogenic, mutagenic and reproductive toxicants (CMR) category 1A and 1B assubstances on their own, as constituents of other substances or in mixtures that are placed on the market or used for supply to the general public.</t>
  </si>
  <si>
    <r>
      <rPr>
        <sz val="11"/>
        <rFont val="Calibri"/>
      </rPr>
      <t>https://members.wto.org/crnattachments/2022/TBT/EEC/22_6769_00_e.pdf
https://members.wto.org/crnattachments/2022/TBT/EEC/22_6769_01_e.pdf</t>
    </r>
  </si>
  <si>
    <t>RSS-139, Issue 4, (10 pages, available in English &amp; French)RSS-170, Issue 4, (13 pages, available in English &amp; French)</t>
  </si>
  <si>
    <t>Notice is hereby given by the Ministry of Innovation, Science and Economic Development Canada that the following has been released: RSS-139, Issue 4, Advanced Wireless Services Equipment Operating in the Bands 1710-1780 MHz and 2110-2200 MHz, which sets out the requirements for the certification of transmitters used in radiocommunication systems to provide advanced wireless services (AWS) in the bands 1710-1780 MHz and 2110-2200 MHz.RSS-170, Issue 4, Mobile Earth Stations and Ancillary Terrestrial Component Equipment Operating in the Mobile-Satellite Service Bands, which sets out certification requirements of radio equipment operating in the mobile-satellite service (MSS) bands, including mobile earth stations (MESs) and ancillary terrestrial component (ATC) equipment.</t>
  </si>
  <si>
    <t>Radiocommunications (ICS code(s): 33.060)</t>
  </si>
  <si>
    <t>DUS 2381: 2022, Reusable menstrual cup — Specification, First Edition</t>
  </si>
  <si>
    <t>This Draft Uganda Standard specifies requirements, sampling and test methods for reusable menstrual cups.</t>
  </si>
  <si>
    <t>Sanitary towels (pads) and tampons, napkins and napkin liners for babies and similar articles, of any material. (HS code(s): 9619); Medical sciences and health care facilities in general (ICS code(s): 11.020)</t>
  </si>
  <si>
    <t>9619 - Sanitary towels (pads) and tampons, napkins and napkin liners for babies, and similar articles, of any material</t>
  </si>
  <si>
    <t>11.020 - Medical sciences and health care facilities in general</t>
  </si>
  <si>
    <r>
      <rPr>
        <sz val="11"/>
        <rFont val="Calibri"/>
      </rPr>
      <t>https://members.wto.org/crnattachments/2022/TBT/UGA/22_6758_00_e.pdf</t>
    </r>
  </si>
  <si>
    <t>DUS 2482: 2022, Textiles — Loofah bathing sponge —Specification, First Edition</t>
  </si>
  <si>
    <t>This Draft Uganda Standard specifies requirements, sampling and test methods for loofah bathing sponge also known as “luffa” or “loofa”.</t>
  </si>
  <si>
    <t>- Other (HS code(s): 530590); Textiles in general (ICS code(s): 59.080.01)</t>
  </si>
  <si>
    <t>530590 - Ramie and other vegetable textile fibres, n.e.s., raw or processed, but not spun; tow, noils and waste of such fibres, incl. yarn waste and garnetted stock</t>
  </si>
  <si>
    <t>59.080.01 - Textiles in general</t>
  </si>
  <si>
    <t>Quality requirements (TBT); Consumer information, labelling (TBT); Prevention of deceptive practices and consumer protection (TBT); Protection of human health or safety (TBT)</t>
  </si>
  <si>
    <r>
      <rPr>
        <sz val="11"/>
        <rFont val="Calibri"/>
      </rPr>
      <t>https://members.wto.org/crnattachments/2022/TBT/UGA/22_6759_00_e.pdf</t>
    </r>
  </si>
  <si>
    <t>DUS 2596: 2022, Travel bags — Specification, First Edition</t>
  </si>
  <si>
    <t>This Draft Uganda Standard specifies requirements, sampling and test methods for travel bags (including suitcases).</t>
  </si>
  <si>
    <t>Trunks, suit-cases, vanity-cases, executive-cases, brief-cases, school satchels, spectacle cases, binocular cases, camera cases, musical instrument cases, gun cases, holsters and similar containers; travelling-bags, insulated food or beverages bags, toilet bags, rucksacks, handbags, shopping-bags,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 (HS code(s): 4202); Other products of the textile industry (ICS code(s): 59.080.99); Leather products (ICS code(s): 59.140.35)</t>
  </si>
  <si>
    <t>4202 - Trunks, suitcases, vanity cases, executive-cases, briefcases, school satchels, spectacle cases, binocular cases, camera cases, musical instrument cases, gun cases, holsters and similar containers; travelling-bags, insulated food or beverage bags, toilet bags, rucksacks, handbags, shopping-bags,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</si>
  <si>
    <t>59.080.99 - Other products of the textile industry; 59.140.35 - Leather products</t>
  </si>
  <si>
    <t>Quality requirements (TBT); Consumer information, labelling (TBT); Prevention of deceptive practices and consumer protection (TBT)</t>
  </si>
  <si>
    <r>
      <rPr>
        <sz val="11"/>
        <rFont val="Calibri"/>
      </rPr>
      <t>https://members.wto.org/crnattachments/2022/TBT/UGA/22_6760_00_e.pdf</t>
    </r>
  </si>
  <si>
    <t>DUS 2863: 2022, Tampon — Specification, First Edition</t>
  </si>
  <si>
    <t>This Draft Uganda Standard specifies requirements, sampling and test methods for tampons</t>
  </si>
  <si>
    <t>Consumer information, labelling (TBT); Protection of human health or safety (TBT); Quality requirements (TBT); Prevention of deceptive practices and consumer protection (TBT)</t>
  </si>
  <si>
    <r>
      <rPr>
        <sz val="11"/>
        <rFont val="Calibri"/>
      </rPr>
      <t>https://members.wto.org/crnattachments/2022/TBT/UGA/22_6761_00_e.pdf</t>
    </r>
  </si>
  <si>
    <t>Draft Decree of the Minister of Energy and Mineral Resources No.__ Year__ on The Minimum Energy Performance Standard (SKEM) and Energy Saving Label for Electric Stove </t>
  </si>
  <si>
    <t>The Minimum Energy Performance Standards (SKEM) and Energy Saving Label for electric stove, consist of :a.    types of electric stoves;b.    energy saving rate value, shape, and specification of the Energy Saving Mark;c.    energy saving and testing certification type;d.    performance testing requirements and procedures;e.    exemption of energy-saving certification obligations;f.    non-conformance tolerance for test results.The inclusion of the Energy Saving label originating from import products is done in the country of origin. The Energy Saving Label is affixed to or attached with not-easily removed material. The Energy Saving Label on the packaging can be imprinted in a contrasting color. The form and specifications of the Energy Saving Label refer to Appendix.Domestic manufacturers and importers of the electric stove must submit a report application of Minimum Energy Performance Standards to the Director General of New, Renewable Energy and Energy Conservation periodically every 3 (three months) which include:a.    brand;b.    type, variant, or model;c.    capacity;d.    power;e.    amount.of production or imported electric stove.This regulation will come into force after the stipulation.</t>
  </si>
  <si>
    <t>HS 8415.10.10 or its changes  </t>
  </si>
  <si>
    <t>841510 - Window or wall air conditioning machines, self-contained or "split-system"</t>
  </si>
  <si>
    <t>Consumer information, labelling (TBT); Prevention of deceptive practices and consumer protection (TBT)</t>
  </si>
  <si>
    <r>
      <rPr>
        <sz val="11"/>
        <rFont val="Calibri"/>
      </rPr>
      <t>https://members.wto.org/crnattachments/2022/TBT/IDN/22_6718_00_x.pdf</t>
    </r>
  </si>
  <si>
    <t>Draft Decree of the Minister of Energy and Mineral Resources No.__ Year__ on The Minimum Energy Performance Standard (SKEM) and Energy Saving Label for Smoothing Iron</t>
  </si>
  <si>
    <t>The Minimum Energy Performance Standards (SKEM) and Energy Saving Label for smoothing-iron, consist of:a.    types of smoothing-iron;b.    type of certification testing;c.    energy saving rate, shape, and specification of the Energy Saving Mark;d.    performance testing requirements and procedures;e.    exemption of energy-saving certification obligations;f.     non-conformance tolerance for test results.The inclusion of the Energy Saving label originating from import products is done in the country of origin. The Energy Saving Label is affixed to or attached with not-easily removed material. The Energy Saving Label on the packaging can be imprinted in a contrasting colour. The form and specifications of the Energy Saving Label refers to Appendix.Domestic manufacturers and importers of smoothing-iron must submit a report application of Minimum Energy Performance Standards to Director General of New, Renewable Energy and Energy Conservation periodically every 3 (three months) which include:a.    brand;b.    type, variant, or model;c.    power;d.    total amount.of production or imported smoothing-iron.The implementation of this regulation is 12 months after this Ministerial Decree comes into force</t>
  </si>
  <si>
    <t>HS 851640</t>
  </si>
  <si>
    <t>851640 - Electric smoothing irons</t>
  </si>
  <si>
    <r>
      <rPr>
        <sz val="11"/>
        <rFont val="Calibri"/>
      </rPr>
      <t>https://members.wto.org/crnattachments/2022/TBT/IDN/22_6722_00_x.pdf</t>
    </r>
  </si>
  <si>
    <t>Electrical Dishwashers - Energy and Water performance requirements and labelling</t>
  </si>
  <si>
    <t>The Saudi Standards, Metrology and Quality (SASO) has prepared the draft Standard "Electrical Dishwashers - Energy and Water performance requirements and labelling" based on relevant International and National Foreign Standards and references.This standard specifies the energy and water performance and labelling requirements for household dishwashers including built-in household dishwashers and electric mains-operated household dishwashers that can also be powered by batteries with a capacity of up to 20 place settings, in order to carry a valid energy efficiency label.</t>
  </si>
  <si>
    <t>Dishwashers (ICS code(s): 97.040.40)</t>
  </si>
  <si>
    <t>97.040.40 - Dishwashers</t>
  </si>
  <si>
    <t>Consumer information, labelling (TBT); Protection of the environment (TBT)</t>
  </si>
  <si>
    <r>
      <rPr>
        <sz val="11"/>
        <rFont val="Calibri"/>
      </rPr>
      <t>https://members.wto.org/crnattachments/2022/TBT/SAU/22_6729_00_e.pdf</t>
    </r>
  </si>
  <si>
    <t>Draft Decree of the Minister of Energy and Mineral Resources No.__ Year__ on The Minimum Energy Performance Standard (SKEM) and Energy Saving Label for Blender</t>
  </si>
  <si>
    <t>The Minimum Energy Performance Standards (SKEM) and Energy Saving Label for blender, consist of:a.   types of blender products;b.   energy saving rate value, shape and specification of the Energy Saving Mark;c.   energy saving and testing certification type;d.   performance testing requirements and procedures;e.   exemption of energy-saving certification obligations;f.    non-conformance tolerance for test results.The inclusion of the Energy Saving label originating from import products are done in the country of origin. The Energy Saving Label is affixed to or attached with not-easily removed material. The Energy Saving Label on the packaging can be imprinted in a contrasting colour. The form and specifications of the Energy Saving Label refers to Appendix.Domestic manufacturers and importers of blender must submit a report application of Minimum Energy Performance Standards to Director General of New, Renewable Energy and Energy Conservation periodically every 3 (three months) which include:a.    brand;b.    type, variant, or model;c.    capacity/ power/ volume/ diameter;d.    amount.of production or imported blender.This regulation will come into force after stipulation.</t>
  </si>
  <si>
    <t>HS 8509.40.00</t>
  </si>
  <si>
    <t>850940 - Domestic food grinders and mixers and fruit or vegetable juice extractors, with self-contained electric motor</t>
  </si>
  <si>
    <r>
      <rPr>
        <sz val="11"/>
        <rFont val="Calibri"/>
      </rPr>
      <t>https://members.wto.org/crnattachments/2022/TBT/IDN/22_6716_00_x.pdf</t>
    </r>
  </si>
  <si>
    <t>Draft Decree of the Minister of Energy and Mineral Resources No.__ Year__ on The Minimum Energy Performance Standard (SKEM) and Energy Saving Label for Drinking Water Dispenser </t>
  </si>
  <si>
    <t>The Minimum Energy Performance Standards (SKEM) and Energy Saving Label for drinking water dispenser, consist of:a.    types of drinking water dispenser;b.    energy saving rate value, shape, and specification of the Energy Saving Mark;c.    energy saving and testing certification type;d.    performance testing requirements and procedures;e.    exemption of energy-saving certification obligations;f.    non-conformance tolerance for test results.The inclusion of the Energy Saving label originating from import products is done in the country of origin. The Energy Saving Label is affixed to or attached with not-easily removed material. The Energy Saving Label on the packaging can be imprinted in a contrasting color. The form and specifications of the Energy Saving Label refer to Appendix.Domestic manufacturers and importers of water drinking dispenser must submit a report application of Minimum Energy Performance Standards to Director General of New, Renewable Energy and Energy Conservation periodically every 3 (three months) which include:a.    brand;b.    type, variant, or model;c.    capacity/ power/ volume/ diameter;d.    amount.of production or imported water drinking dispenser.This regulation will come into force after the stipulation.</t>
  </si>
  <si>
    <t>Ex. HS 8516.10.11, Ex HS 8418.69.30, Ex HS 8418.69.90 </t>
  </si>
  <si>
    <t>841869 - Refrigerating or freezing equipment (excl. refrigerating and freezing furniture); 851610 - Electric instantaneous or storage water heaters and immersion heaters</t>
  </si>
  <si>
    <r>
      <rPr>
        <sz val="11"/>
        <rFont val="Calibri"/>
      </rPr>
      <t>https://members.wto.org/crnattachments/2022/TBT/IDN/22_6717_00_x.pdf</t>
    </r>
  </si>
  <si>
    <t>CONTRAN Resolution No. 888. 13 December 2021. </t>
  </si>
  <si>
    <t>CONTRAN Resolution No. 888 establishes the requirements of the antispray system for vehicles such as truck, truck, tractor truck, trailer and semi-trailer and the requirements of wheel protectors for vehicles type automobile, van and utility provides on the safety system for trucks with tipper type body and tractor trucks intended for the movement and operation of towed vehicles with tipper type body.</t>
  </si>
  <si>
    <t>Special purpose motor vehicles, other than those principally designed for the transport of persons or goods (for example, breakdown lorries, crane lorries, fire fighting vehicles, concrete-mixer lorries, road sweeper lorries, spraying lorries, mobile workshops, mobile radiological units). (HS code(s): 8705)</t>
  </si>
  <si>
    <t>8705 - Special purpose motor vehicles (other than those principally designed for the transport of persons or goods), e.g. breakdown lorries, crane lorries, fire fighting vehicles, concrete-mixer lorries, road sweeper lorries, spraying lorries, mobile workshops and mobile radiological units</t>
  </si>
  <si>
    <r>
      <rPr>
        <sz val="11"/>
        <rFont val="Calibri"/>
      </rPr>
      <t>https://www.gov.br/infraestrutura/pt-br/assuntos/transito/conteudo-contran/resolucoes/Resolucao8882021.pdf</t>
    </r>
  </si>
  <si>
    <t>Decree of the Minister of Energy and Mineral Resources No.135.K/EK.07/DJE/2022 on The Minimum Energy Performance Standard (SKEM) and Energy Saving Label for Light-Emitting Diode (LED) </t>
  </si>
  <si>
    <t>Referring to the Regulation of the Minister of Energy and Mineral Resources No 14 of 2021 on Implementation of Performance Standards Minimum Energy (SKEM) for Energy Utilizing Households, the Minister then issues a Decree of the Minister of Energy and Mineral Resources No. 135.K/EK.07/DJE/2022 on the Minimum Energy Performance Standards (SKEM) and Energy Saving Label for Ligh-Emitting Diode (LED) Lamps.This regulation covers self-ballasted LED lamps (Appendix 1), self-ballasted tube LED lamps (Appendix 2), and luminaire lamps (Appendix 3).Domestic manufacturers and importers of self-ballasted LED lamps, self-ballasted tube LED lamps, and luminaire lamps are required to apply for Minimum Energy Performance Standards (SKEM) through the inclusion of energy-saving labels on the product packaging.The Minimum Energy Performance Standards (SKEM) and Energy Saving Label for LED, consist of:a.    lamp type;b.    energy saving rate value, shape and specification of energy saving sign label;c.    SKEM certification scheme requirements;d.    energy saving test requirements and procedures;e.    exemption from energy saving certification obligation;f.     tolerance for non-conformance of the results of the picking testThe inclusion of the Energy Saving label originating from import products are done in the country of origin. The Energy Saving Label is affixed to or attached with not-easily removed material. The Energy Saving Label on the packaging can be imprinted in a contrasting colour. The form and specifications of the Energy Saving Label refers to Appendix.Domestic manufacturers and importers of self-ballasted LED lamps, self-ballasted tube LED lamps, and luminaire lamps must submit a report application of Minimum Energy Performance Standards to Director General of New, Renewable Energy and Energy Conservation periodically every 3 (three months) which include:a.    brand;b.    type, variant, or model;c.    power;d.    lumen; ande.    amount.f.     for manufactured and/or imported products.of production or imported self-ballasted LED lamps, self-ballasted tube LED lamps, and luminaire lamps.</t>
  </si>
  <si>
    <t>HS ex.8539.52.10, ex. 8539.52.10, ex. 9405.42.50, and its changes</t>
  </si>
  <si>
    <t>9405 - Lamps and lighting fittings, incl. searchlights and spotlights, and parts thereof, n.e.s; illuminated signs, illuminated nameplates and the like having a permanently fixed light source, and parts thereof, n.e.s.; 8539 - Electric filament or discharge lamps, incl. sealed beam lamp units and ultraviolet or infra-red lamps; arc lamps; light-emitting diode "LED" lamps; parts thereof</t>
  </si>
  <si>
    <r>
      <rPr>
        <sz val="11"/>
        <rFont val="Calibri"/>
      </rPr>
      <t>https://members.wto.org/crnattachments/2022/TBT/IDN/22_6715_00_x.pdf</t>
    </r>
  </si>
  <si>
    <t>Technical Regulation for Packaging</t>
  </si>
  <si>
    <t>This regulation specifies the following:Terms and Definitions, Scope, Objectives, Supplier Obligations, Labelling, Conformity Assessment Procedures, Responsibilities of Regulatory Authorities, Responsibilities of Market Surveillance Authorities, Violations and Penalties, General Provisions, Transitional Provisions, Publishing Appendix (lists of standards , HS code, List, the Identification System for Packaging Materials, Conformity Assessment Forms (Type 1a &amp; Supplier Declaration of Conformity).</t>
  </si>
  <si>
    <t>3920, 3923, 4415, 4416, 4503, 4602, 4805, 4810, 4817, 4819, 4820, 4823, 5901, 6305, 5909, 7010, 7013, 7020, 7310</t>
  </si>
  <si>
    <t>3920 - Plates, sheets, film, foil and strip, of non-cellular plastics, not reinforced, laminated, supported or similarly combined with other materials, without backing, unworked or merely surface-worked or merely cut into squares or rectangles (excl. self-adhesive products, and floor, wall and ceiling coverings of heading 3918); 7010 - Carboys, bottles, flasks, jars, pots, phials, ampoules and other containers, of glass, of a kind used for the conveyance or packing of goods, preserving jars, stoppers, lids and other closures, of glass (excl. glass envelopes and containers, with vacuum insulation, perfume atomizers, flasks, bottles etc. for atomizers); 6305 - Sacks and bags, of a kind used for the packing of goods, of all types of textile materials; 5909 - Textile hosepiping and similar textile tubing, whether or not impregnated or coated, with or without lining, armour or accessories of other materials; 5901 - Textile fabrics coated with gum or amylaceous substances, of a kind used for the outer covers of books, the manufacture of boxes and articles of cardboard or the like; tracing cloth; prepared painting canvas; buckram and similar stiffened textile fabrics of a kind used for hat foundations (excl. plastic-coated textile fabrics); 4823 - Paper, paperboard, cellulose wadding and webs of cellulose fibres, in strips or rolls of a width &lt;= 36 cm, in rectangular or square sheets of which no side &gt; 36 cm in the unfolded state, or cut to shape other than rectangular or square, and articles of paper pulp, paper, paperboard, cellulose wadding or webs or cellulose fibres, n.e.s.; 4820 - Registers, account books, notebooks, order books, receipt books, letter pads, memorandum pads, diaries and similar articles, exercise books, blotting pads, binders, folders, file covers, manifold business forms, interleaved carbon sets and other articles of stationery, of paper or paperboard; albums for samples or for collections and book covers, of paper and paperboard; 4819 - Cartons, boxes, cases, bags and other packing containers, of paper, paperboard, cellulose wadding or webs of cellulose fibres, n.e.s.; box files, letter trays, and similar articles, of paperboard of a kind used in offices, shops or the like; 4817 - Envelopes, letter cards, plain postcards and correspondence cards, of paper or paperboard; boxes, pouches, wallets and writing compendiums, of paper or paperboard, containing an assortment of paper stationery (excl. letter cards, postcards and correspondence cards with imprinted postage stamps); 4810 - Paper and paperboard, coated on one or both sides with kaolin "China clay" or other inorganic substances, with or without a binder, and with no other coating, whether or not surface-coloured, surface-decorated or printed, in rolls or in square or rectangular sheets, of any size (excl. all other coated papers and paperboards); 4805 - Other paper and paperboard, uncoated, in rolls of a width &gt; 36 cm or in square or rectangular sheets with one side &gt; 36 cm and the other side &gt; 15 cm in the unfolded state, not worked other than as specified in Note 3 to this chapter, n.e.s.; 4602 - Basketwork, wickerwork and other articles, made directly to shape from plaiting materials or made up from goods of heading 4601, and articles of loofah (excl. wallcoverings of heading 4814; twine, cord and rope; footware and headgear and parts thereof; vehicles and vehicle superstructures; goods of chapter 94, e.g. furniture, lighting fixtures); 4503 - Articles of natural cork (excl. cork in square or rectangular blocks, plates, sheets or strips; sharp-edged blanks for corks or stoppers; footware and parts thereof; insoles, whether or not removable; headgear and parts thereof; plugs and dividers for shotgun cartridges; toys, games and sports equipment and parts thereof); 4416 - Casks, barrels, vats, tubs and other coopers' products parts thereof, of wood, incl. staves; 4415 - Packing cases, boxes, crates, drums and similar packings, of wood; cable-drums of wood; pallets, box pallets and other load boards, of wood; pallet collars of wood (excl. containers specially designed and equipped for one or more modes of transport); 3923 - Articles for the conveyance or packaging of goods, of plastics; stoppers, lids, caps and other closures, of plastics; 7013 - Glassware of a kind used for table, kitchen, toilet, office, indoor decoration or similar purposes (excl. goods of heading 7018, glass preserving jars "sterilising jars", mirrors, leaded lights and the like, lighting fittings and parts thereof, atomizers for perfume and the like, vacuum flasks and other vacuum vessels); 7310 - Tanks, casks, drums, cans, boxes and similar containers, of iron or steel, for any material "other than compressed or liquefied gas", of a capacity of &lt;= 300 l, not fitted with mechanical or thermal equipment, whether or not lined or heat-insulated, n.e.s.</t>
  </si>
  <si>
    <r>
      <rPr>
        <sz val="11"/>
        <rFont val="Calibri"/>
      </rPr>
      <t>https://members.wto.org/crnattachments/2022/TBT/SAU/22_6731_00_x.pdf</t>
    </r>
  </si>
  <si>
    <t>Draft Decree of the Minister of Energy and Mineral Resources No.__ Year__ on The Minimum Energy Performance Standard (SKEM) and Energy Saving Label for Washing Machine </t>
  </si>
  <si>
    <t>The Minimum Energy Performance Standards (SKEM) and Energy Saving Label for washing machine, consisting of:a.    types of the washing machine;b.    energy saving rate value, shape, and specification of the Energy Saving Mark;c.    energy saving and testing certification type;d.    performance testing requirements and procedures;e.    exemption of energy-saving certification obligations;f.    non-conformance tolerance for test results.The inclusion of the Energy Saving label originating from import products is done in the country of origin. The Energy Saving Label is affixed to or attached with not-easily removed material. The Energy Saving Label on the packaging can be imprinted in a contrasting colour. The form and specifications of the Energy Saving Label refer to Appendix.Domestic manufacturers and importers of air conditioning energy must submit a report application of Minimum Energy Performance Standards to the Director General of New, Renewable Energy and Energy Conservation periodically every 3 (three months) which include:a.    brand;b.    type, variant, or model;c.    capacity;d.    power;e.    amount.of production or imported washing machine.This regulation will come into force after the stipulation.</t>
  </si>
  <si>
    <t>HS 8415.10.11; HS 8415.12.10; and HS 8415.19.11. Washing machines with types for commercial use and dryers are not included in this Ministerial Regulation. </t>
  </si>
  <si>
    <t>8415 - Air conditioning machines comprising a motor-driven fan and elements for changing the temperature and humidity, incl. those machines in which the humidity cannot be separately regulated; parts thereof; 841510 - Window or wall air conditioning machines, self-contained or "split-system"</t>
  </si>
  <si>
    <r>
      <rPr>
        <sz val="11"/>
        <rFont val="Calibri"/>
      </rPr>
      <t>https://members.wto.org/crnattachments/2022/TBT/IDN/22_6719_00_x.pdf</t>
    </r>
  </si>
  <si>
    <t>Draft Decree of the Minister of Energy and Mineral Resources No.__ Year__ on The Minimum Energy Performance Standard (SKEM) and Energy Saving Label for Electric Motor </t>
  </si>
  <si>
    <t>The Minimum Energy Performance Standards (SKEM) and Energy Saving Label for electric motor, consist of :a.    types of electric motor;b.    energy saving rate, shape and specification of the Energy Saving Mark;c.    type of certification for energy saving of the product;d.    requirement and testing procedures of the product performance;e.    exemption of energy-saving certification obligations;f.     non-conformance tolerance for test results.The inclusion of the Energy Saving label originating from import products is done in the country of origin. The Energy Saving Label is affixed to or attached with not-easily removed material. The Energy Saving Label on the packaging can be imprinted in a contrasting color. The form and specifications of the Energy Saving Label refer to Appendix.Domestic manufacturers and importers of electric motors shall submit an application report of Minimum Energy Performance Standards to the Director General of New, Renewable Energy and Energy Conservation periodically every 3 (three months) which includes the following information:a.    brand;b.    type, variant, or model;c.     capacity/power/volume/diameter;d.    quantity,of electric motor produced or imported to Indonesia.This regulation will come into force after the stipulation.</t>
  </si>
  <si>
    <t>HS 8501.51 and HS 8501.52</t>
  </si>
  <si>
    <t>850151 - AC motors, multi-phase, of an output &gt; 37,5 W but &lt;= 750 W; 850152 - AC motors, multi-phase, of an output &gt; 750 W but &lt;= 75 kW</t>
  </si>
  <si>
    <t>Prevention of deceptive practices and consumer protection (TBT); Consumer information, labelling (TBT)</t>
  </si>
  <si>
    <r>
      <rPr>
        <sz val="11"/>
        <rFont val="Calibri"/>
      </rPr>
      <t>https://members.wto.org/crnattachments/2022/TBT/IDN/22_6720_00_x.pdf</t>
    </r>
  </si>
  <si>
    <t>Draft Decree of the Minister of Energy and Mineral Resources No.__ Year__ on The Minimum Energy Performance Standard (SKEM) and Energy Saving Label for Water Pump </t>
  </si>
  <si>
    <t>The Minimum Energy Performance Standards (SKEM) and Energy Saving Label for water pumps, consist of:a.    types of water pump;b.    type of certification testing;c.     energy saving rate and shape of the Energy Saving Mark;d.    performance testing requirements and procedures;e.    exemption of energy-saving certification obligations;f.     non-conformance tolerance for test results.The inclusion of the Energy Saving label originating from import products is done in the country of origin. The Energy Saving Label is affixed to or attached with not-easily removed material. The Energy Saving Label on the packaging can be imprinted in a contrasting color. The form and specifications of the Energy Saving Label refer to Appendix.Domestic manufacturers and importers of water pumps shall submit a report application of Minimum Energy Performance Standards to the Director General of New, Renewable Energy and Energy Conservation periodically every 3 (three months) which include the  following information:a.    brand;b.    type, variant, or model;c.     capacity/power/volume/diameter;d.    Quantityof electric water pump produced or imported to Indonesia.This regulation will come into force after the stipulation.</t>
  </si>
  <si>
    <t>HS 8413.70 and HS 8413.70.42</t>
  </si>
  <si>
    <t>841370 - Centrifugal pumps, power-driven (excl. those of subheading 8413.11 and 8413.19, fuel, lubricating or cooling medium pumps for internal combustion piston engine and concrete pumps)</t>
  </si>
  <si>
    <r>
      <rPr>
        <sz val="11"/>
        <rFont val="Calibri"/>
      </rPr>
      <t>https://members.wto.org/crnattachments/2022/TBT/IDN/22_6721_00_x.pdf</t>
    </r>
  </si>
  <si>
    <t>Draft Decree of Minister of Industry on Mandatory Implementation of Indonesian National Standard for Portable Fire Extinguishers</t>
  </si>
  <si>
    <t>The draft regulation states that all Portable Fire Extinguishers which are produced domestically or imported for distributed and marketed in Indonesia shall fulfil the Indonesia National Standard (SNI) requirements. The producers which produced these products therefore shall comply with those requirements proven by having Product Certificate for Using SNI Mark (SPPT SNI).The product certificate on SNI marking shall be issued by a Product Certification Body which has been accredited by KAN and appointed by the Minister of Industry through testing of the conformity of the products quality against SNI requirements.Directorate of Industrial and Agricultural Machinery Industry is the institution that is responsible for the implementation of this decree and shall provide a technical guidance of the decree, which cover procedure of Product Certification and SNI Marking.Products which are distributed in domestic market that originated domestically and imported shall meet the requirements consisted in:SNI 180-1:2022 Portable Fire Extinguishers which specifies term and definition, quality requirements, sampling, testing method, testing acceptance, marking requirement and packaging (this standard is available in Indonesian). </t>
  </si>
  <si>
    <t>HS Ex 8424.10.10 and Ex 8424.10.90</t>
  </si>
  <si>
    <t>8424 - Mechanical appliances, whether or not hand-operated, for projecting, dispersing or spraying liquids or powders, n.e.s.; fire extinguishers, charged or not (excl. fire-extinguishing bombs and grenades); spray guns and similar appliances (excl. electric machines and apparatus for hot spraying of metals or sintered metal carbides of heading 8515); steam or sand blasting machines and similar jet projecting machines; parts thereof, n.e.s.</t>
  </si>
  <si>
    <t>Protection of human health or safety (TBT); Consumer information, labelling (TBT); Prevention of deceptive practices and consumer protection (TBT); Other (TBT)</t>
  </si>
  <si>
    <r>
      <rPr>
        <sz val="11"/>
        <rFont val="Calibri"/>
      </rPr>
      <t>https://members.wto.org/crnattachments/2022/TBT/IDN/22_6727_00_x.pdf</t>
    </r>
  </si>
  <si>
    <t>Draft Decree of the Minister of Energy and Mineral Resources No.__ Year__ on The Minimum Energy Performance Standard (SKEM) and Energy Saving Label for Television</t>
  </si>
  <si>
    <t>The Minimum Energy Performance Standards (SKEM) and Energy Saving Label for television, consist of:a.    types of television;b.    energy saving rate, shape, and specification of the Energy Saving Mark;c.    type of certification testing;d.    performance testing requirements and procedures;e.    exemption of energy-saving certification obligations;f.     non-conformance tolerance for sampling test results.The inclusion of the Energy Saving label originating from import products is done in the country of origin. The Energy Saving Label is affixed to or attached with not-easily removed material. The Energy Saving Label on the packaging can be imprinted in a contrasting colour. The form and specifications of the Energy Saving Label refers to Appendix.Domestic manufacturers and importers of television must submit a report application of Minimum Energy Performance Standards to Director General of New, Renewable Energy and Energy Conservation periodically every 3 (three months) which include:a.    brand;b.    type, variant, or model;c.    power;d.    total amount.of production or imported television.The implementation of this regulation is 12 months after this Ministerial Decree comes into force.</t>
  </si>
  <si>
    <t>HS 8528.72.92 and HS 8528.72.99</t>
  </si>
  <si>
    <t>852872 - Reception apparatus for television, colour, whether or not incorporating radio-broadcast receivers or sound or video recording or reproducing apparatus, designed to incorporate a video display or screen</t>
  </si>
  <si>
    <r>
      <rPr>
        <sz val="11"/>
        <rFont val="Calibri"/>
      </rPr>
      <t>https://members.wto.org/crnattachments/2022/TBT/IDN/22_6723_00_x.pdf</t>
    </r>
  </si>
  <si>
    <t>Emne</t>
  </si>
  <si>
    <t>Såmaskiner, plantekasser og transplantatorer (HS-kode(r): 843230) Planteavl (ICS-kode(r): 65.020.20)</t>
  </si>
  <si>
    <t>Farmaceutiske produkter (HS-kode(r): 30)</t>
  </si>
  <si>
    <t>Fødevarer</t>
  </si>
  <si>
    <t>Specifikation for drikkevarer tilsat mælk (første revision)</t>
  </si>
  <si>
    <t xml:space="preserve">Cykelhjelme </t>
  </si>
  <si>
    <t>Transportudstødningsemissioner (ICS-kode(r): 13.040.50) Erhvervskøretøjer (ICS-kode(r): 43.080)</t>
  </si>
  <si>
    <t>Skoletaske (HS-kode(r): 42021); (ICS-kode(r): 55.080)</t>
  </si>
  <si>
    <t>Transportudstødningsemissioner (ICS-kode(r): 13.040.50) Personbiler. Campingvogne og lette påhængskøretøjer (ICS-kode(r): 43.100)</t>
  </si>
  <si>
    <t>Mærkning af genetisk modificerede produkter og allergenmærkning</t>
  </si>
  <si>
    <t>Hygiejniske masker</t>
  </si>
  <si>
    <t>Flydende gas til vejtransport, husholdningsbrug og industriel brug</t>
  </si>
  <si>
    <t>Fødevareteknologi</t>
  </si>
  <si>
    <t>Biocidholdige produkter og behandlede artikler, der er behandlet med eller indeholder biocidholdige produkter</t>
  </si>
  <si>
    <t>Kornsorghum. (HS-kode(r): 1007) Korn, bælgfrugter og afledte produkter (ICS-kode(r): 67.060)</t>
  </si>
  <si>
    <t>Halogenovn</t>
  </si>
  <si>
    <t>Spiritus, likør og andre spiritusholdige drikkevarer</t>
  </si>
  <si>
    <t xml:space="preserve">Kornsorghum. (HS-kode(r): 1007) Korn, bælgfrugter og afledte produkter (ICS-kode(r): 67.060)
</t>
  </si>
  <si>
    <t>Regel om energimærkning Kvalitet (ICS-kode(r): 03.120) Miljøbeskyttelse (ICS-kode(r): 13.020) Prøvningsbetingelser og -procedurer generelt (ICS-kode(r): 19.020) Lamper og tilhørende udstyr (ICS-kode(r): 29.140) Elektriske husholdningsapparater generelt (ICS-kode(r): 97.030) Køkkenudstyr (ICS-kode(r): 97.040); Vaskeriapparater (ICS-kode(r): 97.060); Husholdnings-, handels- og industrivarmeapparater (ICS-kode(r): 97.100) Diverse husholdnings- og handelsudstyr (ICS-kode(r): 97.180)</t>
  </si>
  <si>
    <t xml:space="preserve">Biocidholdige produkter </t>
  </si>
  <si>
    <t>Olieprodukter generelt (ICS-kode(r): 75.080)</t>
  </si>
  <si>
    <t>Teknisk produktdokumentation (ICS-kode(r): 01.110)</t>
  </si>
  <si>
    <t>9,7 GHz-båndets generelle vejrradarsystem</t>
  </si>
  <si>
    <t>Kvalitetsmærkning</t>
  </si>
  <si>
    <t xml:space="preserve">Strømadapter/oplader til telekommunikationsterminalprodukter (HS-kode(r): 850440); (ICS-kode(r): 29.200)
</t>
  </si>
  <si>
    <t xml:space="preserve">Maskiner og elektrisk udstyr </t>
  </si>
  <si>
    <t xml:space="preserve">Lithium-ion-batteri og batteripakke til bærbare elektroniske produkter, bærbar mobil strømforsyning </t>
  </si>
  <si>
    <t>Tobaksvarer</t>
  </si>
  <si>
    <t>Anti-frysningspræparater og tilberedte afisningsvæsker. (HS-kode(r): 3820) Smøremidler, industriolier og beslægtede produkter (ICS-kode(r): 75.100)</t>
  </si>
  <si>
    <t>Petroleumsgasser og andre gasformige carbonhydrider. (HS-kode(r): 2711) Smøremidler, industriolier og beslægtede produkter (ICS-kode(r): 75.100)</t>
  </si>
  <si>
    <t>Akvakulturfoderprodukter</t>
  </si>
  <si>
    <t>Automatiske databehandlingsmaskiner og enheder deraf; magnetiske eller optiske læsere, maskiner til transskribering af data til datamedier i kodet form og maskiner til behandling af sådanne data, ikke andetsteds tariferet.</t>
  </si>
  <si>
    <t xml:space="preserve">Petroleumsgasser og andre gasformige carbonhydrider. (HS-kode(r): 2711) Smøremidler, industriolier og beslægtede produkter (ICS-kode(r): 75.100)
</t>
  </si>
  <si>
    <t xml:space="preserve">Anti-frysningspræparater og tilberedte afisningsvæsker. (HS-kode(r): 3820) Smøremidler, industriolier og beslægtede produkter (ICS-kode(r): 75.100)
</t>
  </si>
  <si>
    <t>Automobiler og andre motorkøretøjer, der hovedsagelig er konstrueret til personbefordring (bortset fra personbiler, undtagen personbiler), herunder stationcars og racerbiler. (HS-kode(r): 8703)</t>
  </si>
  <si>
    <t xml:space="preserve">Olier og olier af jordolie hidrørende fra bituminose mineraler, undtagen råolie; Smøremidler, industriolier og beslægtede produkter (ICS-kode(r): 75.100)
</t>
  </si>
  <si>
    <t>Olier og olier udvundet af bituminøse mineraler (undtagen råolie) og præparater, ikke andetsteds tariferet, med indhold af olier udvundet af jordolie eller af olier hidrørende fra bituminøse mineraler på 70 vægtprocent og derover, Smøremidler, industriolier og beslægtede produkter (ICS-kode(r): 75.100)</t>
  </si>
  <si>
    <t>Polyethylen med høj densitet med PE 100-klassificering til applikation af gasbrændstoftilførselsrør</t>
  </si>
  <si>
    <t>Computerenheder</t>
  </si>
  <si>
    <t>Garn (ICS-kode(r): 59.080.20)</t>
  </si>
  <si>
    <t>Engangsknive, gafler og skeer af ikke-bionedbrydelig plast (3924.10.29)</t>
  </si>
  <si>
    <t>Nikotinholdige produkter</t>
  </si>
  <si>
    <t>Is og konfekture (ICS-kode(r): 67.100.40)</t>
  </si>
  <si>
    <t>Elektriske vandvarmere eller vandvarmere til opbevaring og varmeapparater til nedsænkning (HS-kode(r): 851610</t>
  </si>
  <si>
    <t>Jern- og stålprodukter (ICS-kode(r): 77.140)</t>
  </si>
  <si>
    <t>Frø (HS-kode(r): 070110) Planteavl (ICS-kode(r): 65.020.20)</t>
  </si>
  <si>
    <t>Manicure eller pedicurepræparater (HS-kode(r): 330430) Kosmetik. Toiletartikler (ICS-kode(r): 71.100.70)</t>
  </si>
  <si>
    <t xml:space="preserve">Traditionelle kinesiske lægemidler </t>
  </si>
  <si>
    <t>Sanitære tekniske forskrifter erstatter sanitær anmeldelse af homøopatiske produkter eller lægemidler og god fremstillingspraksis for homøopatiske farmaceutiske laboratorier</t>
  </si>
  <si>
    <t>Andre levende planter (herunder deres rødder), stiklinger og glider; svampe gyde. (HS-kode(r): 0602) Planteavl (ICS-kode(r): 65.020.20)</t>
  </si>
  <si>
    <t xml:space="preserve">Forbud mod import og transit af maling og lakker, der overskrider VOC-indholdsgrænserne </t>
  </si>
  <si>
    <t>Insitu Inc. ScanEagle3 ubemandede fly; Luftfartøjer og rumfartøjer generelt (ICS-kode(r): 49.020)</t>
  </si>
  <si>
    <t>Medicinsk udstyr: Instrumenter og apparater, der anvendes inden for medicinsk, kirurgisk, dental eller veterinærvidenskab, herunder scintigrafiske apparater, andet elektromedicinsk udstyr og synstestinstrumenter (HS-kode(r): 9018) Medicinsk udstyr (ICS-kode(r): 11.040) Indenlandsk sikkerhed (ICS-kode(r): 13.120)</t>
  </si>
  <si>
    <t>Krystal glas</t>
  </si>
  <si>
    <t>Luftrensere; Kvalitet (ICS-kode(r): 03.120) luftkvalitet (ICS-kode(r): 13.040) Prøvningsbetingelser og -procedurer generelt (ICS-kode(r): 19.020) Diverse husholdnings- og handelsudstyr (ICS-kode(r): 97.180)</t>
  </si>
  <si>
    <t>Bærbare elektriske kurbade; Kvalitet (ICS-kode(r): 03.120) Miljøbeskyttelse (ICS-kode(r): 13.020) Prøvningsbetingelser og -procedurer generelt (ICS-kode(r): 19.020) Diverse husholdnings- og handelsudstyr (ICS-kode(r): 97.180)</t>
  </si>
  <si>
    <t xml:space="preserve">Flygtige organiske forbindelser (VOC'er); Miljøbeskyttelse (ICS-kode(r): 13.020) Luftkvalitet (ICS-kode(r): 13.040)
</t>
  </si>
  <si>
    <t>Blyemissioner fra flymotorer Miljøbeskyttelse (ICS-kode(r): 13.020) luftkvalitet (ICS-kode(r): 13.040) Luft- og rumfartsmotorer og fremdriftssystemer (ICS-kode(r): 49.050) Flydende brændstoffer (ICS-kode(r): 75.160.20)</t>
  </si>
  <si>
    <t>Alkoholholdige drikkevarer (ICS-kode(r): 67.160.10)</t>
  </si>
  <si>
    <t xml:space="preserve">Radioudstyr til C-ITS  </t>
  </si>
  <si>
    <t>Plug-in el- og hybridbiler</t>
  </si>
  <si>
    <t>Naturligt mineralvand (HS-kode: 22.01; ICS-kode : 67.160.20)</t>
  </si>
  <si>
    <t>Fødevarer (ICS-kode: 67.040)</t>
  </si>
  <si>
    <t>Kikærter/Garbanzo bønner; Bælgfrugter, afskallede eller ubeskallede, friske eller kølede. (HS-kode(r): 0708) - Bælgfrugter, også afskallede: (HS-kode(r): 07102) Kvalitet (ICS-kode(r): 03.120) Frugter. Grøntsager (ICS-kode(r): 67.080)</t>
  </si>
  <si>
    <t>Luftkompressorer drevet af motor, der kan levere trykluft ved et tryk på 500 kPa eller derover, og som er konstrueret eller anvendes til udførelse af byggearbejder (HS: 84148040)</t>
  </si>
  <si>
    <t>Håndholdte slagtøjsafbrydere med en masse på over 10 kg drevet af elektrisk, kemisk eller termisk energi eller af energi, der overføres af trykluft, damp eller hydrauliske midler. (HS: 84671900, 84672990, 84678900)</t>
  </si>
  <si>
    <t>Alpha-cypermethrin (aktivt pesticidstof); Pesticider og andre landbrugskemikalier (ICS-kode(r): 65.100</t>
  </si>
  <si>
    <t>Færdigpakkede fødevarer (ICS 67.230).</t>
  </si>
  <si>
    <t>Rullende materiel (HS-kode(r): 845430) (ICS-kode(r): 77.180)</t>
  </si>
  <si>
    <t>Dæk til personbiler (HS-kode(r): 401110) (ICS-kode(r): 83.160.10)</t>
  </si>
  <si>
    <t>Lamineret glas og elektrisk opvarmet glas til forrude, lamineret glas og hærdet glas til indvendig brug, isolerende ruder til karrosserivinduer (HS-kode(r): 700711); (ICS-kode(r): 81.040.30)</t>
  </si>
  <si>
    <t>Ubemandede civile fly (droner)</t>
  </si>
  <si>
    <t>Træbearbejdningsmaskiner (HS-kode(r): 846510); (ICS-kode(r): 79.120.10)</t>
  </si>
  <si>
    <t>Lastbildæk (HS-kode(r): 401120) (ICS-kode(r): 83.160.10)</t>
  </si>
  <si>
    <t>Loftslamper i kulmine (HS-kode(r): 8513) (ICS-kode(r): 29.260.20)</t>
  </si>
  <si>
    <t>Åndedrætsværn af kemisk ilt til selvredning fra brand (HS-kode(r): 9020) (ICS-kode(r): 13.220.10)</t>
  </si>
  <si>
    <t>Motoriserede gør-det-selv- og haveredskaber (såsom plæneklippere af alle typer, motorsave, hækkeklippere, buskryddere, motoriserede kultivatorer, motorhakker, eldrevne havekværne og højtryksrensere) - Sports- og fritidsartikler (cykler, ikke-motoriserede scootere, fritidstelte, bordtennisborde, løbebånd, crosstrainere, stationære cykler og romaskiner) - Elektriske cykler; - Motoriserede personlige transportenheder (herunder elektriske scootere, hoverboards osv.)</t>
  </si>
  <si>
    <t>Animalske eller vegetabilske fedtstoffer og olier samt spaltningsprodukter dertil; tilberedte spiselige fedtstoffer; animalsk eller vegetabilsk voks (HS-kode(r): 15) Nødder (ICS-kode(r): 21.060.20)</t>
  </si>
  <si>
    <t>Grøntsagsfrø (HS-kode(r): 120991) Planteavl (ICS-kode(r): 65.020.20)</t>
  </si>
  <si>
    <t>Nødder (ICS-kode(r): 21.060.20)</t>
  </si>
  <si>
    <t xml:space="preserve">Fødevarer </t>
  </si>
  <si>
    <t>Telekommunikationsudstyr</t>
  </si>
  <si>
    <t>Elektriske maskiner og elektrisk udstyr samt dele dertil; lydoptagere og -gengivere, billed- og lydoptagere og -gengivere til fjernsynet samt dele og tilbehør til sådanne artikler (HS-kode(r): 85) TELEKOMMUNIKATION. AUDIO AND VIDEO ENGINEERING (ICS-kode(r): 33</t>
  </si>
  <si>
    <t>Radiokommunikation (ICS 33.060)</t>
  </si>
  <si>
    <t>Lægemidler</t>
  </si>
  <si>
    <t>Tobak, tobaksvarer og tilhørende udstyr (ICS-kode(r): 65.160)</t>
  </si>
  <si>
    <t>Teknisk forskrift for maskinsikkerhed – Del 4: Skære- og såmaskiner</t>
  </si>
  <si>
    <t xml:space="preserve">Kød af kvæg </t>
  </si>
  <si>
    <t>Nyligt klassificerede kræftfremkaldende, mutagene og reproduktionstoksiske stoffer (CMR) i kategori 1A og 1B som stoffer som sådan, som bestanddele af andre stoffer eller i blandinger, der markedsføres eller anvendes til levering til offentligheden.</t>
  </si>
  <si>
    <t>Radiokommunikation (ICS-kode(r): 33.060)</t>
  </si>
  <si>
    <t>Hygiejnebind og tamponer, servietter og servietforinger til babyer og lignende varer af ethvert materiale. (HS-kode(r): 9619) Lægevidenskab og sundhedsfaciliteter generelt (ICS-kode(r): 11.020)</t>
  </si>
  <si>
    <t>Tekstiler generelt (ICS-kode(r): 59.080.01)</t>
  </si>
  <si>
    <t>Andre varer fra tekstilindustrien (ICS-kode(r): 59.080.99) Lædervarer (ICS-kode(r): 59.140.35)</t>
  </si>
  <si>
    <t>Energimæssig ydeevne (SKEM) og energisparemærket for elektriske komfurer</t>
  </si>
  <si>
    <t>Energimæssig ydeevne (SKEM) og energisparemærke</t>
  </si>
  <si>
    <t>Opvaskemaskiner (ICS-kode(r): 97.040.40)</t>
  </si>
  <si>
    <t>Motorkøretøjer til særlig anvendelse, bortset fra køretøjer, der hovedsagelig er konstrueret til person- eller godstransport (f.eks. lastbiler, kranlastbiler, brandslukningskøretøjer, betonblandingslastbiler, fejevogne, sprøjtevogne, mobile værksteder og mobile radiologiske enheder). (HS-kode(r): 8705</t>
  </si>
  <si>
    <t>Teknisk forskrift for emballage</t>
  </si>
  <si>
    <t>Håndildslukkere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</si>
</sst>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name val="Calibri"/>
    </font>
    <font>
      <b/>
      <sz val="1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0"/>
  <sheetViews>
    <sheetView tabSelected="1" workbookViewId="0">
      <pane ySplit="1" topLeftCell="A172" activePane="bottomLeft" state="frozen"/>
      <selection pane="bottomLeft" activeCell="A2" sqref="A2"/>
    </sheetView>
  </sheetViews>
  <sheetFormatPr defaultRowHeight="15"/>
  <cols>
    <col min="1" max="1" width="52.5703125" style="8" customWidth="1"/>
    <col min="2" max="2" width="100" style="2" hidden="1" customWidth="1"/>
    <col min="3" max="3" width="20" style="4" hidden="1" customWidth="1"/>
    <col min="4" max="4" width="37.5703125" style="2" customWidth="1"/>
    <col min="5" max="5" width="30" customWidth="1"/>
    <col min="6" max="7" width="100" style="2" customWidth="1"/>
    <col min="9" max="9" width="40" customWidth="1"/>
    <col min="10" max="13" width="100" customWidth="1"/>
    <col min="14" max="14" width="30" style="4" customWidth="1"/>
    <col min="15" max="19" width="100" customWidth="1"/>
  </cols>
  <sheetData>
    <row r="1" spans="1:19" ht="30" customHeight="1">
      <c r="A1" s="3" t="s">
        <v>692</v>
      </c>
      <c r="B1" s="3" t="s">
        <v>5</v>
      </c>
      <c r="C1" s="5" t="s">
        <v>1</v>
      </c>
      <c r="D1" s="3" t="s">
        <v>2</v>
      </c>
      <c r="E1" s="1" t="s">
        <v>0</v>
      </c>
      <c r="F1" s="3" t="s">
        <v>3</v>
      </c>
      <c r="G1" s="3" t="s">
        <v>4</v>
      </c>
      <c r="I1" s="1" t="s">
        <v>6</v>
      </c>
      <c r="J1" s="1" t="s">
        <v>7</v>
      </c>
      <c r="K1" s="1" t="s">
        <v>8</v>
      </c>
      <c r="L1" s="1" t="s">
        <v>9</v>
      </c>
      <c r="M1" s="1" t="s">
        <v>10</v>
      </c>
      <c r="N1" s="5" t="s">
        <v>11</v>
      </c>
      <c r="O1" s="1" t="s">
        <v>12</v>
      </c>
      <c r="P1" s="1" t="s">
        <v>13</v>
      </c>
      <c r="Q1" s="1" t="s">
        <v>14</v>
      </c>
      <c r="R1" s="1" t="s">
        <v>15</v>
      </c>
      <c r="S1" s="1" t="s">
        <v>16</v>
      </c>
    </row>
    <row r="2" spans="1:19">
      <c r="A2" s="8" t="s">
        <v>714</v>
      </c>
      <c r="B2" s="8" t="s">
        <v>172</v>
      </c>
      <c r="C2" s="7">
        <v>44860</v>
      </c>
      <c r="D2" s="8" t="str">
        <f>HYPERLINK("https://epingalert.org/en/Search?viewData= G/TBT/N/JPN/749"," G/TBT/N/JPN/749")</f>
        <v xml:space="preserve"> G/TBT/N/JPN/749</v>
      </c>
      <c r="E2" s="6" t="s">
        <v>29</v>
      </c>
      <c r="F2" s="8" t="s">
        <v>170</v>
      </c>
      <c r="G2" s="8" t="s">
        <v>171</v>
      </c>
      <c r="I2" s="6" t="s">
        <v>21</v>
      </c>
      <c r="J2" s="6" t="s">
        <v>22</v>
      </c>
      <c r="K2" s="6" t="s">
        <v>23</v>
      </c>
      <c r="L2" s="6" t="s">
        <v>24</v>
      </c>
      <c r="M2" s="6"/>
      <c r="N2" s="7">
        <v>44925</v>
      </c>
      <c r="O2" s="6" t="s">
        <v>25</v>
      </c>
      <c r="P2" s="8" t="s">
        <v>26</v>
      </c>
      <c r="Q2" s="6" t="str">
        <f>HYPERLINK("https://docs.wto.org/imrd/directdoc.asp?DDFDocuments/t/G/TBTN22/BDI279.DOCX", "https://docs.wto.org/imrd/directdoc.asp?DDFDocuments/t/G/TBTN22/BDI279.DOCX")</f>
        <v>https://docs.wto.org/imrd/directdoc.asp?DDFDocuments/t/G/TBTN22/BDI279.DOCX</v>
      </c>
      <c r="R2" s="6"/>
      <c r="S2" s="6"/>
    </row>
    <row r="3" spans="1:19" ht="60">
      <c r="A3" s="8" t="s">
        <v>722</v>
      </c>
      <c r="B3" s="8" t="s">
        <v>239</v>
      </c>
      <c r="C3" s="7">
        <v>44859</v>
      </c>
      <c r="D3" s="8" t="str">
        <f>HYPERLINK("https://epingalert.org/en/Search?viewData= G/TBT/N/VNM/242"," G/TBT/N/VNM/242")</f>
        <v xml:space="preserve"> G/TBT/N/VNM/242</v>
      </c>
      <c r="E3" s="6" t="s">
        <v>236</v>
      </c>
      <c r="F3" s="8" t="s">
        <v>237</v>
      </c>
      <c r="G3" s="8" t="s">
        <v>238</v>
      </c>
      <c r="I3" s="6" t="s">
        <v>21</v>
      </c>
      <c r="J3" s="6" t="s">
        <v>22</v>
      </c>
      <c r="K3" s="6" t="s">
        <v>28</v>
      </c>
      <c r="L3" s="6" t="s">
        <v>24</v>
      </c>
      <c r="M3" s="6"/>
      <c r="N3" s="7">
        <v>44925</v>
      </c>
      <c r="O3" s="6" t="s">
        <v>25</v>
      </c>
      <c r="P3" s="8" t="s">
        <v>26</v>
      </c>
      <c r="Q3" s="6" t="str">
        <f>HYPERLINK("https://docs.wto.org/imrd/directdoc.asp?DDFDocuments/t/G/TBTN22/BDI279.DOCX", "https://docs.wto.org/imrd/directdoc.asp?DDFDocuments/t/G/TBTN22/BDI279.DOCX")</f>
        <v>https://docs.wto.org/imrd/directdoc.asp?DDFDocuments/t/G/TBTN22/BDI279.DOCX</v>
      </c>
      <c r="R3" s="6"/>
      <c r="S3" s="6"/>
    </row>
    <row r="4" spans="1:19" ht="75">
      <c r="A4" s="8" t="s">
        <v>722</v>
      </c>
      <c r="B4" s="8" t="s">
        <v>239</v>
      </c>
      <c r="C4" s="7">
        <v>44859</v>
      </c>
      <c r="D4" s="8" t="str">
        <f>HYPERLINK("https://epingalert.org/en/Search?viewData= G/TBT/N/VNM/244"," G/TBT/N/VNM/244")</f>
        <v xml:space="preserve"> G/TBT/N/VNM/244</v>
      </c>
      <c r="E4" s="6" t="s">
        <v>236</v>
      </c>
      <c r="F4" s="8" t="s">
        <v>243</v>
      </c>
      <c r="G4" s="8" t="s">
        <v>244</v>
      </c>
      <c r="I4" s="6" t="s">
        <v>33</v>
      </c>
      <c r="J4" s="6" t="s">
        <v>21</v>
      </c>
      <c r="K4" s="6" t="s">
        <v>34</v>
      </c>
      <c r="L4" s="6" t="s">
        <v>35</v>
      </c>
      <c r="M4" s="6"/>
      <c r="N4" s="7" t="s">
        <v>21</v>
      </c>
      <c r="O4" s="6" t="s">
        <v>25</v>
      </c>
      <c r="P4" s="8" t="s">
        <v>36</v>
      </c>
      <c r="Q4" s="6" t="str">
        <f>HYPERLINK("https://docs.wto.org/imrd/directdoc.asp?DDFDocuments/t/G/TBTN22/JPN751.DOCX", "https://docs.wto.org/imrd/directdoc.asp?DDFDocuments/t/G/TBTN22/JPN751.DOCX")</f>
        <v>https://docs.wto.org/imrd/directdoc.asp?DDFDocuments/t/G/TBTN22/JPN751.DOCX</v>
      </c>
      <c r="R4" s="6"/>
      <c r="S4" s="6"/>
    </row>
    <row r="5" spans="1:19" ht="90">
      <c r="A5" s="8" t="s">
        <v>722</v>
      </c>
      <c r="B5" s="8" t="s">
        <v>239</v>
      </c>
      <c r="C5" s="7">
        <v>44859</v>
      </c>
      <c r="D5" s="8" t="str">
        <f>HYPERLINK("https://epingalert.org/en/Search?viewData= G/TBT/N/VNM/241"," G/TBT/N/VNM/241")</f>
        <v xml:space="preserve"> G/TBT/N/VNM/241</v>
      </c>
      <c r="E5" s="6" t="s">
        <v>236</v>
      </c>
      <c r="F5" s="8" t="s">
        <v>254</v>
      </c>
      <c r="G5" s="8" t="s">
        <v>255</v>
      </c>
      <c r="I5" s="6" t="s">
        <v>21</v>
      </c>
      <c r="J5" s="6" t="s">
        <v>21</v>
      </c>
      <c r="K5" s="6" t="s">
        <v>41</v>
      </c>
      <c r="L5" s="6" t="s">
        <v>21</v>
      </c>
      <c r="M5" s="6"/>
      <c r="N5" s="7">
        <v>44922</v>
      </c>
      <c r="O5" s="6" t="s">
        <v>25</v>
      </c>
      <c r="P5" s="8" t="s">
        <v>42</v>
      </c>
      <c r="Q5" s="6" t="str">
        <f>HYPERLINK("https://docs.wto.org/imrd/directdoc.asp?DDFDocuments/t/G/TBTN22/KOR1111.DOCX", "https://docs.wto.org/imrd/directdoc.asp?DDFDocuments/t/G/TBTN22/KOR1111.DOCX")</f>
        <v>https://docs.wto.org/imrd/directdoc.asp?DDFDocuments/t/G/TBTN22/KOR1111.DOCX</v>
      </c>
      <c r="R5" s="6"/>
      <c r="S5" s="6"/>
    </row>
    <row r="6" spans="1:19" ht="60">
      <c r="A6" s="8" t="s">
        <v>722</v>
      </c>
      <c r="B6" s="8" t="s">
        <v>239</v>
      </c>
      <c r="C6" s="7">
        <v>44859</v>
      </c>
      <c r="D6" s="8" t="str">
        <f>HYPERLINK("https://epingalert.org/en/Search?viewData= G/TBT/N/VNM/243"," G/TBT/N/VNM/243")</f>
        <v xml:space="preserve"> G/TBT/N/VNM/243</v>
      </c>
      <c r="E6" s="6" t="s">
        <v>236</v>
      </c>
      <c r="F6" s="8" t="s">
        <v>268</v>
      </c>
      <c r="G6" s="8" t="s">
        <v>269</v>
      </c>
      <c r="I6" s="6" t="s">
        <v>47</v>
      </c>
      <c r="J6" s="6" t="s">
        <v>21</v>
      </c>
      <c r="K6" s="6" t="s">
        <v>34</v>
      </c>
      <c r="L6" s="6" t="s">
        <v>24</v>
      </c>
      <c r="M6" s="6"/>
      <c r="N6" s="7">
        <v>44877</v>
      </c>
      <c r="O6" s="6" t="s">
        <v>25</v>
      </c>
      <c r="P6" s="8" t="s">
        <v>48</v>
      </c>
      <c r="Q6" s="6" t="str">
        <f>HYPERLINK("https://docs.wto.org/imrd/directdoc.asp?DDFDocuments/t/G/TBTN22/LKA52.DOCX", "https://docs.wto.org/imrd/directdoc.asp?DDFDocuments/t/G/TBTN22/LKA52.DOCX")</f>
        <v>https://docs.wto.org/imrd/directdoc.asp?DDFDocuments/t/G/TBTN22/LKA52.DOCX</v>
      </c>
      <c r="R6" s="6"/>
      <c r="S6" s="6"/>
    </row>
    <row r="7" spans="1:19" ht="90">
      <c r="A7" s="8" t="s">
        <v>722</v>
      </c>
      <c r="B7" s="8" t="s">
        <v>239</v>
      </c>
      <c r="C7" s="7">
        <v>44859</v>
      </c>
      <c r="D7" s="8" t="str">
        <f>HYPERLINK("https://epingalert.org/en/Search?viewData= G/TBT/N/VNM/240"," G/TBT/N/VNM/240")</f>
        <v xml:space="preserve"> G/TBT/N/VNM/240</v>
      </c>
      <c r="E7" s="6" t="s">
        <v>236</v>
      </c>
      <c r="F7" s="8" t="s">
        <v>271</v>
      </c>
      <c r="G7" s="8" t="s">
        <v>272</v>
      </c>
      <c r="I7" s="6" t="s">
        <v>21</v>
      </c>
      <c r="J7" s="6" t="s">
        <v>22</v>
      </c>
      <c r="K7" s="6" t="s">
        <v>23</v>
      </c>
      <c r="L7" s="6" t="s">
        <v>24</v>
      </c>
      <c r="M7" s="6"/>
      <c r="N7" s="7">
        <v>44925</v>
      </c>
      <c r="O7" s="6" t="s">
        <v>25</v>
      </c>
      <c r="P7" s="8" t="s">
        <v>26</v>
      </c>
      <c r="Q7" s="6" t="str">
        <f>HYPERLINK("https://docs.wto.org/imrd/directdoc.asp?DDFDocuments/t/G/TBTN22/BDI279.DOCX", "https://docs.wto.org/imrd/directdoc.asp?DDFDocuments/t/G/TBTN22/BDI279.DOCX")</f>
        <v>https://docs.wto.org/imrd/directdoc.asp?DDFDocuments/t/G/TBTN22/BDI279.DOCX</v>
      </c>
      <c r="R7" s="6"/>
      <c r="S7" s="6"/>
    </row>
    <row r="8" spans="1:19" ht="45">
      <c r="A8" s="8" t="s">
        <v>750</v>
      </c>
      <c r="B8" s="8" t="s">
        <v>397</v>
      </c>
      <c r="C8" s="7">
        <v>44852</v>
      </c>
      <c r="D8" s="8" t="str">
        <f>HYPERLINK("https://epingalert.org/en/Search?viewData= G/TBT/N/BDI/271"," G/TBT/N/BDI/271")</f>
        <v xml:space="preserve"> G/TBT/N/BDI/271</v>
      </c>
      <c r="E8" s="6" t="s">
        <v>49</v>
      </c>
      <c r="F8" s="8" t="s">
        <v>395</v>
      </c>
      <c r="G8" s="8" t="s">
        <v>396</v>
      </c>
      <c r="I8" s="6" t="s">
        <v>21</v>
      </c>
      <c r="J8" s="6" t="s">
        <v>22</v>
      </c>
      <c r="K8" s="6" t="s">
        <v>28</v>
      </c>
      <c r="L8" s="6" t="s">
        <v>24</v>
      </c>
      <c r="M8" s="6"/>
      <c r="N8" s="7">
        <v>44925</v>
      </c>
      <c r="O8" s="6" t="s">
        <v>25</v>
      </c>
      <c r="P8" s="8" t="s">
        <v>26</v>
      </c>
      <c r="Q8" s="6" t="str">
        <f>HYPERLINK("https://docs.wto.org/imrd/directdoc.asp?DDFDocuments/t/G/TBTN22/BDI279.DOCX", "https://docs.wto.org/imrd/directdoc.asp?DDFDocuments/t/G/TBTN22/BDI279.DOCX")</f>
        <v>https://docs.wto.org/imrd/directdoc.asp?DDFDocuments/t/G/TBTN22/BDI279.DOCX</v>
      </c>
      <c r="R8" s="6"/>
      <c r="S8" s="6"/>
    </row>
    <row r="9" spans="1:19" ht="60">
      <c r="A9" s="8" t="s">
        <v>758</v>
      </c>
      <c r="B9" s="8" t="s">
        <v>444</v>
      </c>
      <c r="C9" s="7">
        <v>44851</v>
      </c>
      <c r="D9" s="8" t="str">
        <f>HYPERLINK("https://epingalert.org/en/Search?viewData= G/TBT/N/GBR/54"," G/TBT/N/GBR/54")</f>
        <v xml:space="preserve"> G/TBT/N/GBR/54</v>
      </c>
      <c r="E9" s="6" t="s">
        <v>441</v>
      </c>
      <c r="F9" s="8" t="s">
        <v>442</v>
      </c>
      <c r="G9" s="8" t="s">
        <v>443</v>
      </c>
      <c r="I9" s="6" t="s">
        <v>21</v>
      </c>
      <c r="J9" s="6" t="s">
        <v>22</v>
      </c>
      <c r="K9" s="6" t="s">
        <v>28</v>
      </c>
      <c r="L9" s="6" t="s">
        <v>24</v>
      </c>
      <c r="M9" s="6"/>
      <c r="N9" s="7">
        <v>44925</v>
      </c>
      <c r="O9" s="6" t="s">
        <v>25</v>
      </c>
      <c r="P9" s="8" t="s">
        <v>26</v>
      </c>
      <c r="Q9" s="6" t="str">
        <f>HYPERLINK("https://docs.wto.org/imrd/directdoc.asp?DDFDocuments/t/G/TBTN22/BDI279.DOCX", "https://docs.wto.org/imrd/directdoc.asp?DDFDocuments/t/G/TBTN22/BDI279.DOCX")</f>
        <v>https://docs.wto.org/imrd/directdoc.asp?DDFDocuments/t/G/TBTN22/BDI279.DOCX</v>
      </c>
      <c r="R9" s="6"/>
      <c r="S9" s="6"/>
    </row>
    <row r="10" spans="1:19" ht="105">
      <c r="A10" s="8" t="s">
        <v>741</v>
      </c>
      <c r="B10" s="8" t="s">
        <v>345</v>
      </c>
      <c r="C10" s="7">
        <v>44855</v>
      </c>
      <c r="D10" s="8" t="str">
        <f>HYPERLINK("https://epingalert.org/en/Search?viewData= G/TBT/N/BDI/273, G/TBT/N/KEN/1301, G/TBT/N/RWA/707, G/TBT/N/TZA/826, G/TBT/N/UGA/1681"," G/TBT/N/BDI/273, G/TBT/N/KEN/1301, G/TBT/N/RWA/707, G/TBT/N/TZA/826, G/TBT/N/UGA/1681")</f>
        <v xml:space="preserve"> G/TBT/N/BDI/273, G/TBT/N/KEN/1301, G/TBT/N/RWA/707, G/TBT/N/TZA/826, G/TBT/N/UGA/1681</v>
      </c>
      <c r="E10" s="6" t="s">
        <v>17</v>
      </c>
      <c r="F10" s="8" t="s">
        <v>343</v>
      </c>
      <c r="G10" s="8" t="s">
        <v>344</v>
      </c>
      <c r="I10" s="6" t="s">
        <v>56</v>
      </c>
      <c r="J10" s="6" t="s">
        <v>57</v>
      </c>
      <c r="K10" s="6" t="s">
        <v>58</v>
      </c>
      <c r="L10" s="6" t="s">
        <v>21</v>
      </c>
      <c r="M10" s="6"/>
      <c r="N10" s="7">
        <v>44921</v>
      </c>
      <c r="O10" s="6" t="s">
        <v>25</v>
      </c>
      <c r="P10" s="8" t="s">
        <v>59</v>
      </c>
      <c r="Q10" s="6" t="str">
        <f>HYPERLINK("https://docs.wto.org/imrd/directdoc.asp?DDFDocuments/t/G/TBTN22/AUS146.DOCX", "https://docs.wto.org/imrd/directdoc.asp?DDFDocuments/t/G/TBTN22/AUS146.DOCX")</f>
        <v>https://docs.wto.org/imrd/directdoc.asp?DDFDocuments/t/G/TBTN22/AUS146.DOCX</v>
      </c>
      <c r="R10" s="6"/>
      <c r="S10" s="6"/>
    </row>
    <row r="11" spans="1:19" ht="105">
      <c r="A11" s="8" t="s">
        <v>741</v>
      </c>
      <c r="B11" s="8" t="s">
        <v>345</v>
      </c>
      <c r="C11" s="7">
        <v>44855</v>
      </c>
      <c r="D11" s="8" t="str">
        <f>HYPERLINK("https://epingalert.org/en/Search?viewData= G/TBT/N/BDI/273, G/TBT/N/KEN/1301, G/TBT/N/RWA/707, G/TBT/N/TZA/826, G/TBT/N/UGA/1681"," G/TBT/N/BDI/273, G/TBT/N/KEN/1301, G/TBT/N/RWA/707, G/TBT/N/TZA/826, G/TBT/N/UGA/1681")</f>
        <v xml:space="preserve"> G/TBT/N/BDI/273, G/TBT/N/KEN/1301, G/TBT/N/RWA/707, G/TBT/N/TZA/826, G/TBT/N/UGA/1681</v>
      </c>
      <c r="E11" s="6" t="s">
        <v>49</v>
      </c>
      <c r="F11" s="8" t="s">
        <v>343</v>
      </c>
      <c r="G11" s="8" t="s">
        <v>344</v>
      </c>
      <c r="I11" s="6" t="s">
        <v>21</v>
      </c>
      <c r="J11" s="6" t="s">
        <v>64</v>
      </c>
      <c r="K11" s="6" t="s">
        <v>65</v>
      </c>
      <c r="L11" s="6" t="s">
        <v>21</v>
      </c>
      <c r="M11" s="6"/>
      <c r="N11" s="7">
        <v>44921</v>
      </c>
      <c r="O11" s="6" t="s">
        <v>25</v>
      </c>
      <c r="P11" s="8" t="s">
        <v>66</v>
      </c>
      <c r="Q11" s="6" t="str">
        <f>HYPERLINK("https://docs.wto.org/imrd/directdoc.asp?DDFDocuments/t/G/TBTN22/THA688.DOCX", "https://docs.wto.org/imrd/directdoc.asp?DDFDocuments/t/G/TBTN22/THA688.DOCX")</f>
        <v>https://docs.wto.org/imrd/directdoc.asp?DDFDocuments/t/G/TBTN22/THA688.DOCX</v>
      </c>
      <c r="R11" s="6"/>
      <c r="S11" s="6"/>
    </row>
    <row r="12" spans="1:19" ht="105">
      <c r="A12" s="8" t="s">
        <v>741</v>
      </c>
      <c r="B12" s="8" t="s">
        <v>345</v>
      </c>
      <c r="C12" s="7">
        <v>44855</v>
      </c>
      <c r="D12" s="8" t="str">
        <f>HYPERLINK("https://epingalert.org/en/Search?viewData= G/TBT/N/BDI/273, G/TBT/N/KEN/1301, G/TBT/N/RWA/707, G/TBT/N/TZA/826, G/TBT/N/UGA/1681"," G/TBT/N/BDI/273, G/TBT/N/KEN/1301, G/TBT/N/RWA/707, G/TBT/N/TZA/826, G/TBT/N/UGA/1681")</f>
        <v xml:space="preserve"> G/TBT/N/BDI/273, G/TBT/N/KEN/1301, G/TBT/N/RWA/707, G/TBT/N/TZA/826, G/TBT/N/UGA/1681</v>
      </c>
      <c r="E12" s="6" t="s">
        <v>51</v>
      </c>
      <c r="F12" s="8" t="s">
        <v>343</v>
      </c>
      <c r="G12" s="8" t="s">
        <v>344</v>
      </c>
      <c r="I12" s="6" t="s">
        <v>71</v>
      </c>
      <c r="J12" s="6" t="s">
        <v>72</v>
      </c>
      <c r="K12" s="6" t="s">
        <v>73</v>
      </c>
      <c r="L12" s="6" t="s">
        <v>21</v>
      </c>
      <c r="M12" s="6"/>
      <c r="N12" s="7">
        <v>44921</v>
      </c>
      <c r="O12" s="6" t="s">
        <v>25</v>
      </c>
      <c r="P12" s="8" t="s">
        <v>74</v>
      </c>
      <c r="Q12" s="6" t="str">
        <f>HYPERLINK("https://docs.wto.org/imrd/directdoc.asp?DDFDocuments/t/G/TBTN22/ISR1274.DOCX", "https://docs.wto.org/imrd/directdoc.asp?DDFDocuments/t/G/TBTN22/ISR1274.DOCX")</f>
        <v>https://docs.wto.org/imrd/directdoc.asp?DDFDocuments/t/G/TBTN22/ISR1274.DOCX</v>
      </c>
      <c r="R12" s="6"/>
      <c r="S12" s="6"/>
    </row>
    <row r="13" spans="1:19" ht="105">
      <c r="A13" s="8" t="s">
        <v>741</v>
      </c>
      <c r="B13" s="8" t="s">
        <v>345</v>
      </c>
      <c r="C13" s="7">
        <v>44855</v>
      </c>
      <c r="D13" s="8" t="str">
        <f>HYPERLINK("https://epingalert.org/en/Search?viewData= G/TBT/N/BDI/273, G/TBT/N/KEN/1301, G/TBT/N/RWA/707, G/TBT/N/TZA/826, G/TBT/N/UGA/1681"," G/TBT/N/BDI/273, G/TBT/N/KEN/1301, G/TBT/N/RWA/707, G/TBT/N/TZA/826, G/TBT/N/UGA/1681")</f>
        <v xml:space="preserve"> G/TBT/N/BDI/273, G/TBT/N/KEN/1301, G/TBT/N/RWA/707, G/TBT/N/TZA/826, G/TBT/N/UGA/1681</v>
      </c>
      <c r="E13" s="6" t="s">
        <v>27</v>
      </c>
      <c r="F13" s="8" t="s">
        <v>343</v>
      </c>
      <c r="G13" s="8" t="s">
        <v>344</v>
      </c>
      <c r="I13" s="6" t="s">
        <v>21</v>
      </c>
      <c r="J13" s="6" t="s">
        <v>78</v>
      </c>
      <c r="K13" s="6" t="s">
        <v>65</v>
      </c>
      <c r="L13" s="6" t="s">
        <v>21</v>
      </c>
      <c r="M13" s="6"/>
      <c r="N13" s="7">
        <v>44921</v>
      </c>
      <c r="O13" s="6" t="s">
        <v>25</v>
      </c>
      <c r="P13" s="8" t="s">
        <v>79</v>
      </c>
      <c r="Q13" s="6" t="str">
        <f>HYPERLINK("https://docs.wto.org/imrd/directdoc.asp?DDFDocuments/t/G/TBTN22/THA687.DOCX", "https://docs.wto.org/imrd/directdoc.asp?DDFDocuments/t/G/TBTN22/THA687.DOCX")</f>
        <v>https://docs.wto.org/imrd/directdoc.asp?DDFDocuments/t/G/TBTN22/THA687.DOCX</v>
      </c>
      <c r="R13" s="6"/>
      <c r="S13" s="6"/>
    </row>
    <row r="14" spans="1:19" ht="105">
      <c r="A14" s="8" t="s">
        <v>741</v>
      </c>
      <c r="B14" s="8" t="s">
        <v>345</v>
      </c>
      <c r="C14" s="7">
        <v>44855</v>
      </c>
      <c r="D14" s="8" t="str">
        <f>HYPERLINK("https://epingalert.org/en/Search?viewData= G/TBT/N/BDI/273, G/TBT/N/KEN/1301, G/TBT/N/RWA/707, G/TBT/N/TZA/826, G/TBT/N/UGA/1681"," G/TBT/N/BDI/273, G/TBT/N/KEN/1301, G/TBT/N/RWA/707, G/TBT/N/TZA/826, G/TBT/N/UGA/1681")</f>
        <v xml:space="preserve"> G/TBT/N/BDI/273, G/TBT/N/KEN/1301, G/TBT/N/RWA/707, G/TBT/N/TZA/826, G/TBT/N/UGA/1681</v>
      </c>
      <c r="E14" s="6" t="s">
        <v>50</v>
      </c>
      <c r="F14" s="8" t="s">
        <v>343</v>
      </c>
      <c r="G14" s="8" t="s">
        <v>344</v>
      </c>
      <c r="I14" s="6" t="s">
        <v>21</v>
      </c>
      <c r="J14" s="6" t="s">
        <v>64</v>
      </c>
      <c r="K14" s="6" t="s">
        <v>65</v>
      </c>
      <c r="L14" s="6" t="s">
        <v>21</v>
      </c>
      <c r="M14" s="6"/>
      <c r="N14" s="7">
        <v>44921</v>
      </c>
      <c r="O14" s="6" t="s">
        <v>25</v>
      </c>
      <c r="P14" s="8" t="s">
        <v>82</v>
      </c>
      <c r="Q14" s="6" t="str">
        <f>HYPERLINK("https://docs.wto.org/imrd/directdoc.asp?DDFDocuments/t/G/TBTN22/THA689.DOCX", "https://docs.wto.org/imrd/directdoc.asp?DDFDocuments/t/G/TBTN22/THA689.DOCX")</f>
        <v>https://docs.wto.org/imrd/directdoc.asp?DDFDocuments/t/G/TBTN22/THA689.DOCX</v>
      </c>
      <c r="R14" s="6"/>
      <c r="S14" s="6"/>
    </row>
    <row r="15" spans="1:19" ht="120">
      <c r="A15" s="8" t="s">
        <v>784</v>
      </c>
      <c r="B15" s="8" t="s">
        <v>614</v>
      </c>
      <c r="C15" s="7">
        <v>44838</v>
      </c>
      <c r="D15" s="8" t="str">
        <f>HYPERLINK("https://epingalert.org/en/Search?viewData= G/TBT/N/UGA/1673"," G/TBT/N/UGA/1673")</f>
        <v xml:space="preserve"> G/TBT/N/UGA/1673</v>
      </c>
      <c r="E15" s="6" t="s">
        <v>17</v>
      </c>
      <c r="F15" s="8" t="s">
        <v>612</v>
      </c>
      <c r="G15" s="8" t="s">
        <v>613</v>
      </c>
      <c r="I15" s="6" t="s">
        <v>21</v>
      </c>
      <c r="J15" s="6" t="s">
        <v>21</v>
      </c>
      <c r="K15" s="6" t="s">
        <v>34</v>
      </c>
      <c r="L15" s="6" t="s">
        <v>86</v>
      </c>
      <c r="M15" s="6"/>
      <c r="N15" s="7">
        <v>44921</v>
      </c>
      <c r="O15" s="6" t="s">
        <v>25</v>
      </c>
      <c r="P15" s="8" t="s">
        <v>87</v>
      </c>
      <c r="Q15" s="6" t="str">
        <f>HYPERLINK("https://docs.wto.org/imrd/directdoc.asp?DDFDocuments/t/G/TBTN22/JPN750.DOCX", "https://docs.wto.org/imrd/directdoc.asp?DDFDocuments/t/G/TBTN22/JPN750.DOCX")</f>
        <v>https://docs.wto.org/imrd/directdoc.asp?DDFDocuments/t/G/TBTN22/JPN750.DOCX</v>
      </c>
      <c r="R15" s="6"/>
      <c r="S15" s="6"/>
    </row>
    <row r="16" spans="1:19" ht="60">
      <c r="A16" s="8" t="s">
        <v>769</v>
      </c>
      <c r="B16" s="8" t="s">
        <v>515</v>
      </c>
      <c r="C16" s="7">
        <v>44847</v>
      </c>
      <c r="D16" s="8" t="str">
        <f>HYPERLINK("https://epingalert.org/en/Search?viewData= G/TBT/N/BDI/267, G/TBT/N/KEN/1296, G/TBT/N/RWA/702, G/TBT/N/TZA/821, G/TBT/N/UGA/1676"," G/TBT/N/BDI/267, G/TBT/N/KEN/1296, G/TBT/N/RWA/702, G/TBT/N/TZA/821, G/TBT/N/UGA/1676")</f>
        <v xml:space="preserve"> G/TBT/N/BDI/267, G/TBT/N/KEN/1296, G/TBT/N/RWA/702, G/TBT/N/TZA/821, G/TBT/N/UGA/1676</v>
      </c>
      <c r="E16" s="6" t="s">
        <v>49</v>
      </c>
      <c r="F16" s="8" t="s">
        <v>513</v>
      </c>
      <c r="G16" s="8" t="s">
        <v>514</v>
      </c>
      <c r="I16" s="6" t="s">
        <v>21</v>
      </c>
      <c r="J16" s="6" t="s">
        <v>21</v>
      </c>
      <c r="K16" s="6" t="s">
        <v>91</v>
      </c>
      <c r="L16" s="6" t="s">
        <v>86</v>
      </c>
      <c r="M16" s="6"/>
      <c r="N16" s="7">
        <v>44921</v>
      </c>
      <c r="O16" s="6" t="s">
        <v>25</v>
      </c>
      <c r="P16" s="8" t="s">
        <v>92</v>
      </c>
      <c r="Q16" s="6" t="str">
        <f>HYPERLINK("https://docs.wto.org/imrd/directdoc.asp?DDFDocuments/t/G/TBTN22/THA685.DOCX", "https://docs.wto.org/imrd/directdoc.asp?DDFDocuments/t/G/TBTN22/THA685.DOCX")</f>
        <v>https://docs.wto.org/imrd/directdoc.asp?DDFDocuments/t/G/TBTN22/THA685.DOCX</v>
      </c>
      <c r="R16" s="6"/>
      <c r="S16" s="6"/>
    </row>
    <row r="17" spans="1:19" ht="60">
      <c r="A17" s="8" t="s">
        <v>769</v>
      </c>
      <c r="B17" s="8" t="s">
        <v>515</v>
      </c>
      <c r="C17" s="7">
        <v>44847</v>
      </c>
      <c r="D17" s="8" t="str">
        <f>HYPERLINK("https://epingalert.org/en/Search?viewData= G/TBT/N/BDI/267, G/TBT/N/KEN/1296, G/TBT/N/RWA/702, G/TBT/N/TZA/821, G/TBT/N/UGA/1676"," G/TBT/N/BDI/267, G/TBT/N/KEN/1296, G/TBT/N/RWA/702, G/TBT/N/TZA/821, G/TBT/N/UGA/1676")</f>
        <v xml:space="preserve"> G/TBT/N/BDI/267, G/TBT/N/KEN/1296, G/TBT/N/RWA/702, G/TBT/N/TZA/821, G/TBT/N/UGA/1676</v>
      </c>
      <c r="E17" s="6" t="s">
        <v>50</v>
      </c>
      <c r="F17" s="8" t="s">
        <v>513</v>
      </c>
      <c r="G17" s="8" t="s">
        <v>514</v>
      </c>
      <c r="I17" s="6" t="s">
        <v>21</v>
      </c>
      <c r="J17" s="6" t="s">
        <v>21</v>
      </c>
      <c r="K17" s="6" t="s">
        <v>97</v>
      </c>
      <c r="L17" s="6" t="s">
        <v>21</v>
      </c>
      <c r="M17" s="6"/>
      <c r="N17" s="7" t="s">
        <v>21</v>
      </c>
      <c r="O17" s="6" t="s">
        <v>25</v>
      </c>
      <c r="P17" s="8" t="s">
        <v>98</v>
      </c>
      <c r="Q17" s="6" t="str">
        <f>HYPERLINK("https://docs.wto.org/imrd/directdoc.asp?DDFDocuments/t/G/TBTN22/UKR233.DOCX", "https://docs.wto.org/imrd/directdoc.asp?DDFDocuments/t/G/TBTN22/UKR233.DOCX")</f>
        <v>https://docs.wto.org/imrd/directdoc.asp?DDFDocuments/t/G/TBTN22/UKR233.DOCX</v>
      </c>
      <c r="R17" s="6"/>
      <c r="S17" s="6"/>
    </row>
    <row r="18" spans="1:19" ht="60">
      <c r="A18" s="8" t="s">
        <v>769</v>
      </c>
      <c r="B18" s="8" t="s">
        <v>515</v>
      </c>
      <c r="C18" s="7">
        <v>44847</v>
      </c>
      <c r="D18" s="8" t="str">
        <f>HYPERLINK("https://epingalert.org/en/Search?viewData= G/TBT/N/BDI/268, G/TBT/N/KEN/1297, G/TBT/N/RWA/703, G/TBT/N/TZA/822, G/TBT/N/UGA/1677"," G/TBT/N/BDI/268, G/TBT/N/KEN/1297, G/TBT/N/RWA/703, G/TBT/N/TZA/822, G/TBT/N/UGA/1677")</f>
        <v xml:space="preserve"> G/TBT/N/BDI/268, G/TBT/N/KEN/1297, G/TBT/N/RWA/703, G/TBT/N/TZA/822, G/TBT/N/UGA/1677</v>
      </c>
      <c r="E18" s="6" t="s">
        <v>51</v>
      </c>
      <c r="F18" s="8" t="s">
        <v>521</v>
      </c>
      <c r="G18" s="8" t="s">
        <v>522</v>
      </c>
      <c r="I18" s="6" t="s">
        <v>21</v>
      </c>
      <c r="J18" s="6" t="s">
        <v>103</v>
      </c>
      <c r="K18" s="6" t="s">
        <v>104</v>
      </c>
      <c r="L18" s="6" t="s">
        <v>24</v>
      </c>
      <c r="M18" s="6"/>
      <c r="N18" s="7">
        <v>44922</v>
      </c>
      <c r="O18" s="6" t="s">
        <v>25</v>
      </c>
      <c r="P18" s="8" t="s">
        <v>105</v>
      </c>
      <c r="Q18" s="6"/>
      <c r="R18" s="6"/>
      <c r="S18" s="6" t="str">
        <f>HYPERLINK("https://docs.wto.org/imrd/directdoc.asp?DDFDocuments/v/G/TBTN22/PRY136.DOCX", "https://docs.wto.org/imrd/directdoc.asp?DDFDocuments/v/G/TBTN22/PRY136.DOCX")</f>
        <v>https://docs.wto.org/imrd/directdoc.asp?DDFDocuments/v/G/TBTN22/PRY136.DOCX</v>
      </c>
    </row>
    <row r="19" spans="1:19" ht="60">
      <c r="A19" s="8" t="s">
        <v>769</v>
      </c>
      <c r="B19" s="8" t="s">
        <v>515</v>
      </c>
      <c r="C19" s="7">
        <v>44847</v>
      </c>
      <c r="D19" s="8" t="str">
        <f>HYPERLINK("https://epingalert.org/en/Search?viewData= G/TBT/N/BDI/267, G/TBT/N/KEN/1296, G/TBT/N/RWA/702, G/TBT/N/TZA/821, G/TBT/N/UGA/1676"," G/TBT/N/BDI/267, G/TBT/N/KEN/1296, G/TBT/N/RWA/702, G/TBT/N/TZA/821, G/TBT/N/UGA/1676")</f>
        <v xml:space="preserve"> G/TBT/N/BDI/267, G/TBT/N/KEN/1296, G/TBT/N/RWA/702, G/TBT/N/TZA/821, G/TBT/N/UGA/1676</v>
      </c>
      <c r="E19" s="6" t="s">
        <v>27</v>
      </c>
      <c r="F19" s="8" t="s">
        <v>513</v>
      </c>
      <c r="G19" s="8" t="s">
        <v>514</v>
      </c>
      <c r="I19" s="6" t="s">
        <v>21</v>
      </c>
      <c r="J19" s="6" t="s">
        <v>110</v>
      </c>
      <c r="K19" s="6" t="s">
        <v>111</v>
      </c>
      <c r="L19" s="6" t="s">
        <v>21</v>
      </c>
      <c r="M19" s="6"/>
      <c r="N19" s="7">
        <v>44921</v>
      </c>
      <c r="O19" s="6" t="s">
        <v>25</v>
      </c>
      <c r="P19" s="8" t="s">
        <v>112</v>
      </c>
      <c r="Q19" s="6" t="str">
        <f>HYPERLINK("https://docs.wto.org/imrd/directdoc.asp?DDFDocuments/t/G/TBTN22/EU932.DOCX", "https://docs.wto.org/imrd/directdoc.asp?DDFDocuments/t/G/TBTN22/EU932.DOCX")</f>
        <v>https://docs.wto.org/imrd/directdoc.asp?DDFDocuments/t/G/TBTN22/EU932.DOCX</v>
      </c>
      <c r="R19" s="6"/>
      <c r="S19" s="6"/>
    </row>
    <row r="20" spans="1:19" ht="60">
      <c r="A20" s="8" t="s">
        <v>769</v>
      </c>
      <c r="B20" s="8" t="s">
        <v>515</v>
      </c>
      <c r="C20" s="7">
        <v>44847</v>
      </c>
      <c r="D20" s="8" t="str">
        <f>HYPERLINK("https://epingalert.org/en/Search?viewData= G/TBT/N/BDI/268, G/TBT/N/KEN/1297, G/TBT/N/RWA/703, G/TBT/N/TZA/822, G/TBT/N/UGA/1677"," G/TBT/N/BDI/268, G/TBT/N/KEN/1297, G/TBT/N/RWA/703, G/TBT/N/TZA/822, G/TBT/N/UGA/1677")</f>
        <v xml:space="preserve"> G/TBT/N/BDI/268, G/TBT/N/KEN/1297, G/TBT/N/RWA/703, G/TBT/N/TZA/822, G/TBT/N/UGA/1677</v>
      </c>
      <c r="E20" s="6" t="s">
        <v>49</v>
      </c>
      <c r="F20" s="8" t="s">
        <v>521</v>
      </c>
      <c r="G20" s="8" t="s">
        <v>522</v>
      </c>
      <c r="I20" s="6" t="s">
        <v>117</v>
      </c>
      <c r="J20" s="6" t="s">
        <v>118</v>
      </c>
      <c r="K20" s="6" t="s">
        <v>119</v>
      </c>
      <c r="L20" s="6" t="s">
        <v>24</v>
      </c>
      <c r="M20" s="6"/>
      <c r="N20" s="7">
        <v>44921</v>
      </c>
      <c r="O20" s="6" t="s">
        <v>25</v>
      </c>
      <c r="P20" s="8" t="s">
        <v>120</v>
      </c>
      <c r="Q20" s="6" t="str">
        <f>HYPERLINK("https://docs.wto.org/imrd/directdoc.asp?DDFDocuments/t/G/TBTN22/BWA162.DOCX", "https://docs.wto.org/imrd/directdoc.asp?DDFDocuments/t/G/TBTN22/BWA162.DOCX")</f>
        <v>https://docs.wto.org/imrd/directdoc.asp?DDFDocuments/t/G/TBTN22/BWA162.DOCX</v>
      </c>
      <c r="R20" s="6"/>
      <c r="S20" s="6"/>
    </row>
    <row r="21" spans="1:19" ht="60">
      <c r="A21" s="8" t="s">
        <v>769</v>
      </c>
      <c r="B21" s="8" t="s">
        <v>515</v>
      </c>
      <c r="C21" s="7">
        <v>44847</v>
      </c>
      <c r="D21" s="8" t="str">
        <f>HYPERLINK("https://epingalert.org/en/Search?viewData= G/TBT/N/BDI/267, G/TBT/N/KEN/1296, G/TBT/N/RWA/702, G/TBT/N/TZA/821, G/TBT/N/UGA/1676"," G/TBT/N/BDI/267, G/TBT/N/KEN/1296, G/TBT/N/RWA/702, G/TBT/N/TZA/821, G/TBT/N/UGA/1676")</f>
        <v xml:space="preserve"> G/TBT/N/BDI/267, G/TBT/N/KEN/1296, G/TBT/N/RWA/702, G/TBT/N/TZA/821, G/TBT/N/UGA/1676</v>
      </c>
      <c r="E21" s="6" t="s">
        <v>17</v>
      </c>
      <c r="F21" s="8" t="s">
        <v>513</v>
      </c>
      <c r="G21" s="8" t="s">
        <v>514</v>
      </c>
      <c r="I21" s="6" t="s">
        <v>21</v>
      </c>
      <c r="J21" s="6" t="s">
        <v>21</v>
      </c>
      <c r="K21" s="6" t="s">
        <v>124</v>
      </c>
      <c r="L21" s="6" t="s">
        <v>21</v>
      </c>
      <c r="M21" s="6"/>
      <c r="N21" s="7">
        <v>44921</v>
      </c>
      <c r="O21" s="6" t="s">
        <v>25</v>
      </c>
      <c r="P21" s="8" t="s">
        <v>125</v>
      </c>
      <c r="Q21" s="6" t="str">
        <f>HYPERLINK("https://docs.wto.org/imrd/directdoc.asp?DDFDocuments/t/G/TBTN22/THA683.DOCX", "https://docs.wto.org/imrd/directdoc.asp?DDFDocuments/t/G/TBTN22/THA683.DOCX")</f>
        <v>https://docs.wto.org/imrd/directdoc.asp?DDFDocuments/t/G/TBTN22/THA683.DOCX</v>
      </c>
      <c r="R21" s="6"/>
      <c r="S21" s="6"/>
    </row>
    <row r="22" spans="1:19" ht="60">
      <c r="A22" s="8" t="s">
        <v>769</v>
      </c>
      <c r="B22" s="8" t="s">
        <v>515</v>
      </c>
      <c r="C22" s="7">
        <v>44847</v>
      </c>
      <c r="D22" s="8" t="str">
        <f>HYPERLINK("https://epingalert.org/en/Search?viewData= G/TBT/N/BDI/268, G/TBT/N/KEN/1297, G/TBT/N/RWA/703, G/TBT/N/TZA/822, G/TBT/N/UGA/1677"," G/TBT/N/BDI/268, G/TBT/N/KEN/1297, G/TBT/N/RWA/703, G/TBT/N/TZA/822, G/TBT/N/UGA/1677")</f>
        <v xml:space="preserve"> G/TBT/N/BDI/268, G/TBT/N/KEN/1297, G/TBT/N/RWA/703, G/TBT/N/TZA/822, G/TBT/N/UGA/1677</v>
      </c>
      <c r="E22" s="6" t="s">
        <v>50</v>
      </c>
      <c r="F22" s="8" t="s">
        <v>521</v>
      </c>
      <c r="G22" s="8" t="s">
        <v>522</v>
      </c>
      <c r="I22" s="6" t="s">
        <v>130</v>
      </c>
      <c r="J22" s="6" t="s">
        <v>21</v>
      </c>
      <c r="K22" s="6" t="s">
        <v>41</v>
      </c>
      <c r="L22" s="6" t="s">
        <v>24</v>
      </c>
      <c r="M22" s="6"/>
      <c r="N22" s="7">
        <v>44921</v>
      </c>
      <c r="O22" s="6" t="s">
        <v>25</v>
      </c>
      <c r="P22" s="6"/>
      <c r="Q22" s="6" t="str">
        <f>HYPERLINK("https://docs.wto.org/imrd/directdoc.asp?DDFDocuments/t/G/TBTN22/MYS114.DOCX", "https://docs.wto.org/imrd/directdoc.asp?DDFDocuments/t/G/TBTN22/MYS114.DOCX")</f>
        <v>https://docs.wto.org/imrd/directdoc.asp?DDFDocuments/t/G/TBTN22/MYS114.DOCX</v>
      </c>
      <c r="R22" s="6"/>
      <c r="S22" s="6"/>
    </row>
    <row r="23" spans="1:19" ht="60">
      <c r="A23" s="8" t="s">
        <v>769</v>
      </c>
      <c r="B23" s="8" t="s">
        <v>515</v>
      </c>
      <c r="C23" s="7">
        <v>44847</v>
      </c>
      <c r="D23" s="8" t="str">
        <f>HYPERLINK("https://epingalert.org/en/Search?viewData= G/TBT/N/BDI/269, G/TBT/N/KEN/1298, G/TBT/N/RWA/704, G/TBT/N/TZA/823, G/TBT/N/UGA/1678"," G/TBT/N/BDI/269, G/TBT/N/KEN/1298, G/TBT/N/RWA/704, G/TBT/N/TZA/823, G/TBT/N/UGA/1678")</f>
        <v xml:space="preserve"> G/TBT/N/BDI/269, G/TBT/N/KEN/1298, G/TBT/N/RWA/704, G/TBT/N/TZA/823, G/TBT/N/UGA/1678</v>
      </c>
      <c r="E23" s="6" t="s">
        <v>17</v>
      </c>
      <c r="F23" s="8" t="s">
        <v>524</v>
      </c>
      <c r="G23" s="8" t="s">
        <v>525</v>
      </c>
      <c r="I23" s="6" t="s">
        <v>133</v>
      </c>
      <c r="J23" s="6" t="s">
        <v>118</v>
      </c>
      <c r="K23" s="6" t="s">
        <v>134</v>
      </c>
      <c r="L23" s="6" t="s">
        <v>24</v>
      </c>
      <c r="M23" s="6"/>
      <c r="N23" s="7">
        <v>44921</v>
      </c>
      <c r="O23" s="6" t="s">
        <v>25</v>
      </c>
      <c r="P23" s="8" t="s">
        <v>135</v>
      </c>
      <c r="Q23" s="6" t="str">
        <f>HYPERLINK("https://docs.wto.org/imrd/directdoc.asp?DDFDocuments/t/G/TBTN22/BWA163.DOCX", "https://docs.wto.org/imrd/directdoc.asp?DDFDocuments/t/G/TBTN22/BWA163.DOCX")</f>
        <v>https://docs.wto.org/imrd/directdoc.asp?DDFDocuments/t/G/TBTN22/BWA163.DOCX</v>
      </c>
      <c r="R23" s="6"/>
      <c r="S23" s="6"/>
    </row>
    <row r="24" spans="1:19" ht="60">
      <c r="A24" s="8" t="s">
        <v>769</v>
      </c>
      <c r="B24" s="8" t="s">
        <v>515</v>
      </c>
      <c r="C24" s="7">
        <v>44847</v>
      </c>
      <c r="D24" s="8" t="str">
        <f>HYPERLINK("https://epingalert.org/en/Search?viewData= G/TBT/N/BDI/269, G/TBT/N/KEN/1298, G/TBT/N/RWA/704, G/TBT/N/TZA/823, G/TBT/N/UGA/1678"," G/TBT/N/BDI/269, G/TBT/N/KEN/1298, G/TBT/N/RWA/704, G/TBT/N/TZA/823, G/TBT/N/UGA/1678")</f>
        <v xml:space="preserve"> G/TBT/N/BDI/269, G/TBT/N/KEN/1298, G/TBT/N/RWA/704, G/TBT/N/TZA/823, G/TBT/N/UGA/1678</v>
      </c>
      <c r="E24" s="6" t="s">
        <v>27</v>
      </c>
      <c r="F24" s="8" t="s">
        <v>524</v>
      </c>
      <c r="G24" s="8" t="s">
        <v>525</v>
      </c>
      <c r="I24" s="6" t="s">
        <v>21</v>
      </c>
      <c r="J24" s="6" t="s">
        <v>21</v>
      </c>
      <c r="K24" s="6" t="s">
        <v>41</v>
      </c>
      <c r="L24" s="6" t="s">
        <v>86</v>
      </c>
      <c r="M24" s="6"/>
      <c r="N24" s="7">
        <v>44921</v>
      </c>
      <c r="O24" s="6" t="s">
        <v>25</v>
      </c>
      <c r="P24" s="8" t="s">
        <v>138</v>
      </c>
      <c r="Q24" s="6" t="str">
        <f>HYPERLINK("https://docs.wto.org/imrd/directdoc.asp?DDFDocuments/t/G/TBTN22/KOR1110.DOCX", "https://docs.wto.org/imrd/directdoc.asp?DDFDocuments/t/G/TBTN22/KOR1110.DOCX")</f>
        <v>https://docs.wto.org/imrd/directdoc.asp?DDFDocuments/t/G/TBTN22/KOR1110.DOCX</v>
      </c>
      <c r="R24" s="6"/>
      <c r="S24" s="6"/>
    </row>
    <row r="25" spans="1:19" ht="60">
      <c r="A25" s="8" t="s">
        <v>769</v>
      </c>
      <c r="B25" s="8" t="s">
        <v>515</v>
      </c>
      <c r="C25" s="7">
        <v>44847</v>
      </c>
      <c r="D25" s="8" t="str">
        <f>HYPERLINK("https://epingalert.org/en/Search?viewData= G/TBT/N/BDI/269, G/TBT/N/KEN/1298, G/TBT/N/RWA/704, G/TBT/N/TZA/823, G/TBT/N/UGA/1678"," G/TBT/N/BDI/269, G/TBT/N/KEN/1298, G/TBT/N/RWA/704, G/TBT/N/TZA/823, G/TBT/N/UGA/1678")</f>
        <v xml:space="preserve"> G/TBT/N/BDI/269, G/TBT/N/KEN/1298, G/TBT/N/RWA/704, G/TBT/N/TZA/823, G/TBT/N/UGA/1678</v>
      </c>
      <c r="E25" s="6" t="s">
        <v>49</v>
      </c>
      <c r="F25" s="8" t="s">
        <v>524</v>
      </c>
      <c r="G25" s="8" t="s">
        <v>525</v>
      </c>
      <c r="I25" s="6" t="s">
        <v>21</v>
      </c>
      <c r="J25" s="6" t="s">
        <v>143</v>
      </c>
      <c r="K25" s="6" t="s">
        <v>144</v>
      </c>
      <c r="L25" s="6" t="s">
        <v>86</v>
      </c>
      <c r="M25" s="6"/>
      <c r="N25" s="7">
        <v>44922</v>
      </c>
      <c r="O25" s="6" t="s">
        <v>25</v>
      </c>
      <c r="P25" s="8" t="s">
        <v>145</v>
      </c>
      <c r="Q25" s="6" t="str">
        <f>HYPERLINK("https://docs.wto.org/imrd/directdoc.asp?DDFDocuments/t/G/TBTN22/USA1935.DOCX", "https://docs.wto.org/imrd/directdoc.asp?DDFDocuments/t/G/TBTN22/USA1935.DOCX")</f>
        <v>https://docs.wto.org/imrd/directdoc.asp?DDFDocuments/t/G/TBTN22/USA1935.DOCX</v>
      </c>
      <c r="R25" s="6"/>
      <c r="S25" s="6"/>
    </row>
    <row r="26" spans="1:19" ht="60">
      <c r="A26" s="8" t="s">
        <v>769</v>
      </c>
      <c r="B26" s="8" t="s">
        <v>515</v>
      </c>
      <c r="C26" s="7">
        <v>44847</v>
      </c>
      <c r="D26" s="8" t="str">
        <f>HYPERLINK("https://epingalert.org/en/Search?viewData= G/TBT/N/BDI/269, G/TBT/N/KEN/1298, G/TBT/N/RWA/704, G/TBT/N/TZA/823, G/TBT/N/UGA/1678"," G/TBT/N/BDI/269, G/TBT/N/KEN/1298, G/TBT/N/RWA/704, G/TBT/N/TZA/823, G/TBT/N/UGA/1678")</f>
        <v xml:space="preserve"> G/TBT/N/BDI/269, G/TBT/N/KEN/1298, G/TBT/N/RWA/704, G/TBT/N/TZA/823, G/TBT/N/UGA/1678</v>
      </c>
      <c r="E26" s="6" t="s">
        <v>51</v>
      </c>
      <c r="F26" s="8" t="s">
        <v>524</v>
      </c>
      <c r="G26" s="8" t="s">
        <v>525</v>
      </c>
      <c r="I26" s="6" t="s">
        <v>21</v>
      </c>
      <c r="J26" s="6" t="s">
        <v>110</v>
      </c>
      <c r="K26" s="6" t="s">
        <v>148</v>
      </c>
      <c r="L26" s="6" t="s">
        <v>21</v>
      </c>
      <c r="M26" s="6"/>
      <c r="N26" s="7">
        <v>44921</v>
      </c>
      <c r="O26" s="6" t="s">
        <v>25</v>
      </c>
      <c r="P26" s="8" t="s">
        <v>149</v>
      </c>
      <c r="Q26" s="6" t="str">
        <f>HYPERLINK("https://docs.wto.org/imrd/directdoc.asp?DDFDocuments/t/G/TBTN22/EU933.DOCX", "https://docs.wto.org/imrd/directdoc.asp?DDFDocuments/t/G/TBTN22/EU933.DOCX")</f>
        <v>https://docs.wto.org/imrd/directdoc.asp?DDFDocuments/t/G/TBTN22/EU933.DOCX</v>
      </c>
      <c r="R26" s="6"/>
      <c r="S26" s="6"/>
    </row>
    <row r="27" spans="1:19" ht="60">
      <c r="A27" s="8" t="s">
        <v>769</v>
      </c>
      <c r="B27" s="8" t="s">
        <v>515</v>
      </c>
      <c r="C27" s="7">
        <v>44847</v>
      </c>
      <c r="D27" s="8" t="str">
        <f>HYPERLINK("https://epingalert.org/en/Search?viewData= G/TBT/N/BDI/269, G/TBT/N/KEN/1298, G/TBT/N/RWA/704, G/TBT/N/TZA/823, G/TBT/N/UGA/1678"," G/TBT/N/BDI/269, G/TBT/N/KEN/1298, G/TBT/N/RWA/704, G/TBT/N/TZA/823, G/TBT/N/UGA/1678")</f>
        <v xml:space="preserve"> G/TBT/N/BDI/269, G/TBT/N/KEN/1298, G/TBT/N/RWA/704, G/TBT/N/TZA/823, G/TBT/N/UGA/1678</v>
      </c>
      <c r="E27" s="6" t="s">
        <v>50</v>
      </c>
      <c r="F27" s="8" t="s">
        <v>524</v>
      </c>
      <c r="G27" s="8" t="s">
        <v>525</v>
      </c>
      <c r="I27" s="6" t="s">
        <v>21</v>
      </c>
      <c r="J27" s="6" t="s">
        <v>78</v>
      </c>
      <c r="K27" s="6" t="s">
        <v>65</v>
      </c>
      <c r="L27" s="6" t="s">
        <v>21</v>
      </c>
      <c r="M27" s="6"/>
      <c r="N27" s="7">
        <v>44921</v>
      </c>
      <c r="O27" s="6" t="s">
        <v>25</v>
      </c>
      <c r="P27" s="8" t="s">
        <v>152</v>
      </c>
      <c r="Q27" s="6" t="str">
        <f>HYPERLINK("https://docs.wto.org/imrd/directdoc.asp?DDFDocuments/t/G/TBTN22/THA686.DOCX", "https://docs.wto.org/imrd/directdoc.asp?DDFDocuments/t/G/TBTN22/THA686.DOCX")</f>
        <v>https://docs.wto.org/imrd/directdoc.asp?DDFDocuments/t/G/TBTN22/THA686.DOCX</v>
      </c>
      <c r="R27" s="6"/>
      <c r="S27" s="6"/>
    </row>
    <row r="28" spans="1:19" ht="60">
      <c r="A28" s="8" t="s">
        <v>769</v>
      </c>
      <c r="B28" s="8" t="s">
        <v>515</v>
      </c>
      <c r="C28" s="7">
        <v>44847</v>
      </c>
      <c r="D28" s="8" t="str">
        <f>HYPERLINK("https://epingalert.org/en/Search?viewData= G/TBT/N/BDI/267, G/TBT/N/KEN/1296, G/TBT/N/RWA/702, G/TBT/N/TZA/821, G/TBT/N/UGA/1676"," G/TBT/N/BDI/267, G/TBT/N/KEN/1296, G/TBT/N/RWA/702, G/TBT/N/TZA/821, G/TBT/N/UGA/1676")</f>
        <v xml:space="preserve"> G/TBT/N/BDI/267, G/TBT/N/KEN/1296, G/TBT/N/RWA/702, G/TBT/N/TZA/821, G/TBT/N/UGA/1676</v>
      </c>
      <c r="E28" s="6" t="s">
        <v>51</v>
      </c>
      <c r="F28" s="8" t="s">
        <v>513</v>
      </c>
      <c r="G28" s="8" t="s">
        <v>514</v>
      </c>
      <c r="I28" s="6" t="s">
        <v>21</v>
      </c>
      <c r="J28" s="6" t="s">
        <v>157</v>
      </c>
      <c r="K28" s="6" t="s">
        <v>158</v>
      </c>
      <c r="L28" s="6" t="s">
        <v>21</v>
      </c>
      <c r="M28" s="6"/>
      <c r="N28" s="7">
        <v>44921</v>
      </c>
      <c r="O28" s="6" t="s">
        <v>25</v>
      </c>
      <c r="P28" s="6"/>
      <c r="Q28" s="6"/>
      <c r="R28" s="6"/>
      <c r="S28" s="6" t="str">
        <f>HYPERLINK("https://docs.wto.org/imrd/directdoc.asp?DDFDocuments/v/G/TBTN22/PAN123.DOCX", "https://docs.wto.org/imrd/directdoc.asp?DDFDocuments/v/G/TBTN22/PAN123.DOCX")</f>
        <v>https://docs.wto.org/imrd/directdoc.asp?DDFDocuments/v/G/TBTN22/PAN123.DOCX</v>
      </c>
    </row>
    <row r="29" spans="1:19" ht="60">
      <c r="A29" s="8" t="s">
        <v>769</v>
      </c>
      <c r="B29" s="8" t="s">
        <v>515</v>
      </c>
      <c r="C29" s="7">
        <v>44847</v>
      </c>
      <c r="D29" s="8" t="str">
        <f>HYPERLINK("https://epingalert.org/en/Search?viewData= G/TBT/N/BDI/268, G/TBT/N/KEN/1297, G/TBT/N/RWA/703, G/TBT/N/TZA/822, G/TBT/N/UGA/1677"," G/TBT/N/BDI/268, G/TBT/N/KEN/1297, G/TBT/N/RWA/703, G/TBT/N/TZA/822, G/TBT/N/UGA/1677")</f>
        <v xml:space="preserve"> G/TBT/N/BDI/268, G/TBT/N/KEN/1297, G/TBT/N/RWA/703, G/TBT/N/TZA/822, G/TBT/N/UGA/1677</v>
      </c>
      <c r="E29" s="6" t="s">
        <v>17</v>
      </c>
      <c r="F29" s="8" t="s">
        <v>521</v>
      </c>
      <c r="G29" s="8" t="s">
        <v>522</v>
      </c>
      <c r="I29" s="6" t="s">
        <v>21</v>
      </c>
      <c r="J29" s="6" t="s">
        <v>21</v>
      </c>
      <c r="K29" s="6" t="s">
        <v>162</v>
      </c>
      <c r="L29" s="6" t="s">
        <v>21</v>
      </c>
      <c r="M29" s="6"/>
      <c r="N29" s="7">
        <v>44921</v>
      </c>
      <c r="O29" s="6" t="s">
        <v>25</v>
      </c>
      <c r="P29" s="8" t="s">
        <v>163</v>
      </c>
      <c r="Q29" s="6" t="str">
        <f>HYPERLINK("https://docs.wto.org/imrd/directdoc.asp?DDFDocuments/t/G/TBTN22/THA684.DOCX", "https://docs.wto.org/imrd/directdoc.asp?DDFDocuments/t/G/TBTN22/THA684.DOCX")</f>
        <v>https://docs.wto.org/imrd/directdoc.asp?DDFDocuments/t/G/TBTN22/THA684.DOCX</v>
      </c>
      <c r="R29" s="6"/>
      <c r="S29" s="6"/>
    </row>
    <row r="30" spans="1:19" ht="60">
      <c r="A30" s="8" t="s">
        <v>769</v>
      </c>
      <c r="B30" s="8" t="s">
        <v>515</v>
      </c>
      <c r="C30" s="7">
        <v>44847</v>
      </c>
      <c r="D30" s="8" t="str">
        <f>HYPERLINK("https://epingalert.org/en/Search?viewData= G/TBT/N/BDI/268, G/TBT/N/KEN/1297, G/TBT/N/RWA/703, G/TBT/N/TZA/822, G/TBT/N/UGA/1677"," G/TBT/N/BDI/268, G/TBT/N/KEN/1297, G/TBT/N/RWA/703, G/TBT/N/TZA/822, G/TBT/N/UGA/1677")</f>
        <v xml:space="preserve"> G/TBT/N/BDI/268, G/TBT/N/KEN/1297, G/TBT/N/RWA/703, G/TBT/N/TZA/822, G/TBT/N/UGA/1677</v>
      </c>
      <c r="E30" s="6" t="s">
        <v>27</v>
      </c>
      <c r="F30" s="8" t="s">
        <v>521</v>
      </c>
      <c r="G30" s="8" t="s">
        <v>522</v>
      </c>
      <c r="I30" s="6" t="s">
        <v>21</v>
      </c>
      <c r="J30" s="6" t="s">
        <v>168</v>
      </c>
      <c r="K30" s="6" t="s">
        <v>58</v>
      </c>
      <c r="L30" s="6" t="s">
        <v>24</v>
      </c>
      <c r="M30" s="6"/>
      <c r="N30" s="7">
        <v>44920</v>
      </c>
      <c r="O30" s="6" t="s">
        <v>25</v>
      </c>
      <c r="P30" s="8" t="s">
        <v>169</v>
      </c>
      <c r="Q30" s="6" t="str">
        <f>HYPERLINK("https://docs.wto.org/imrd/directdoc.asp?DDFDocuments/t/G/TBTN22/ARE551.DOCX", "https://docs.wto.org/imrd/directdoc.asp?DDFDocuments/t/G/TBTN22/ARE551.DOCX")</f>
        <v>https://docs.wto.org/imrd/directdoc.asp?DDFDocuments/t/G/TBTN22/ARE551.DOCX</v>
      </c>
      <c r="R30" s="6"/>
      <c r="S30" s="6"/>
    </row>
    <row r="31" spans="1:19" ht="45">
      <c r="A31" s="8" t="s">
        <v>720</v>
      </c>
      <c r="B31" s="8" t="s">
        <v>211</v>
      </c>
      <c r="C31" s="7">
        <v>44859</v>
      </c>
      <c r="D31" s="8" t="str">
        <f>HYPERLINK("https://epingalert.org/en/Search?viewData= G/TBT/N/BDI/275, G/TBT/N/KEN/1309, G/TBT/N/RWA/709, G/TBT/N/TZA/828, G/TBT/N/UGA/1683"," G/TBT/N/BDI/275, G/TBT/N/KEN/1309, G/TBT/N/RWA/709, G/TBT/N/TZA/828, G/TBT/N/UGA/1683")</f>
        <v xml:space="preserve"> G/TBT/N/BDI/275, G/TBT/N/KEN/1309, G/TBT/N/RWA/709, G/TBT/N/TZA/828, G/TBT/N/UGA/1683</v>
      </c>
      <c r="E31" s="6" t="s">
        <v>51</v>
      </c>
      <c r="F31" s="8" t="s">
        <v>209</v>
      </c>
      <c r="G31" s="8" t="s">
        <v>210</v>
      </c>
      <c r="I31" s="6" t="s">
        <v>21</v>
      </c>
      <c r="J31" s="6" t="s">
        <v>21</v>
      </c>
      <c r="K31" s="6" t="s">
        <v>34</v>
      </c>
      <c r="L31" s="6" t="s">
        <v>21</v>
      </c>
      <c r="M31" s="6"/>
      <c r="N31" s="7">
        <v>44920</v>
      </c>
      <c r="O31" s="6" t="s">
        <v>25</v>
      </c>
      <c r="P31" s="8" t="s">
        <v>173</v>
      </c>
      <c r="Q31" s="6" t="str">
        <f>HYPERLINK("https://docs.wto.org/imrd/directdoc.asp?DDFDocuments/t/G/TBTN22/JPN749.DOCX", "https://docs.wto.org/imrd/directdoc.asp?DDFDocuments/t/G/TBTN22/JPN749.DOCX")</f>
        <v>https://docs.wto.org/imrd/directdoc.asp?DDFDocuments/t/G/TBTN22/JPN749.DOCX</v>
      </c>
      <c r="R31" s="6"/>
      <c r="S31" s="6"/>
    </row>
    <row r="32" spans="1:19" ht="75">
      <c r="A32" s="8" t="s">
        <v>720</v>
      </c>
      <c r="B32" s="8" t="s">
        <v>211</v>
      </c>
      <c r="C32" s="7">
        <v>44859</v>
      </c>
      <c r="D32" s="8" t="str">
        <f>HYPERLINK("https://epingalert.org/en/Search?viewData= G/TBT/N/BDI/275, G/TBT/N/KEN/1309, G/TBT/N/RWA/709, G/TBT/N/TZA/828, G/TBT/N/UGA/1683"," G/TBT/N/BDI/275, G/TBT/N/KEN/1309, G/TBT/N/RWA/709, G/TBT/N/TZA/828, G/TBT/N/UGA/1683")</f>
        <v xml:space="preserve"> G/TBT/N/BDI/275, G/TBT/N/KEN/1309, G/TBT/N/RWA/709, G/TBT/N/TZA/828, G/TBT/N/UGA/1683</v>
      </c>
      <c r="E32" s="6" t="s">
        <v>50</v>
      </c>
      <c r="F32" s="8" t="s">
        <v>209</v>
      </c>
      <c r="G32" s="8" t="s">
        <v>210</v>
      </c>
      <c r="I32" s="6" t="s">
        <v>21</v>
      </c>
      <c r="J32" s="6" t="s">
        <v>21</v>
      </c>
      <c r="K32" s="6" t="s">
        <v>178</v>
      </c>
      <c r="L32" s="6" t="s">
        <v>21</v>
      </c>
      <c r="M32" s="6"/>
      <c r="N32" s="7">
        <v>44920</v>
      </c>
      <c r="O32" s="6" t="s">
        <v>25</v>
      </c>
      <c r="P32" s="8" t="s">
        <v>179</v>
      </c>
      <c r="Q32" s="6" t="str">
        <f>HYPERLINK("https://docs.wto.org/imrd/directdoc.asp?DDFDocuments/t/G/TBTN22/ZAF249.DOCX", "https://docs.wto.org/imrd/directdoc.asp?DDFDocuments/t/G/TBTN22/ZAF249.DOCX")</f>
        <v>https://docs.wto.org/imrd/directdoc.asp?DDFDocuments/t/G/TBTN22/ZAF249.DOCX</v>
      </c>
      <c r="R32" s="6"/>
      <c r="S32" s="6"/>
    </row>
    <row r="33" spans="1:19" ht="45">
      <c r="A33" s="8" t="s">
        <v>720</v>
      </c>
      <c r="B33" s="8" t="s">
        <v>211</v>
      </c>
      <c r="C33" s="7">
        <v>44859</v>
      </c>
      <c r="D33" s="8" t="str">
        <f>HYPERLINK("https://epingalert.org/en/Search?viewData= G/TBT/N/BDI/275, G/TBT/N/KEN/1309, G/TBT/N/RWA/709, G/TBT/N/TZA/828, G/TBT/N/UGA/1683"," G/TBT/N/BDI/275, G/TBT/N/KEN/1309, G/TBT/N/RWA/709, G/TBT/N/TZA/828, G/TBT/N/UGA/1683")</f>
        <v xml:space="preserve"> G/TBT/N/BDI/275, G/TBT/N/KEN/1309, G/TBT/N/RWA/709, G/TBT/N/TZA/828, G/TBT/N/UGA/1683</v>
      </c>
      <c r="E33" s="6" t="s">
        <v>49</v>
      </c>
      <c r="F33" s="8" t="s">
        <v>209</v>
      </c>
      <c r="G33" s="8" t="s">
        <v>210</v>
      </c>
      <c r="I33" s="6" t="s">
        <v>21</v>
      </c>
      <c r="J33" s="6" t="s">
        <v>168</v>
      </c>
      <c r="K33" s="6" t="s">
        <v>58</v>
      </c>
      <c r="L33" s="6" t="s">
        <v>24</v>
      </c>
      <c r="M33" s="6"/>
      <c r="N33" s="7">
        <v>44920</v>
      </c>
      <c r="O33" s="6" t="s">
        <v>25</v>
      </c>
      <c r="P33" s="8" t="s">
        <v>169</v>
      </c>
      <c r="Q33" s="6" t="str">
        <f>HYPERLINK("https://docs.wto.org/imrd/directdoc.asp?DDFDocuments/t/G/TBTN22/ARE551.DOCX", "https://docs.wto.org/imrd/directdoc.asp?DDFDocuments/t/G/TBTN22/ARE551.DOCX")</f>
        <v>https://docs.wto.org/imrd/directdoc.asp?DDFDocuments/t/G/TBTN22/ARE551.DOCX</v>
      </c>
      <c r="R33" s="6"/>
      <c r="S33" s="6"/>
    </row>
    <row r="34" spans="1:19" ht="60">
      <c r="A34" s="8" t="s">
        <v>725</v>
      </c>
      <c r="B34" s="8" t="s">
        <v>211</v>
      </c>
      <c r="C34" s="7">
        <v>44859</v>
      </c>
      <c r="D34" s="8" t="str">
        <f>HYPERLINK("https://epingalert.org/en/Search?viewData= G/TBT/N/BDI/275, G/TBT/N/KEN/1309, G/TBT/N/RWA/709, G/TBT/N/TZA/828, G/TBT/N/UGA/1683"," G/TBT/N/BDI/275, G/TBT/N/KEN/1309, G/TBT/N/RWA/709, G/TBT/N/TZA/828, G/TBT/N/UGA/1683")</f>
        <v xml:space="preserve"> G/TBT/N/BDI/275, G/TBT/N/KEN/1309, G/TBT/N/RWA/709, G/TBT/N/TZA/828, G/TBT/N/UGA/1683</v>
      </c>
      <c r="E34" s="6" t="s">
        <v>17</v>
      </c>
      <c r="F34" s="8" t="s">
        <v>209</v>
      </c>
      <c r="G34" s="8" t="s">
        <v>210</v>
      </c>
      <c r="I34" s="6" t="s">
        <v>185</v>
      </c>
      <c r="J34" s="6" t="s">
        <v>186</v>
      </c>
      <c r="K34" s="6" t="s">
        <v>58</v>
      </c>
      <c r="L34" s="6" t="s">
        <v>21</v>
      </c>
      <c r="M34" s="6"/>
      <c r="N34" s="7">
        <v>44920</v>
      </c>
      <c r="O34" s="6" t="s">
        <v>25</v>
      </c>
      <c r="P34" s="8" t="s">
        <v>187</v>
      </c>
      <c r="Q34" s="6" t="str">
        <f>HYPERLINK("https://docs.wto.org/imrd/directdoc.asp?DDFDocuments/t/G/TBTN22/CHN1707.DOCX", "https://docs.wto.org/imrd/directdoc.asp?DDFDocuments/t/G/TBTN22/CHN1707.DOCX")</f>
        <v>https://docs.wto.org/imrd/directdoc.asp?DDFDocuments/t/G/TBTN22/CHN1707.DOCX</v>
      </c>
      <c r="R34" s="6"/>
      <c r="S34" s="6"/>
    </row>
    <row r="35" spans="1:19" ht="75">
      <c r="A35" s="8" t="s">
        <v>723</v>
      </c>
      <c r="B35" s="8" t="s">
        <v>249</v>
      </c>
      <c r="C35" s="7">
        <v>44859</v>
      </c>
      <c r="D35" s="8" t="str">
        <f>HYPERLINK("https://epingalert.org/en/Search?viewData= G/TBT/N/VNM/239"," G/TBT/N/VNM/239")</f>
        <v xml:space="preserve"> G/TBT/N/VNM/239</v>
      </c>
      <c r="E35" s="6" t="s">
        <v>236</v>
      </c>
      <c r="F35" s="8" t="s">
        <v>247</v>
      </c>
      <c r="G35" s="8" t="s">
        <v>248</v>
      </c>
      <c r="I35" s="6" t="s">
        <v>21</v>
      </c>
      <c r="J35" s="6" t="s">
        <v>168</v>
      </c>
      <c r="K35" s="6" t="s">
        <v>58</v>
      </c>
      <c r="L35" s="6" t="s">
        <v>24</v>
      </c>
      <c r="M35" s="6"/>
      <c r="N35" s="7">
        <v>44920</v>
      </c>
      <c r="O35" s="6" t="s">
        <v>25</v>
      </c>
      <c r="P35" s="8" t="s">
        <v>169</v>
      </c>
      <c r="Q35" s="6" t="str">
        <f>HYPERLINK("https://docs.wto.org/imrd/directdoc.asp?DDFDocuments/t/G/TBTN22/ARE551.DOCX", "https://docs.wto.org/imrd/directdoc.asp?DDFDocuments/t/G/TBTN22/ARE551.DOCX")</f>
        <v>https://docs.wto.org/imrd/directdoc.asp?DDFDocuments/t/G/TBTN22/ARE551.DOCX</v>
      </c>
      <c r="R35" s="6"/>
      <c r="S35" s="6"/>
    </row>
    <row r="36" spans="1:19" ht="60">
      <c r="A36" s="8" t="s">
        <v>726</v>
      </c>
      <c r="B36" s="8" t="s">
        <v>259</v>
      </c>
      <c r="C36" s="7">
        <v>44859</v>
      </c>
      <c r="D36" s="8" t="str">
        <f>HYPERLINK("https://epingalert.org/en/Search?viewData= G/TBT/N/JPN/748"," G/TBT/N/JPN/748")</f>
        <v xml:space="preserve"> G/TBT/N/JPN/748</v>
      </c>
      <c r="E36" s="6" t="s">
        <v>29</v>
      </c>
      <c r="F36" s="8" t="s">
        <v>257</v>
      </c>
      <c r="G36" s="8" t="s">
        <v>258</v>
      </c>
      <c r="I36" s="6" t="s">
        <v>21</v>
      </c>
      <c r="J36" s="6" t="s">
        <v>21</v>
      </c>
      <c r="K36" s="6" t="s">
        <v>34</v>
      </c>
      <c r="L36" s="6" t="s">
        <v>21</v>
      </c>
      <c r="M36" s="6"/>
      <c r="N36" s="7">
        <v>44920</v>
      </c>
      <c r="O36" s="6" t="s">
        <v>25</v>
      </c>
      <c r="P36" s="8" t="s">
        <v>193</v>
      </c>
      <c r="Q36" s="6" t="str">
        <f>HYPERLINK("https://docs.wto.org/imrd/directdoc.asp?DDFDocuments/t/G/TBTN22/IND236.DOCX", "https://docs.wto.org/imrd/directdoc.asp?DDFDocuments/t/G/TBTN22/IND236.DOCX")</f>
        <v>https://docs.wto.org/imrd/directdoc.asp?DDFDocuments/t/G/TBTN22/IND236.DOCX</v>
      </c>
      <c r="R36" s="6"/>
      <c r="S36" s="6"/>
    </row>
    <row r="37" spans="1:19" ht="225">
      <c r="A37" s="8" t="s">
        <v>711</v>
      </c>
      <c r="B37" s="8" t="s">
        <v>109</v>
      </c>
      <c r="C37" s="7">
        <v>44861</v>
      </c>
      <c r="D37" s="8" t="str">
        <f>HYPERLINK("https://epingalert.org/en/Search?viewData= G/TBT/N/EU/933"," G/TBT/N/EU/933")</f>
        <v xml:space="preserve"> G/TBT/N/EU/933</v>
      </c>
      <c r="E37" s="6" t="s">
        <v>106</v>
      </c>
      <c r="F37" s="8" t="s">
        <v>146</v>
      </c>
      <c r="G37" s="8" t="s">
        <v>147</v>
      </c>
      <c r="I37" s="6" t="s">
        <v>197</v>
      </c>
      <c r="J37" s="6" t="s">
        <v>198</v>
      </c>
      <c r="K37" s="6" t="s">
        <v>58</v>
      </c>
      <c r="L37" s="6" t="s">
        <v>21</v>
      </c>
      <c r="M37" s="6"/>
      <c r="N37" s="7">
        <v>44920</v>
      </c>
      <c r="O37" s="6" t="s">
        <v>25</v>
      </c>
      <c r="P37" s="8" t="s">
        <v>199</v>
      </c>
      <c r="Q37" s="6" t="str">
        <f>HYPERLINK("https://docs.wto.org/imrd/directdoc.asp?DDFDocuments/t/G/TBTN22/CHN1708.DOCX", "https://docs.wto.org/imrd/directdoc.asp?DDFDocuments/t/G/TBTN22/CHN1708.DOCX")</f>
        <v>https://docs.wto.org/imrd/directdoc.asp?DDFDocuments/t/G/TBTN22/CHN1708.DOCX</v>
      </c>
      <c r="R37" s="6"/>
      <c r="S37" s="6"/>
    </row>
    <row r="38" spans="1:19" ht="105">
      <c r="A38" s="8" t="s">
        <v>705</v>
      </c>
      <c r="B38" s="8" t="s">
        <v>109</v>
      </c>
      <c r="C38" s="7">
        <v>44861</v>
      </c>
      <c r="D38" s="8" t="str">
        <f>HYPERLINK("https://epingalert.org/en/Search?viewData= G/TBT/N/EU/932"," G/TBT/N/EU/932")</f>
        <v xml:space="preserve"> G/TBT/N/EU/932</v>
      </c>
      <c r="E38" s="6" t="s">
        <v>106</v>
      </c>
      <c r="F38" s="8" t="s">
        <v>107</v>
      </c>
      <c r="G38" s="8" t="s">
        <v>108</v>
      </c>
      <c r="I38" s="6" t="s">
        <v>21</v>
      </c>
      <c r="J38" s="6" t="s">
        <v>168</v>
      </c>
      <c r="K38" s="6" t="s">
        <v>58</v>
      </c>
      <c r="L38" s="6" t="s">
        <v>24</v>
      </c>
      <c r="M38" s="6"/>
      <c r="N38" s="7">
        <v>44920</v>
      </c>
      <c r="O38" s="6" t="s">
        <v>25</v>
      </c>
      <c r="P38" s="8" t="s">
        <v>169</v>
      </c>
      <c r="Q38" s="6" t="str">
        <f>HYPERLINK("https://docs.wto.org/imrd/directdoc.asp?DDFDocuments/t/G/TBTN22/ARE551.DOCX", "https://docs.wto.org/imrd/directdoc.asp?DDFDocuments/t/G/TBTN22/ARE551.DOCX")</f>
        <v>https://docs.wto.org/imrd/directdoc.asp?DDFDocuments/t/G/TBTN22/ARE551.DOCX</v>
      </c>
      <c r="R38" s="6"/>
      <c r="S38" s="6"/>
    </row>
    <row r="39" spans="1:19" ht="150">
      <c r="A39" s="8" t="s">
        <v>749</v>
      </c>
      <c r="B39" s="8" t="s">
        <v>391</v>
      </c>
      <c r="C39" s="7">
        <v>44852</v>
      </c>
      <c r="D39" s="8" t="str">
        <f>HYPERLINK("https://epingalert.org/en/Search?viewData= G/TBT/N/USA/1929"," G/TBT/N/USA/1929")</f>
        <v xml:space="preserve"> G/TBT/N/USA/1929</v>
      </c>
      <c r="E39" s="6" t="s">
        <v>139</v>
      </c>
      <c r="F39" s="8" t="s">
        <v>389</v>
      </c>
      <c r="G39" s="8" t="s">
        <v>390</v>
      </c>
      <c r="I39" s="6" t="s">
        <v>21</v>
      </c>
      <c r="J39" s="6" t="s">
        <v>168</v>
      </c>
      <c r="K39" s="6" t="s">
        <v>58</v>
      </c>
      <c r="L39" s="6" t="s">
        <v>24</v>
      </c>
      <c r="M39" s="6"/>
      <c r="N39" s="7">
        <v>44920</v>
      </c>
      <c r="O39" s="6" t="s">
        <v>25</v>
      </c>
      <c r="P39" s="8" t="s">
        <v>169</v>
      </c>
      <c r="Q39" s="6" t="str">
        <f>HYPERLINK("https://docs.wto.org/imrd/directdoc.asp?DDFDocuments/t/G/TBTN22/ARE551.DOCX", "https://docs.wto.org/imrd/directdoc.asp?DDFDocuments/t/G/TBTN22/ARE551.DOCX")</f>
        <v>https://docs.wto.org/imrd/directdoc.asp?DDFDocuments/t/G/TBTN22/ARE551.DOCX</v>
      </c>
      <c r="R39" s="6"/>
      <c r="S39" s="6"/>
    </row>
    <row r="40" spans="1:19" ht="120">
      <c r="A40" s="8" t="s">
        <v>747</v>
      </c>
      <c r="B40" s="8" t="s">
        <v>381</v>
      </c>
      <c r="C40" s="7">
        <v>44853</v>
      </c>
      <c r="D40" s="8" t="str">
        <f>HYPERLINK("https://epingalert.org/en/Search?viewData= G/TBT/N/USA/1931"," G/TBT/N/USA/1931")</f>
        <v xml:space="preserve"> G/TBT/N/USA/1931</v>
      </c>
      <c r="E40" s="6" t="s">
        <v>139</v>
      </c>
      <c r="F40" s="8" t="s">
        <v>379</v>
      </c>
      <c r="G40" s="8" t="s">
        <v>380</v>
      </c>
      <c r="I40" s="6" t="s">
        <v>21</v>
      </c>
      <c r="J40" s="6" t="s">
        <v>168</v>
      </c>
      <c r="K40" s="6" t="s">
        <v>58</v>
      </c>
      <c r="L40" s="6" t="s">
        <v>24</v>
      </c>
      <c r="M40" s="6"/>
      <c r="N40" s="7">
        <v>44920</v>
      </c>
      <c r="O40" s="6" t="s">
        <v>25</v>
      </c>
      <c r="P40" s="8" t="s">
        <v>169</v>
      </c>
      <c r="Q40" s="6" t="str">
        <f>HYPERLINK("https://docs.wto.org/imrd/directdoc.asp?DDFDocuments/t/G/TBTN22/ARE551.DOCX", "https://docs.wto.org/imrd/directdoc.asp?DDFDocuments/t/G/TBTN22/ARE551.DOCX")</f>
        <v>https://docs.wto.org/imrd/directdoc.asp?DDFDocuments/t/G/TBTN22/ARE551.DOCX</v>
      </c>
      <c r="R40" s="6"/>
      <c r="S40" s="6"/>
    </row>
    <row r="41" spans="1:19" ht="120">
      <c r="A41" s="8" t="s">
        <v>730</v>
      </c>
      <c r="B41" s="8" t="s">
        <v>161</v>
      </c>
      <c r="C41" s="7">
        <v>44861</v>
      </c>
      <c r="D41" s="8" t="str">
        <f>HYPERLINK("https://epingalert.org/en/Search?viewData= G/TBT/N/THA/684"," G/TBT/N/THA/684")</f>
        <v xml:space="preserve"> G/TBT/N/THA/684</v>
      </c>
      <c r="E41" s="6" t="s">
        <v>60</v>
      </c>
      <c r="F41" s="8" t="s">
        <v>159</v>
      </c>
      <c r="G41" s="8" t="s">
        <v>160</v>
      </c>
      <c r="I41" s="6" t="s">
        <v>21</v>
      </c>
      <c r="J41" s="6" t="s">
        <v>168</v>
      </c>
      <c r="K41" s="6" t="s">
        <v>58</v>
      </c>
      <c r="L41" s="6" t="s">
        <v>24</v>
      </c>
      <c r="M41" s="6"/>
      <c r="N41" s="7">
        <v>44920</v>
      </c>
      <c r="O41" s="6" t="s">
        <v>25</v>
      </c>
      <c r="P41" s="8" t="s">
        <v>169</v>
      </c>
      <c r="Q41" s="6" t="str">
        <f>HYPERLINK("https://docs.wto.org/imrd/directdoc.asp?DDFDocuments/t/G/TBTN22/ARE551.DOCX", "https://docs.wto.org/imrd/directdoc.asp?DDFDocuments/t/G/TBTN22/ARE551.DOCX")</f>
        <v>https://docs.wto.org/imrd/directdoc.asp?DDFDocuments/t/G/TBTN22/ARE551.DOCX</v>
      </c>
      <c r="R41" s="6"/>
      <c r="S41" s="6"/>
    </row>
    <row r="42" spans="1:19" ht="240">
      <c r="A42" s="8" t="s">
        <v>697</v>
      </c>
      <c r="B42" s="8" t="s">
        <v>55</v>
      </c>
      <c r="C42" s="7">
        <v>44861</v>
      </c>
      <c r="D42" s="8" t="str">
        <f>HYPERLINK("https://epingalert.org/en/Search?viewData= G/TBT/N/AUS/146"," G/TBT/N/AUS/146")</f>
        <v xml:space="preserve"> G/TBT/N/AUS/146</v>
      </c>
      <c r="E42" s="6" t="s">
        <v>52</v>
      </c>
      <c r="F42" s="8" t="s">
        <v>53</v>
      </c>
      <c r="G42" s="8" t="s">
        <v>54</v>
      </c>
      <c r="I42" s="6" t="s">
        <v>21</v>
      </c>
      <c r="J42" s="6" t="s">
        <v>207</v>
      </c>
      <c r="K42" s="6" t="s">
        <v>58</v>
      </c>
      <c r="L42" s="6" t="s">
        <v>35</v>
      </c>
      <c r="M42" s="6"/>
      <c r="N42" s="7">
        <v>44920</v>
      </c>
      <c r="O42" s="6" t="s">
        <v>25</v>
      </c>
      <c r="P42" s="8" t="s">
        <v>208</v>
      </c>
      <c r="Q42" s="6" t="str">
        <f>HYPERLINK("https://docs.wto.org/imrd/directdoc.asp?DDFDocuments/t/G/TBTN22/KOR1109.DOCX", "https://docs.wto.org/imrd/directdoc.asp?DDFDocuments/t/G/TBTN22/KOR1109.DOCX")</f>
        <v>https://docs.wto.org/imrd/directdoc.asp?DDFDocuments/t/G/TBTN22/KOR1109.DOCX</v>
      </c>
      <c r="R42" s="6"/>
      <c r="S42" s="6"/>
    </row>
    <row r="43" spans="1:19" ht="45">
      <c r="A43" s="8" t="s">
        <v>761</v>
      </c>
      <c r="B43" s="8" t="s">
        <v>464</v>
      </c>
      <c r="C43" s="7">
        <v>44848</v>
      </c>
      <c r="D43" s="8" t="str">
        <f>HYPERLINK("https://epingalert.org/en/Search?viewData= G/TBT/N/CHN/1703"," G/TBT/N/CHN/1703")</f>
        <v xml:space="preserve"> G/TBT/N/CHN/1703</v>
      </c>
      <c r="E43" s="6" t="s">
        <v>181</v>
      </c>
      <c r="F43" s="8" t="s">
        <v>462</v>
      </c>
      <c r="G43" s="8" t="s">
        <v>463</v>
      </c>
      <c r="I43" s="6" t="s">
        <v>212</v>
      </c>
      <c r="J43" s="6" t="s">
        <v>213</v>
      </c>
      <c r="K43" s="6" t="s">
        <v>214</v>
      </c>
      <c r="L43" s="6" t="s">
        <v>21</v>
      </c>
      <c r="M43" s="6"/>
      <c r="N43" s="7">
        <v>44919</v>
      </c>
      <c r="O43" s="6" t="s">
        <v>25</v>
      </c>
      <c r="P43" s="8" t="s">
        <v>215</v>
      </c>
      <c r="Q43" s="6" t="str">
        <f>HYPERLINK("https://docs.wto.org/imrd/directdoc.asp?DDFDocuments/t/G/TBTN22/BDI275.DOCX", "https://docs.wto.org/imrd/directdoc.asp?DDFDocuments/t/G/TBTN22/BDI275.DOCX")</f>
        <v>https://docs.wto.org/imrd/directdoc.asp?DDFDocuments/t/G/TBTN22/BDI275.DOCX</v>
      </c>
      <c r="R43" s="6"/>
      <c r="S43" s="6"/>
    </row>
    <row r="44" spans="1:19" ht="90">
      <c r="A44" s="8" t="s">
        <v>774</v>
      </c>
      <c r="B44" s="8" t="s">
        <v>554</v>
      </c>
      <c r="C44" s="7">
        <v>44844</v>
      </c>
      <c r="D44" s="8" t="str">
        <f>HYPERLINK("https://epingalert.org/en/Search?viewData= G/TBT/N/BRA/1452"," G/TBT/N/BRA/1452")</f>
        <v xml:space="preserve"> G/TBT/N/BRA/1452</v>
      </c>
      <c r="E44" s="6" t="s">
        <v>551</v>
      </c>
      <c r="F44" s="8" t="s">
        <v>552</v>
      </c>
      <c r="G44" s="8" t="s">
        <v>553</v>
      </c>
      <c r="I44" s="6" t="s">
        <v>212</v>
      </c>
      <c r="J44" s="6" t="s">
        <v>213</v>
      </c>
      <c r="K44" s="6" t="s">
        <v>214</v>
      </c>
      <c r="L44" s="6" t="s">
        <v>21</v>
      </c>
      <c r="M44" s="6"/>
      <c r="N44" s="7">
        <v>44919</v>
      </c>
      <c r="O44" s="6" t="s">
        <v>25</v>
      </c>
      <c r="P44" s="8" t="s">
        <v>215</v>
      </c>
      <c r="Q44" s="6" t="str">
        <f>HYPERLINK("https://docs.wto.org/imrd/directdoc.asp?DDFDocuments/t/G/TBTN22/BDI275.DOCX", "https://docs.wto.org/imrd/directdoc.asp?DDFDocuments/t/G/TBTN22/BDI275.DOCX")</f>
        <v>https://docs.wto.org/imrd/directdoc.asp?DDFDocuments/t/G/TBTN22/BDI275.DOCX</v>
      </c>
      <c r="R44" s="6"/>
      <c r="S44" s="6"/>
    </row>
    <row r="45" spans="1:19" ht="120">
      <c r="A45" s="8" t="s">
        <v>735</v>
      </c>
      <c r="B45" s="8" t="s">
        <v>311</v>
      </c>
      <c r="C45" s="7">
        <v>44858</v>
      </c>
      <c r="D45" s="8" t="str">
        <f>HYPERLINK("https://epingalert.org/en/Search?viewData= G/TBT/N/TPKM/508"," G/TBT/N/TPKM/508")</f>
        <v xml:space="preserve"> G/TBT/N/TPKM/508</v>
      </c>
      <c r="E45" s="6" t="s">
        <v>308</v>
      </c>
      <c r="F45" s="8" t="s">
        <v>309</v>
      </c>
      <c r="G45" s="8" t="s">
        <v>310</v>
      </c>
      <c r="I45" s="6" t="s">
        <v>219</v>
      </c>
      <c r="J45" s="6" t="s">
        <v>213</v>
      </c>
      <c r="K45" s="6" t="s">
        <v>220</v>
      </c>
      <c r="L45" s="6" t="s">
        <v>21</v>
      </c>
      <c r="M45" s="6"/>
      <c r="N45" s="7">
        <v>44919</v>
      </c>
      <c r="O45" s="6" t="s">
        <v>25</v>
      </c>
      <c r="P45" s="8" t="s">
        <v>221</v>
      </c>
      <c r="Q45" s="6" t="str">
        <f>HYPERLINK("https://docs.wto.org/imrd/directdoc.asp?DDFDocuments/t/G/TBTN22/BDI278.DOCX", "https://docs.wto.org/imrd/directdoc.asp?DDFDocuments/t/G/TBTN22/BDI278.DOCX")</f>
        <v>https://docs.wto.org/imrd/directdoc.asp?DDFDocuments/t/G/TBTN22/BDI278.DOCX</v>
      </c>
      <c r="R45" s="6"/>
      <c r="S45" s="6"/>
    </row>
    <row r="46" spans="1:19" ht="180">
      <c r="A46" s="8" t="s">
        <v>786</v>
      </c>
      <c r="B46" s="8" t="s">
        <v>631</v>
      </c>
      <c r="C46" s="7">
        <v>44837</v>
      </c>
      <c r="D46" s="8" t="str">
        <f>HYPERLINK("https://epingalert.org/en/Search?viewData= G/TBT/N/IDN/148"," G/TBT/N/IDN/148")</f>
        <v xml:space="preserve"> G/TBT/N/IDN/148</v>
      </c>
      <c r="E46" s="6" t="s">
        <v>222</v>
      </c>
      <c r="F46" s="8" t="s">
        <v>629</v>
      </c>
      <c r="G46" s="8" t="s">
        <v>630</v>
      </c>
      <c r="I46" s="6" t="s">
        <v>226</v>
      </c>
      <c r="J46" s="6" t="s">
        <v>21</v>
      </c>
      <c r="K46" s="6" t="s">
        <v>227</v>
      </c>
      <c r="L46" s="6" t="s">
        <v>21</v>
      </c>
      <c r="M46" s="6"/>
      <c r="N46" s="7">
        <v>44919</v>
      </c>
      <c r="O46" s="6" t="s">
        <v>25</v>
      </c>
      <c r="P46" s="8" t="s">
        <v>228</v>
      </c>
      <c r="Q46" s="6" t="str">
        <f>HYPERLINK("https://docs.wto.org/imrd/directdoc.asp?DDFDocuments/t/G/TBTN22/IDN151.DOCX", "https://docs.wto.org/imrd/directdoc.asp?DDFDocuments/t/G/TBTN22/IDN151.DOCX")</f>
        <v>https://docs.wto.org/imrd/directdoc.asp?DDFDocuments/t/G/TBTN22/IDN151.DOCX</v>
      </c>
      <c r="R46" s="6"/>
      <c r="S46" s="6"/>
    </row>
    <row r="47" spans="1:19" ht="180">
      <c r="A47" s="8" t="s">
        <v>786</v>
      </c>
      <c r="B47" s="8" t="s">
        <v>642</v>
      </c>
      <c r="C47" s="7">
        <v>44837</v>
      </c>
      <c r="D47" s="8" t="str">
        <f>HYPERLINK("https://epingalert.org/en/Search?viewData= G/TBT/N/IDN/142"," G/TBT/N/IDN/142")</f>
        <v xml:space="preserve"> G/TBT/N/IDN/142</v>
      </c>
      <c r="E47" s="6" t="s">
        <v>222</v>
      </c>
      <c r="F47" s="8" t="s">
        <v>640</v>
      </c>
      <c r="G47" s="8" t="s">
        <v>641</v>
      </c>
      <c r="I47" s="6" t="s">
        <v>212</v>
      </c>
      <c r="J47" s="6" t="s">
        <v>213</v>
      </c>
      <c r="K47" s="6" t="s">
        <v>229</v>
      </c>
      <c r="L47" s="6" t="s">
        <v>21</v>
      </c>
      <c r="M47" s="6"/>
      <c r="N47" s="7">
        <v>44919</v>
      </c>
      <c r="O47" s="6" t="s">
        <v>25</v>
      </c>
      <c r="P47" s="8" t="s">
        <v>215</v>
      </c>
      <c r="Q47" s="6" t="str">
        <f>HYPERLINK("https://docs.wto.org/imrd/directdoc.asp?DDFDocuments/t/G/TBTN22/BDI275.DOCX", "https://docs.wto.org/imrd/directdoc.asp?DDFDocuments/t/G/TBTN22/BDI275.DOCX")</f>
        <v>https://docs.wto.org/imrd/directdoc.asp?DDFDocuments/t/G/TBTN22/BDI275.DOCX</v>
      </c>
      <c r="R47" s="6"/>
      <c r="S47" s="6"/>
    </row>
    <row r="48" spans="1:19" ht="180">
      <c r="A48" s="8" t="s">
        <v>786</v>
      </c>
      <c r="B48" s="8" t="s">
        <v>647</v>
      </c>
      <c r="C48" s="7">
        <v>44837</v>
      </c>
      <c r="D48" s="8" t="str">
        <f>HYPERLINK("https://epingalert.org/en/Search?viewData= G/TBT/N/IDN/143"," G/TBT/N/IDN/143")</f>
        <v xml:space="preserve"> G/TBT/N/IDN/143</v>
      </c>
      <c r="E48" s="6" t="s">
        <v>222</v>
      </c>
      <c r="F48" s="8" t="s">
        <v>645</v>
      </c>
      <c r="G48" s="8" t="s">
        <v>646</v>
      </c>
      <c r="I48" s="6" t="s">
        <v>233</v>
      </c>
      <c r="J48" s="6" t="s">
        <v>213</v>
      </c>
      <c r="K48" s="6" t="s">
        <v>234</v>
      </c>
      <c r="L48" s="6" t="s">
        <v>21</v>
      </c>
      <c r="M48" s="6"/>
      <c r="N48" s="7">
        <v>44919</v>
      </c>
      <c r="O48" s="6" t="s">
        <v>25</v>
      </c>
      <c r="P48" s="8" t="s">
        <v>235</v>
      </c>
      <c r="Q48" s="6" t="str">
        <f>HYPERLINK("https://docs.wto.org/imrd/directdoc.asp?DDFDocuments/t/G/TBTN22/BDI277.DOCX", "https://docs.wto.org/imrd/directdoc.asp?DDFDocuments/t/G/TBTN22/BDI277.DOCX")</f>
        <v>https://docs.wto.org/imrd/directdoc.asp?DDFDocuments/t/G/TBTN22/BDI277.DOCX</v>
      </c>
      <c r="R48" s="6"/>
      <c r="S48" s="6"/>
    </row>
    <row r="49" spans="1:19" ht="315">
      <c r="A49" s="8" t="s">
        <v>786</v>
      </c>
      <c r="B49" s="8" t="s">
        <v>657</v>
      </c>
      <c r="C49" s="7">
        <v>44837</v>
      </c>
      <c r="D49" s="8" t="str">
        <f>HYPERLINK("https://epingalert.org/en/Search?viewData= G/TBT/N/IDN/141"," G/TBT/N/IDN/141")</f>
        <v xml:space="preserve"> G/TBT/N/IDN/141</v>
      </c>
      <c r="E49" s="6" t="s">
        <v>222</v>
      </c>
      <c r="F49" s="8" t="s">
        <v>655</v>
      </c>
      <c r="G49" s="8" t="s">
        <v>656</v>
      </c>
      <c r="I49" s="6" t="s">
        <v>21</v>
      </c>
      <c r="J49" s="6" t="s">
        <v>21</v>
      </c>
      <c r="K49" s="6" t="s">
        <v>240</v>
      </c>
      <c r="L49" s="6" t="s">
        <v>241</v>
      </c>
      <c r="M49" s="6"/>
      <c r="N49" s="7">
        <v>44919</v>
      </c>
      <c r="O49" s="6" t="s">
        <v>25</v>
      </c>
      <c r="P49" s="8" t="s">
        <v>242</v>
      </c>
      <c r="Q49" s="6" t="str">
        <f>HYPERLINK("https://docs.wto.org/imrd/directdoc.asp?DDFDocuments/t/G/TBTN22/VNM242.DOCX", "https://docs.wto.org/imrd/directdoc.asp?DDFDocuments/t/G/TBTN22/VNM242.DOCX")</f>
        <v>https://docs.wto.org/imrd/directdoc.asp?DDFDocuments/t/G/TBTN22/VNM242.DOCX</v>
      </c>
      <c r="R49" s="6"/>
      <c r="S49" s="6"/>
    </row>
    <row r="50" spans="1:19" ht="180">
      <c r="A50" s="8" t="s">
        <v>786</v>
      </c>
      <c r="B50" s="8" t="s">
        <v>667</v>
      </c>
      <c r="C50" s="7">
        <v>44837</v>
      </c>
      <c r="D50" s="8" t="str">
        <f>HYPERLINK("https://epingalert.org/en/Search?viewData= G/TBT/N/IDN/145"," G/TBT/N/IDN/145")</f>
        <v xml:space="preserve"> G/TBT/N/IDN/145</v>
      </c>
      <c r="E50" s="6" t="s">
        <v>222</v>
      </c>
      <c r="F50" s="8" t="s">
        <v>665</v>
      </c>
      <c r="G50" s="8" t="s">
        <v>666</v>
      </c>
      <c r="I50" s="6" t="s">
        <v>21</v>
      </c>
      <c r="J50" s="6" t="s">
        <v>21</v>
      </c>
      <c r="K50" s="6" t="s">
        <v>245</v>
      </c>
      <c r="L50" s="6" t="s">
        <v>21</v>
      </c>
      <c r="M50" s="6"/>
      <c r="N50" s="7">
        <v>44919</v>
      </c>
      <c r="O50" s="6" t="s">
        <v>25</v>
      </c>
      <c r="P50" s="8" t="s">
        <v>246</v>
      </c>
      <c r="Q50" s="6" t="str">
        <f>HYPERLINK("https://docs.wto.org/imrd/directdoc.asp?DDFDocuments/t/G/TBTN22/VNM244.DOCX", "https://docs.wto.org/imrd/directdoc.asp?DDFDocuments/t/G/TBTN22/VNM244.DOCX")</f>
        <v>https://docs.wto.org/imrd/directdoc.asp?DDFDocuments/t/G/TBTN22/VNM244.DOCX</v>
      </c>
      <c r="R50" s="6"/>
      <c r="S50" s="6"/>
    </row>
    <row r="51" spans="1:19" ht="195">
      <c r="A51" s="8" t="s">
        <v>786</v>
      </c>
      <c r="B51" s="8" t="s">
        <v>672</v>
      </c>
      <c r="C51" s="7">
        <v>44837</v>
      </c>
      <c r="D51" s="8" t="str">
        <f>HYPERLINK("https://epingalert.org/en/Search?viewData= G/TBT/N/IDN/146"," G/TBT/N/IDN/146")</f>
        <v xml:space="preserve"> G/TBT/N/IDN/146</v>
      </c>
      <c r="E51" s="6" t="s">
        <v>222</v>
      </c>
      <c r="F51" s="8" t="s">
        <v>670</v>
      </c>
      <c r="G51" s="8" t="s">
        <v>671</v>
      </c>
      <c r="I51" s="6" t="s">
        <v>250</v>
      </c>
      <c r="J51" s="6" t="s">
        <v>21</v>
      </c>
      <c r="K51" s="6" t="s">
        <v>251</v>
      </c>
      <c r="L51" s="6" t="s">
        <v>21</v>
      </c>
      <c r="M51" s="6"/>
      <c r="N51" s="7">
        <v>44919</v>
      </c>
      <c r="O51" s="6" t="s">
        <v>25</v>
      </c>
      <c r="P51" s="8" t="s">
        <v>252</v>
      </c>
      <c r="Q51" s="6" t="str">
        <f>HYPERLINK("https://docs.wto.org/imrd/directdoc.asp?DDFDocuments/t/G/TBTN22/VNM239.DOCX", "https://docs.wto.org/imrd/directdoc.asp?DDFDocuments/t/G/TBTN22/VNM239.DOCX")</f>
        <v>https://docs.wto.org/imrd/directdoc.asp?DDFDocuments/t/G/TBTN22/VNM239.DOCX</v>
      </c>
      <c r="R51" s="6"/>
      <c r="S51" s="6"/>
    </row>
    <row r="52" spans="1:19" ht="180">
      <c r="A52" s="8" t="s">
        <v>786</v>
      </c>
      <c r="B52" s="8" t="s">
        <v>678</v>
      </c>
      <c r="C52" s="7">
        <v>44837</v>
      </c>
      <c r="D52" s="8" t="str">
        <f>HYPERLINK("https://epingalert.org/en/Search?viewData= G/TBT/N/IDN/147"," G/TBT/N/IDN/147")</f>
        <v xml:space="preserve"> G/TBT/N/IDN/147</v>
      </c>
      <c r="E52" s="6" t="s">
        <v>222</v>
      </c>
      <c r="F52" s="8" t="s">
        <v>676</v>
      </c>
      <c r="G52" s="8" t="s">
        <v>677</v>
      </c>
      <c r="I52" s="6" t="s">
        <v>233</v>
      </c>
      <c r="J52" s="6" t="s">
        <v>213</v>
      </c>
      <c r="K52" s="6" t="s">
        <v>234</v>
      </c>
      <c r="L52" s="6" t="s">
        <v>21</v>
      </c>
      <c r="M52" s="6"/>
      <c r="N52" s="7">
        <v>44919</v>
      </c>
      <c r="O52" s="6" t="s">
        <v>25</v>
      </c>
      <c r="P52" s="8" t="s">
        <v>235</v>
      </c>
      <c r="Q52" s="6" t="str">
        <f>HYPERLINK("https://docs.wto.org/imrd/directdoc.asp?DDFDocuments/t/G/TBTN22/BDI277.DOCX", "https://docs.wto.org/imrd/directdoc.asp?DDFDocuments/t/G/TBTN22/BDI277.DOCX")</f>
        <v>https://docs.wto.org/imrd/directdoc.asp?DDFDocuments/t/G/TBTN22/BDI277.DOCX</v>
      </c>
      <c r="R52" s="6"/>
      <c r="S52" s="6"/>
    </row>
    <row r="53" spans="1:19" ht="180">
      <c r="A53" s="8" t="s">
        <v>786</v>
      </c>
      <c r="B53" s="8" t="s">
        <v>689</v>
      </c>
      <c r="C53" s="7">
        <v>44837</v>
      </c>
      <c r="D53" s="8" t="str">
        <f>HYPERLINK("https://epingalert.org/en/Search?viewData= G/TBT/N/IDN/149"," G/TBT/N/IDN/149")</f>
        <v xml:space="preserve"> G/TBT/N/IDN/149</v>
      </c>
      <c r="E53" s="6" t="s">
        <v>222</v>
      </c>
      <c r="F53" s="8" t="s">
        <v>687</v>
      </c>
      <c r="G53" s="8" t="s">
        <v>688</v>
      </c>
      <c r="I53" s="6" t="s">
        <v>219</v>
      </c>
      <c r="J53" s="6" t="s">
        <v>213</v>
      </c>
      <c r="K53" s="6" t="s">
        <v>253</v>
      </c>
      <c r="L53" s="6" t="s">
        <v>21</v>
      </c>
      <c r="M53" s="6"/>
      <c r="N53" s="7">
        <v>44919</v>
      </c>
      <c r="O53" s="6" t="s">
        <v>25</v>
      </c>
      <c r="P53" s="8" t="s">
        <v>221</v>
      </c>
      <c r="Q53" s="6" t="str">
        <f>HYPERLINK("https://docs.wto.org/imrd/directdoc.asp?DDFDocuments/t/G/TBTN22/BDI278.DOCX", "https://docs.wto.org/imrd/directdoc.asp?DDFDocuments/t/G/TBTN22/BDI278.DOCX")</f>
        <v>https://docs.wto.org/imrd/directdoc.asp?DDFDocuments/t/G/TBTN22/BDI278.DOCX</v>
      </c>
      <c r="R53" s="6"/>
      <c r="S53" s="6"/>
    </row>
    <row r="54" spans="1:19" ht="180">
      <c r="A54" s="8" t="s">
        <v>785</v>
      </c>
      <c r="B54" s="8" t="s">
        <v>625</v>
      </c>
      <c r="C54" s="7">
        <v>44837</v>
      </c>
      <c r="D54" s="8" t="str">
        <f>HYPERLINK("https://epingalert.org/en/Search?viewData= G/TBT/N/IDN/144"," G/TBT/N/IDN/144")</f>
        <v xml:space="preserve"> G/TBT/N/IDN/144</v>
      </c>
      <c r="E54" s="6" t="s">
        <v>222</v>
      </c>
      <c r="F54" s="8" t="s">
        <v>623</v>
      </c>
      <c r="G54" s="8" t="s">
        <v>624</v>
      </c>
      <c r="I54" s="6" t="s">
        <v>21</v>
      </c>
      <c r="J54" s="6" t="s">
        <v>21</v>
      </c>
      <c r="K54" s="6" t="s">
        <v>240</v>
      </c>
      <c r="L54" s="6" t="s">
        <v>241</v>
      </c>
      <c r="M54" s="6"/>
      <c r="N54" s="7">
        <v>44919</v>
      </c>
      <c r="O54" s="6" t="s">
        <v>25</v>
      </c>
      <c r="P54" s="8" t="s">
        <v>256</v>
      </c>
      <c r="Q54" s="6" t="str">
        <f>HYPERLINK("https://docs.wto.org/imrd/directdoc.asp?DDFDocuments/t/G/TBTN22/VNM241.DOCX", "https://docs.wto.org/imrd/directdoc.asp?DDFDocuments/t/G/TBTN22/VNM241.DOCX")</f>
        <v>https://docs.wto.org/imrd/directdoc.asp?DDFDocuments/t/G/TBTN22/VNM241.DOCX</v>
      </c>
      <c r="R54" s="6"/>
      <c r="S54" s="6"/>
    </row>
    <row r="55" spans="1:19" ht="30">
      <c r="A55" s="8" t="s">
        <v>732</v>
      </c>
      <c r="B55" s="8" t="s">
        <v>294</v>
      </c>
      <c r="C55" s="7">
        <v>44858</v>
      </c>
      <c r="D55" s="8" t="str">
        <f>HYPERLINK("https://epingalert.org/en/Search?viewData= G/TBT/N/MAC/22"," G/TBT/N/MAC/22")</f>
        <v xml:space="preserve"> G/TBT/N/MAC/22</v>
      </c>
      <c r="E55" s="6" t="s">
        <v>291</v>
      </c>
      <c r="F55" s="8" t="s">
        <v>292</v>
      </c>
      <c r="G55" s="8" t="s">
        <v>293</v>
      </c>
      <c r="I55" s="6" t="s">
        <v>212</v>
      </c>
      <c r="J55" s="6" t="s">
        <v>213</v>
      </c>
      <c r="K55" s="6" t="s">
        <v>214</v>
      </c>
      <c r="L55" s="6" t="s">
        <v>21</v>
      </c>
      <c r="M55" s="6"/>
      <c r="N55" s="7">
        <v>44919</v>
      </c>
      <c r="O55" s="6" t="s">
        <v>25</v>
      </c>
      <c r="P55" s="8" t="s">
        <v>215</v>
      </c>
      <c r="Q55" s="6" t="str">
        <f>HYPERLINK("https://docs.wto.org/imrd/directdoc.asp?DDFDocuments/t/G/TBTN22/BDI275.DOCX", "https://docs.wto.org/imrd/directdoc.asp?DDFDocuments/t/G/TBTN22/BDI275.DOCX")</f>
        <v>https://docs.wto.org/imrd/directdoc.asp?DDFDocuments/t/G/TBTN22/BDI275.DOCX</v>
      </c>
      <c r="R55" s="6"/>
      <c r="S55" s="6"/>
    </row>
    <row r="56" spans="1:19" ht="210">
      <c r="A56" s="8" t="s">
        <v>694</v>
      </c>
      <c r="B56" s="8" t="s">
        <v>32</v>
      </c>
      <c r="C56" s="7">
        <v>44865</v>
      </c>
      <c r="D56" s="8" t="str">
        <f>HYPERLINK("https://epingalert.org/en/Search?viewData= G/TBT/N/JPN/751"," G/TBT/N/JPN/751")</f>
        <v xml:space="preserve"> G/TBT/N/JPN/751</v>
      </c>
      <c r="E56" s="6" t="s">
        <v>29</v>
      </c>
      <c r="F56" s="8" t="s">
        <v>30</v>
      </c>
      <c r="G56" s="8" t="s">
        <v>31</v>
      </c>
      <c r="I56" s="6" t="s">
        <v>212</v>
      </c>
      <c r="J56" s="6" t="s">
        <v>213</v>
      </c>
      <c r="K56" s="6" t="s">
        <v>229</v>
      </c>
      <c r="L56" s="6" t="s">
        <v>21</v>
      </c>
      <c r="M56" s="6"/>
      <c r="N56" s="7">
        <v>44919</v>
      </c>
      <c r="O56" s="6" t="s">
        <v>25</v>
      </c>
      <c r="P56" s="8" t="s">
        <v>215</v>
      </c>
      <c r="Q56" s="6" t="str">
        <f>HYPERLINK("https://docs.wto.org/imrd/directdoc.asp?DDFDocuments/t/G/TBTN22/BDI275.DOCX", "https://docs.wto.org/imrd/directdoc.asp?DDFDocuments/t/G/TBTN22/BDI275.DOCX")</f>
        <v>https://docs.wto.org/imrd/directdoc.asp?DDFDocuments/t/G/TBTN22/BDI275.DOCX</v>
      </c>
      <c r="R56" s="6"/>
      <c r="S56" s="6"/>
    </row>
    <row r="57" spans="1:19" ht="195">
      <c r="A57" s="8" t="s">
        <v>703</v>
      </c>
      <c r="B57" s="8" t="s">
        <v>96</v>
      </c>
      <c r="C57" s="7">
        <v>44861</v>
      </c>
      <c r="D57" s="8" t="str">
        <f>HYPERLINK("https://epingalert.org/en/Search?viewData= G/TBT/N/UKR/233"," G/TBT/N/UKR/233")</f>
        <v xml:space="preserve"> G/TBT/N/UKR/233</v>
      </c>
      <c r="E57" s="6" t="s">
        <v>93</v>
      </c>
      <c r="F57" s="8" t="s">
        <v>94</v>
      </c>
      <c r="G57" s="8" t="s">
        <v>95</v>
      </c>
      <c r="I57" s="6" t="s">
        <v>260</v>
      </c>
      <c r="J57" s="6" t="s">
        <v>21</v>
      </c>
      <c r="K57" s="6" t="s">
        <v>34</v>
      </c>
      <c r="L57" s="6" t="s">
        <v>21</v>
      </c>
      <c r="M57" s="6"/>
      <c r="N57" s="7">
        <v>44919</v>
      </c>
      <c r="O57" s="6" t="s">
        <v>25</v>
      </c>
      <c r="P57" s="8" t="s">
        <v>261</v>
      </c>
      <c r="Q57" s="6" t="str">
        <f>HYPERLINK("https://docs.wto.org/imrd/directdoc.asp?DDFDocuments/t/G/TBTN22/JPN748.DOCX", "https://docs.wto.org/imrd/directdoc.asp?DDFDocuments/t/G/TBTN22/JPN748.DOCX")</f>
        <v>https://docs.wto.org/imrd/directdoc.asp?DDFDocuments/t/G/TBTN22/JPN748.DOCX</v>
      </c>
      <c r="R57" s="6"/>
      <c r="S57" s="6"/>
    </row>
    <row r="58" spans="1:19" ht="105">
      <c r="A58" s="8" t="s">
        <v>748</v>
      </c>
      <c r="B58" s="8" t="s">
        <v>386</v>
      </c>
      <c r="C58" s="7">
        <v>44852</v>
      </c>
      <c r="D58" s="8" t="str">
        <f>HYPERLINK("https://epingalert.org/en/Search?viewData= G/TBT/N/USA/1930"," G/TBT/N/USA/1930")</f>
        <v xml:space="preserve"> G/TBT/N/USA/1930</v>
      </c>
      <c r="E58" s="6" t="s">
        <v>139</v>
      </c>
      <c r="F58" s="8" t="s">
        <v>384</v>
      </c>
      <c r="G58" s="8" t="s">
        <v>385</v>
      </c>
      <c r="I58" s="6" t="s">
        <v>265</v>
      </c>
      <c r="J58" s="6" t="s">
        <v>213</v>
      </c>
      <c r="K58" s="6" t="s">
        <v>266</v>
      </c>
      <c r="L58" s="6" t="s">
        <v>21</v>
      </c>
      <c r="M58" s="6"/>
      <c r="N58" s="7">
        <v>44919</v>
      </c>
      <c r="O58" s="6" t="s">
        <v>25</v>
      </c>
      <c r="P58" s="8" t="s">
        <v>267</v>
      </c>
      <c r="Q58" s="6" t="str">
        <f>HYPERLINK("https://docs.wto.org/imrd/directdoc.asp?DDFDocuments/t/G/TBTN22/BDI276.DOCX", "https://docs.wto.org/imrd/directdoc.asp?DDFDocuments/t/G/TBTN22/BDI276.DOCX")</f>
        <v>https://docs.wto.org/imrd/directdoc.asp?DDFDocuments/t/G/TBTN22/BDI276.DOCX</v>
      </c>
      <c r="R58" s="6"/>
      <c r="S58" s="6"/>
    </row>
    <row r="59" spans="1:19" ht="30">
      <c r="A59" s="8" t="s">
        <v>742</v>
      </c>
      <c r="B59" s="8" t="s">
        <v>353</v>
      </c>
      <c r="C59" s="7">
        <v>44855</v>
      </c>
      <c r="D59" s="8" t="str">
        <f>HYPERLINK("https://epingalert.org/en/Search?viewData= G/TBT/N/MAC/21"," G/TBT/N/MAC/21")</f>
        <v xml:space="preserve"> G/TBT/N/MAC/21</v>
      </c>
      <c r="E59" s="6" t="s">
        <v>291</v>
      </c>
      <c r="F59" s="8" t="s">
        <v>351</v>
      </c>
      <c r="G59" s="8" t="s">
        <v>352</v>
      </c>
      <c r="I59" s="6" t="s">
        <v>219</v>
      </c>
      <c r="J59" s="6" t="s">
        <v>213</v>
      </c>
      <c r="K59" s="6" t="s">
        <v>220</v>
      </c>
      <c r="L59" s="6" t="s">
        <v>21</v>
      </c>
      <c r="M59" s="6"/>
      <c r="N59" s="7">
        <v>44919</v>
      </c>
      <c r="O59" s="6" t="s">
        <v>25</v>
      </c>
      <c r="P59" s="8" t="s">
        <v>221</v>
      </c>
      <c r="Q59" s="6" t="str">
        <f>HYPERLINK("https://docs.wto.org/imrd/directdoc.asp?DDFDocuments/t/G/TBTN22/BDI278.DOCX", "https://docs.wto.org/imrd/directdoc.asp?DDFDocuments/t/G/TBTN22/BDI278.DOCX")</f>
        <v>https://docs.wto.org/imrd/directdoc.asp?DDFDocuments/t/G/TBTN22/BDI278.DOCX</v>
      </c>
      <c r="R59" s="6"/>
      <c r="S59" s="6"/>
    </row>
    <row r="60" spans="1:19" ht="60">
      <c r="A60" s="8" t="s">
        <v>737</v>
      </c>
      <c r="B60" s="8" t="s">
        <v>323</v>
      </c>
      <c r="C60" s="7">
        <v>44855</v>
      </c>
      <c r="D60" s="8" t="str">
        <f>HYPERLINK("https://epingalert.org/en/Search?viewData= G/TBT/N/BDI/272, G/TBT/N/KEN/1300, G/TBT/N/RWA/706, G/TBT/N/TZA/825, G/TBT/N/UGA/1680"," G/TBT/N/BDI/272, G/TBT/N/KEN/1300, G/TBT/N/RWA/706, G/TBT/N/TZA/825, G/TBT/N/UGA/1680")</f>
        <v xml:space="preserve"> G/TBT/N/BDI/272, G/TBT/N/KEN/1300, G/TBT/N/RWA/706, G/TBT/N/TZA/825, G/TBT/N/UGA/1680</v>
      </c>
      <c r="E60" s="6" t="s">
        <v>49</v>
      </c>
      <c r="F60" s="8" t="s">
        <v>321</v>
      </c>
      <c r="G60" s="8" t="s">
        <v>322</v>
      </c>
      <c r="I60" s="6" t="s">
        <v>21</v>
      </c>
      <c r="J60" s="6" t="s">
        <v>21</v>
      </c>
      <c r="K60" s="6" t="s">
        <v>240</v>
      </c>
      <c r="L60" s="6" t="s">
        <v>241</v>
      </c>
      <c r="M60" s="6"/>
      <c r="N60" s="7">
        <v>44919</v>
      </c>
      <c r="O60" s="6" t="s">
        <v>25</v>
      </c>
      <c r="P60" s="8" t="s">
        <v>270</v>
      </c>
      <c r="Q60" s="6" t="str">
        <f>HYPERLINK("https://docs.wto.org/imrd/directdoc.asp?DDFDocuments/t/G/TBTN22/VNM243.DOCX", "https://docs.wto.org/imrd/directdoc.asp?DDFDocuments/t/G/TBTN22/VNM243.DOCX")</f>
        <v>https://docs.wto.org/imrd/directdoc.asp?DDFDocuments/t/G/TBTN22/VNM243.DOCX</v>
      </c>
      <c r="R60" s="6"/>
      <c r="S60" s="6"/>
    </row>
    <row r="61" spans="1:19" ht="60">
      <c r="A61" s="8" t="s">
        <v>737</v>
      </c>
      <c r="B61" s="8" t="s">
        <v>323</v>
      </c>
      <c r="C61" s="7">
        <v>44855</v>
      </c>
      <c r="D61" s="8" t="str">
        <f>HYPERLINK("https://epingalert.org/en/Search?viewData= G/TBT/N/BDI/272, G/TBT/N/KEN/1300, G/TBT/N/RWA/706, G/TBT/N/TZA/825, G/TBT/N/UGA/1680"," G/TBT/N/BDI/272, G/TBT/N/KEN/1300, G/TBT/N/RWA/706, G/TBT/N/TZA/825, G/TBT/N/UGA/1680")</f>
        <v xml:space="preserve"> G/TBT/N/BDI/272, G/TBT/N/KEN/1300, G/TBT/N/RWA/706, G/TBT/N/TZA/825, G/TBT/N/UGA/1680</v>
      </c>
      <c r="E61" s="6" t="s">
        <v>50</v>
      </c>
      <c r="F61" s="8" t="s">
        <v>321</v>
      </c>
      <c r="G61" s="8" t="s">
        <v>322</v>
      </c>
      <c r="I61" s="6" t="s">
        <v>233</v>
      </c>
      <c r="J61" s="6" t="s">
        <v>213</v>
      </c>
      <c r="K61" s="6" t="s">
        <v>266</v>
      </c>
      <c r="L61" s="6" t="s">
        <v>21</v>
      </c>
      <c r="M61" s="6"/>
      <c r="N61" s="7">
        <v>44919</v>
      </c>
      <c r="O61" s="6" t="s">
        <v>25</v>
      </c>
      <c r="P61" s="8" t="s">
        <v>235</v>
      </c>
      <c r="Q61" s="6" t="str">
        <f>HYPERLINK("https://docs.wto.org/imrd/directdoc.asp?DDFDocuments/t/G/TBTN22/BDI277.DOCX", "https://docs.wto.org/imrd/directdoc.asp?DDFDocuments/t/G/TBTN22/BDI277.DOCX")</f>
        <v>https://docs.wto.org/imrd/directdoc.asp?DDFDocuments/t/G/TBTN22/BDI277.DOCX</v>
      </c>
      <c r="R61" s="6"/>
      <c r="S61" s="6"/>
    </row>
    <row r="62" spans="1:19" ht="60">
      <c r="A62" s="8" t="s">
        <v>737</v>
      </c>
      <c r="B62" s="8" t="s">
        <v>323</v>
      </c>
      <c r="C62" s="7">
        <v>44855</v>
      </c>
      <c r="D62" s="8" t="str">
        <f>HYPERLINK("https://epingalert.org/en/Search?viewData= G/TBT/N/BDI/272, G/TBT/N/KEN/1300, G/TBT/N/RWA/706, G/TBT/N/TZA/825, G/TBT/N/UGA/1680"," G/TBT/N/BDI/272, G/TBT/N/KEN/1300, G/TBT/N/RWA/706, G/TBT/N/TZA/825, G/TBT/N/UGA/1680")</f>
        <v xml:space="preserve"> G/TBT/N/BDI/272, G/TBT/N/KEN/1300, G/TBT/N/RWA/706, G/TBT/N/TZA/825, G/TBT/N/UGA/1680</v>
      </c>
      <c r="E62" s="6" t="s">
        <v>51</v>
      </c>
      <c r="F62" s="8" t="s">
        <v>321</v>
      </c>
      <c r="G62" s="8" t="s">
        <v>322</v>
      </c>
      <c r="I62" s="6" t="s">
        <v>21</v>
      </c>
      <c r="J62" s="6" t="s">
        <v>21</v>
      </c>
      <c r="K62" s="6" t="s">
        <v>273</v>
      </c>
      <c r="L62" s="6" t="s">
        <v>21</v>
      </c>
      <c r="M62" s="6"/>
      <c r="N62" s="7">
        <v>44919</v>
      </c>
      <c r="O62" s="6" t="s">
        <v>25</v>
      </c>
      <c r="P62" s="8" t="s">
        <v>274</v>
      </c>
      <c r="Q62" s="6" t="str">
        <f>HYPERLINK("https://docs.wto.org/imrd/directdoc.asp?DDFDocuments/t/G/TBTN22/VNM240.DOCX", "https://docs.wto.org/imrd/directdoc.asp?DDFDocuments/t/G/TBTN22/VNM240.DOCX")</f>
        <v>https://docs.wto.org/imrd/directdoc.asp?DDFDocuments/t/G/TBTN22/VNM240.DOCX</v>
      </c>
      <c r="R62" s="6"/>
      <c r="S62" s="6"/>
    </row>
    <row r="63" spans="1:19" ht="60">
      <c r="A63" s="8" t="s">
        <v>737</v>
      </c>
      <c r="B63" s="8" t="s">
        <v>323</v>
      </c>
      <c r="C63" s="7">
        <v>44855</v>
      </c>
      <c r="D63" s="8" t="str">
        <f>HYPERLINK("https://epingalert.org/en/Search?viewData= G/TBT/N/BDI/272, G/TBT/N/KEN/1300, G/TBT/N/RWA/706, G/TBT/N/TZA/825, G/TBT/N/UGA/1680"," G/TBT/N/BDI/272, G/TBT/N/KEN/1300, G/TBT/N/RWA/706, G/TBT/N/TZA/825, G/TBT/N/UGA/1680")</f>
        <v xml:space="preserve"> G/TBT/N/BDI/272, G/TBT/N/KEN/1300, G/TBT/N/RWA/706, G/TBT/N/TZA/825, G/TBT/N/UGA/1680</v>
      </c>
      <c r="E63" s="6" t="s">
        <v>27</v>
      </c>
      <c r="F63" s="8" t="s">
        <v>321</v>
      </c>
      <c r="G63" s="8" t="s">
        <v>322</v>
      </c>
      <c r="I63" s="6" t="s">
        <v>265</v>
      </c>
      <c r="J63" s="6" t="s">
        <v>213</v>
      </c>
      <c r="K63" s="6" t="s">
        <v>234</v>
      </c>
      <c r="L63" s="6" t="s">
        <v>21</v>
      </c>
      <c r="M63" s="6"/>
      <c r="N63" s="7">
        <v>44919</v>
      </c>
      <c r="O63" s="6" t="s">
        <v>25</v>
      </c>
      <c r="P63" s="8" t="s">
        <v>267</v>
      </c>
      <c r="Q63" s="6" t="str">
        <f>HYPERLINK("https://docs.wto.org/imrd/directdoc.asp?DDFDocuments/t/G/TBTN22/BDI276.DOCX", "https://docs.wto.org/imrd/directdoc.asp?DDFDocuments/t/G/TBTN22/BDI276.DOCX")</f>
        <v>https://docs.wto.org/imrd/directdoc.asp?DDFDocuments/t/G/TBTN22/BDI276.DOCX</v>
      </c>
      <c r="R63" s="6"/>
      <c r="S63" s="6"/>
    </row>
    <row r="64" spans="1:19" ht="60">
      <c r="A64" s="8" t="s">
        <v>737</v>
      </c>
      <c r="B64" s="8" t="s">
        <v>323</v>
      </c>
      <c r="C64" s="7">
        <v>44855</v>
      </c>
      <c r="D64" s="8" t="str">
        <f>HYPERLINK("https://epingalert.org/en/Search?viewData= G/TBT/N/BDI/272, G/TBT/N/KEN/1300, G/TBT/N/RWA/706, G/TBT/N/TZA/825, G/TBT/N/UGA/1680"," G/TBT/N/BDI/272, G/TBT/N/KEN/1300, G/TBT/N/RWA/706, G/TBT/N/TZA/825, G/TBT/N/UGA/1680")</f>
        <v xml:space="preserve"> G/TBT/N/BDI/272, G/TBT/N/KEN/1300, G/TBT/N/RWA/706, G/TBT/N/TZA/825, G/TBT/N/UGA/1680</v>
      </c>
      <c r="E64" s="6" t="s">
        <v>17</v>
      </c>
      <c r="F64" s="8" t="s">
        <v>321</v>
      </c>
      <c r="G64" s="8" t="s">
        <v>322</v>
      </c>
      <c r="I64" s="6" t="s">
        <v>265</v>
      </c>
      <c r="J64" s="6" t="s">
        <v>213</v>
      </c>
      <c r="K64" s="6" t="s">
        <v>266</v>
      </c>
      <c r="L64" s="6" t="s">
        <v>21</v>
      </c>
      <c r="M64" s="6"/>
      <c r="N64" s="7">
        <v>44919</v>
      </c>
      <c r="O64" s="6" t="s">
        <v>25</v>
      </c>
      <c r="P64" s="8" t="s">
        <v>267</v>
      </c>
      <c r="Q64" s="6" t="str">
        <f>HYPERLINK("https://docs.wto.org/imrd/directdoc.asp?DDFDocuments/t/G/TBTN22/BDI276.DOCX", "https://docs.wto.org/imrd/directdoc.asp?DDFDocuments/t/G/TBTN22/BDI276.DOCX")</f>
        <v>https://docs.wto.org/imrd/directdoc.asp?DDFDocuments/t/G/TBTN22/BDI276.DOCX</v>
      </c>
      <c r="R64" s="6"/>
      <c r="S64" s="6"/>
    </row>
    <row r="65" spans="1:19" ht="409.5">
      <c r="A65" s="8" t="s">
        <v>759</v>
      </c>
      <c r="B65" s="8" t="s">
        <v>449</v>
      </c>
      <c r="C65" s="7">
        <v>44851</v>
      </c>
      <c r="D65" s="8" t="str">
        <f>HYPERLINK("https://epingalert.org/en/Search?viewData= G/TBT/N/THA/679"," G/TBT/N/THA/679")</f>
        <v xml:space="preserve"> G/TBT/N/THA/679</v>
      </c>
      <c r="E65" s="6" t="s">
        <v>60</v>
      </c>
      <c r="F65" s="8" t="s">
        <v>447</v>
      </c>
      <c r="G65" s="8" t="s">
        <v>448</v>
      </c>
      <c r="I65" s="6" t="s">
        <v>219</v>
      </c>
      <c r="J65" s="6" t="s">
        <v>213</v>
      </c>
      <c r="K65" s="6" t="s">
        <v>220</v>
      </c>
      <c r="L65" s="6" t="s">
        <v>21</v>
      </c>
      <c r="M65" s="6"/>
      <c r="N65" s="7">
        <v>44919</v>
      </c>
      <c r="O65" s="6" t="s">
        <v>25</v>
      </c>
      <c r="P65" s="8" t="s">
        <v>221</v>
      </c>
      <c r="Q65" s="6" t="str">
        <f>HYPERLINK("https://docs.wto.org/imrd/directdoc.asp?DDFDocuments/t/G/TBTN22/BDI278.DOCX", "https://docs.wto.org/imrd/directdoc.asp?DDFDocuments/t/G/TBTN22/BDI278.DOCX")</f>
        <v>https://docs.wto.org/imrd/directdoc.asp?DDFDocuments/t/G/TBTN22/BDI278.DOCX</v>
      </c>
      <c r="R65" s="6"/>
      <c r="S65" s="6"/>
    </row>
    <row r="66" spans="1:19" ht="75">
      <c r="A66" s="8" t="s">
        <v>695</v>
      </c>
      <c r="B66" s="8" t="s">
        <v>40</v>
      </c>
      <c r="C66" s="7">
        <v>44865</v>
      </c>
      <c r="D66" s="8" t="str">
        <f>HYPERLINK("https://epingalert.org/en/Search?viewData= G/TBT/N/KOR/1111"," G/TBT/N/KOR/1111")</f>
        <v xml:space="preserve"> G/TBT/N/KOR/1111</v>
      </c>
      <c r="E66" s="6" t="s">
        <v>37</v>
      </c>
      <c r="F66" s="8" t="s">
        <v>38</v>
      </c>
      <c r="G66" s="8" t="s">
        <v>39</v>
      </c>
      <c r="I66" s="6" t="s">
        <v>233</v>
      </c>
      <c r="J66" s="6" t="s">
        <v>213</v>
      </c>
      <c r="K66" s="6" t="s">
        <v>266</v>
      </c>
      <c r="L66" s="6" t="s">
        <v>21</v>
      </c>
      <c r="M66" s="6"/>
      <c r="N66" s="7">
        <v>44919</v>
      </c>
      <c r="O66" s="6" t="s">
        <v>25</v>
      </c>
      <c r="P66" s="8" t="s">
        <v>235</v>
      </c>
      <c r="Q66" s="6" t="str">
        <f>HYPERLINK("https://docs.wto.org/imrd/directdoc.asp?DDFDocuments/t/G/TBTN22/BDI277.DOCX", "https://docs.wto.org/imrd/directdoc.asp?DDFDocuments/t/G/TBTN22/BDI277.DOCX")</f>
        <v>https://docs.wto.org/imrd/directdoc.asp?DDFDocuments/t/G/TBTN22/BDI277.DOCX</v>
      </c>
      <c r="R66" s="6"/>
      <c r="S66" s="6"/>
    </row>
    <row r="67" spans="1:19" ht="60">
      <c r="A67" s="8" t="s">
        <v>695</v>
      </c>
      <c r="B67" s="8" t="s">
        <v>40</v>
      </c>
      <c r="C67" s="7">
        <v>44861</v>
      </c>
      <c r="D67" s="8" t="str">
        <f>HYPERLINK("https://epingalert.org/en/Search?viewData= G/TBT/N/KOR/1110"," G/TBT/N/KOR/1110")</f>
        <v xml:space="preserve"> G/TBT/N/KOR/1110</v>
      </c>
      <c r="E67" s="6" t="s">
        <v>37</v>
      </c>
      <c r="F67" s="8" t="s">
        <v>136</v>
      </c>
      <c r="G67" s="8" t="s">
        <v>137</v>
      </c>
      <c r="I67" s="6" t="s">
        <v>233</v>
      </c>
      <c r="J67" s="6" t="s">
        <v>213</v>
      </c>
      <c r="K67" s="6" t="s">
        <v>266</v>
      </c>
      <c r="L67" s="6" t="s">
        <v>21</v>
      </c>
      <c r="M67" s="6"/>
      <c r="N67" s="7">
        <v>44919</v>
      </c>
      <c r="O67" s="6" t="s">
        <v>25</v>
      </c>
      <c r="P67" s="8" t="s">
        <v>235</v>
      </c>
      <c r="Q67" s="6" t="str">
        <f>HYPERLINK("https://docs.wto.org/imrd/directdoc.asp?DDFDocuments/t/G/TBTN22/BDI277.DOCX", "https://docs.wto.org/imrd/directdoc.asp?DDFDocuments/t/G/TBTN22/BDI277.DOCX")</f>
        <v>https://docs.wto.org/imrd/directdoc.asp?DDFDocuments/t/G/TBTN22/BDI277.DOCX</v>
      </c>
      <c r="R67" s="6"/>
      <c r="S67" s="6"/>
    </row>
    <row r="68" spans="1:19" ht="75">
      <c r="A68" s="8" t="s">
        <v>772</v>
      </c>
      <c r="B68" s="8" t="s">
        <v>40</v>
      </c>
      <c r="C68" s="7">
        <v>44845</v>
      </c>
      <c r="D68" s="8" t="str">
        <f>HYPERLINK("https://epingalert.org/en/Search?viewData= G/TBT/N/KOR/1107"," G/TBT/N/KOR/1107")</f>
        <v xml:space="preserve"> G/TBT/N/KOR/1107</v>
      </c>
      <c r="E68" s="6" t="s">
        <v>37</v>
      </c>
      <c r="F68" s="8" t="s">
        <v>540</v>
      </c>
      <c r="G68" s="8" t="s">
        <v>541</v>
      </c>
      <c r="I68" s="6" t="s">
        <v>265</v>
      </c>
      <c r="J68" s="6" t="s">
        <v>213</v>
      </c>
      <c r="K68" s="6" t="s">
        <v>266</v>
      </c>
      <c r="L68" s="6" t="s">
        <v>21</v>
      </c>
      <c r="M68" s="6"/>
      <c r="N68" s="7">
        <v>44919</v>
      </c>
      <c r="O68" s="6" t="s">
        <v>25</v>
      </c>
      <c r="P68" s="8" t="s">
        <v>267</v>
      </c>
      <c r="Q68" s="6" t="str">
        <f>HYPERLINK("https://docs.wto.org/imrd/directdoc.asp?DDFDocuments/t/G/TBTN22/BDI276.DOCX", "https://docs.wto.org/imrd/directdoc.asp?DDFDocuments/t/G/TBTN22/BDI276.DOCX")</f>
        <v>https://docs.wto.org/imrd/directdoc.asp?DDFDocuments/t/G/TBTN22/BDI276.DOCX</v>
      </c>
      <c r="R68" s="6"/>
      <c r="S68" s="6"/>
    </row>
    <row r="69" spans="1:19" ht="45">
      <c r="A69" s="8" t="s">
        <v>772</v>
      </c>
      <c r="B69" s="8" t="s">
        <v>560</v>
      </c>
      <c r="C69" s="7">
        <v>44844</v>
      </c>
      <c r="D69" s="8" t="str">
        <f>HYPERLINK("https://epingalert.org/en/Search?viewData= G/TBT/N/EU/931"," G/TBT/N/EU/931")</f>
        <v xml:space="preserve"> G/TBT/N/EU/931</v>
      </c>
      <c r="E69" s="6" t="s">
        <v>106</v>
      </c>
      <c r="F69" s="8" t="s">
        <v>558</v>
      </c>
      <c r="G69" s="8" t="s">
        <v>559</v>
      </c>
      <c r="I69" s="6" t="s">
        <v>265</v>
      </c>
      <c r="J69" s="6" t="s">
        <v>213</v>
      </c>
      <c r="K69" s="6" t="s">
        <v>234</v>
      </c>
      <c r="L69" s="6" t="s">
        <v>21</v>
      </c>
      <c r="M69" s="6"/>
      <c r="N69" s="7">
        <v>44919</v>
      </c>
      <c r="O69" s="6" t="s">
        <v>25</v>
      </c>
      <c r="P69" s="8" t="s">
        <v>267</v>
      </c>
      <c r="Q69" s="6" t="str">
        <f>HYPERLINK("https://docs.wto.org/imrd/directdoc.asp?DDFDocuments/t/G/TBTN22/BDI276.DOCX", "https://docs.wto.org/imrd/directdoc.asp?DDFDocuments/t/G/TBTN22/BDI276.DOCX")</f>
        <v>https://docs.wto.org/imrd/directdoc.asp?DDFDocuments/t/G/TBTN22/BDI276.DOCX</v>
      </c>
      <c r="R69" s="6"/>
      <c r="S69" s="6"/>
    </row>
    <row r="70" spans="1:19" ht="409.5">
      <c r="A70" s="8" t="s">
        <v>754</v>
      </c>
      <c r="B70" s="8" t="s">
        <v>421</v>
      </c>
      <c r="C70" s="7">
        <v>44851</v>
      </c>
      <c r="D70" s="8" t="str">
        <f>HYPERLINK("https://epingalert.org/en/Search?viewData= G/TBT/N/THA/681"," G/TBT/N/THA/681")</f>
        <v xml:space="preserve"> G/TBT/N/THA/681</v>
      </c>
      <c r="E70" s="6" t="s">
        <v>60</v>
      </c>
      <c r="F70" s="8" t="s">
        <v>419</v>
      </c>
      <c r="G70" s="8" t="s">
        <v>420</v>
      </c>
      <c r="I70" s="6" t="s">
        <v>219</v>
      </c>
      <c r="J70" s="6" t="s">
        <v>213</v>
      </c>
      <c r="K70" s="6" t="s">
        <v>220</v>
      </c>
      <c r="L70" s="6" t="s">
        <v>21</v>
      </c>
      <c r="M70" s="6"/>
      <c r="N70" s="7">
        <v>44919</v>
      </c>
      <c r="O70" s="6" t="s">
        <v>25</v>
      </c>
      <c r="P70" s="8" t="s">
        <v>221</v>
      </c>
      <c r="Q70" s="6" t="str">
        <f>HYPERLINK("https://docs.wto.org/imrd/directdoc.asp?DDFDocuments/t/G/TBTN22/BDI278.DOCX", "https://docs.wto.org/imrd/directdoc.asp?DDFDocuments/t/G/TBTN22/BDI278.DOCX")</f>
        <v>https://docs.wto.org/imrd/directdoc.asp?DDFDocuments/t/G/TBTN22/BDI278.DOCX</v>
      </c>
      <c r="R70" s="6"/>
      <c r="S70" s="6"/>
    </row>
    <row r="71" spans="1:19" ht="409.5">
      <c r="A71" s="8" t="s">
        <v>754</v>
      </c>
      <c r="B71" s="8" t="s">
        <v>421</v>
      </c>
      <c r="C71" s="7">
        <v>44851</v>
      </c>
      <c r="D71" s="8" t="str">
        <f>HYPERLINK("https://epingalert.org/en/Search?viewData= G/TBT/N/THA/680"," G/TBT/N/THA/680")</f>
        <v xml:space="preserve"> G/TBT/N/THA/680</v>
      </c>
      <c r="E71" s="6" t="s">
        <v>60</v>
      </c>
      <c r="F71" s="8" t="s">
        <v>452</v>
      </c>
      <c r="G71" s="8" t="s">
        <v>453</v>
      </c>
      <c r="I71" s="6" t="s">
        <v>21</v>
      </c>
      <c r="J71" s="6" t="s">
        <v>278</v>
      </c>
      <c r="K71" s="6" t="s">
        <v>279</v>
      </c>
      <c r="L71" s="6" t="s">
        <v>21</v>
      </c>
      <c r="M71" s="6"/>
      <c r="N71" s="7">
        <v>44918</v>
      </c>
      <c r="O71" s="6" t="s">
        <v>25</v>
      </c>
      <c r="P71" s="8" t="s">
        <v>280</v>
      </c>
      <c r="Q71" s="6" t="str">
        <f>HYPERLINK("https://docs.wto.org/imrd/directdoc.asp?DDFDocuments/t/G/TBTN22/KEN1304.DOCX", "https://docs.wto.org/imrd/directdoc.asp?DDFDocuments/t/G/TBTN22/KEN1304.DOCX")</f>
        <v>https://docs.wto.org/imrd/directdoc.asp?DDFDocuments/t/G/TBTN22/KEN1304.DOCX</v>
      </c>
      <c r="R71" s="6"/>
      <c r="S71" s="6"/>
    </row>
    <row r="72" spans="1:19" ht="45">
      <c r="A72" s="8" t="s">
        <v>704</v>
      </c>
      <c r="B72" s="8" t="s">
        <v>102</v>
      </c>
      <c r="C72" s="7">
        <v>44861</v>
      </c>
      <c r="D72" s="8" t="str">
        <f>HYPERLINK("https://epingalert.org/en/Search?viewData= G/TBT/N/PRY/136"," G/TBT/N/PRY/136")</f>
        <v xml:space="preserve"> G/TBT/N/PRY/136</v>
      </c>
      <c r="E72" s="6" t="s">
        <v>99</v>
      </c>
      <c r="F72" s="8" t="s">
        <v>100</v>
      </c>
      <c r="G72" s="8" t="s">
        <v>101</v>
      </c>
      <c r="I72" s="6" t="s">
        <v>21</v>
      </c>
      <c r="J72" s="6" t="s">
        <v>278</v>
      </c>
      <c r="K72" s="6" t="s">
        <v>279</v>
      </c>
      <c r="L72" s="6" t="s">
        <v>21</v>
      </c>
      <c r="M72" s="6"/>
      <c r="N72" s="7">
        <v>44918</v>
      </c>
      <c r="O72" s="6" t="s">
        <v>25</v>
      </c>
      <c r="P72" s="8" t="s">
        <v>283</v>
      </c>
      <c r="Q72" s="6" t="str">
        <f>HYPERLINK("https://docs.wto.org/imrd/directdoc.asp?DDFDocuments/t/G/TBTN22/KEN1306.DOCX", "https://docs.wto.org/imrd/directdoc.asp?DDFDocuments/t/G/TBTN22/KEN1306.DOCX")</f>
        <v>https://docs.wto.org/imrd/directdoc.asp?DDFDocuments/t/G/TBTN22/KEN1306.DOCX</v>
      </c>
      <c r="R72" s="6"/>
      <c r="S72" s="6"/>
    </row>
    <row r="73" spans="1:19" ht="165">
      <c r="A73" s="8" t="s">
        <v>731</v>
      </c>
      <c r="B73" s="8" t="s">
        <v>277</v>
      </c>
      <c r="C73" s="7">
        <v>44858</v>
      </c>
      <c r="D73" s="8" t="str">
        <f>HYPERLINK("https://epingalert.org/en/Search?viewData= G/TBT/N/KEN/1304"," G/TBT/N/KEN/1304")</f>
        <v xml:space="preserve"> G/TBT/N/KEN/1304</v>
      </c>
      <c r="E73" s="6" t="s">
        <v>27</v>
      </c>
      <c r="F73" s="8" t="s">
        <v>275</v>
      </c>
      <c r="G73" s="8" t="s">
        <v>276</v>
      </c>
      <c r="I73" s="6" t="s">
        <v>21</v>
      </c>
      <c r="J73" s="6" t="s">
        <v>278</v>
      </c>
      <c r="K73" s="6" t="s">
        <v>286</v>
      </c>
      <c r="L73" s="6" t="s">
        <v>21</v>
      </c>
      <c r="M73" s="6"/>
      <c r="N73" s="7">
        <v>44918</v>
      </c>
      <c r="O73" s="6" t="s">
        <v>25</v>
      </c>
      <c r="P73" s="8" t="s">
        <v>287</v>
      </c>
      <c r="Q73" s="6" t="str">
        <f>HYPERLINK("https://docs.wto.org/imrd/directdoc.asp?DDFDocuments/t/G/TBTN22/KEN1303.DOCX", "https://docs.wto.org/imrd/directdoc.asp?DDFDocuments/t/G/TBTN22/KEN1303.DOCX")</f>
        <v>https://docs.wto.org/imrd/directdoc.asp?DDFDocuments/t/G/TBTN22/KEN1303.DOCX</v>
      </c>
      <c r="R73" s="6"/>
      <c r="S73" s="6"/>
    </row>
    <row r="74" spans="1:19" ht="45">
      <c r="A74" s="8" t="s">
        <v>731</v>
      </c>
      <c r="B74" s="8" t="s">
        <v>277</v>
      </c>
      <c r="C74" s="7">
        <v>44858</v>
      </c>
      <c r="D74" s="8" t="str">
        <f>HYPERLINK("https://epingalert.org/en/Search?viewData= G/TBT/N/KEN/1306"," G/TBT/N/KEN/1306")</f>
        <v xml:space="preserve"> G/TBT/N/KEN/1306</v>
      </c>
      <c r="E74" s="6" t="s">
        <v>27</v>
      </c>
      <c r="F74" s="8" t="s">
        <v>281</v>
      </c>
      <c r="G74" s="8" t="s">
        <v>282</v>
      </c>
      <c r="I74" s="6" t="s">
        <v>21</v>
      </c>
      <c r="J74" s="6" t="s">
        <v>278</v>
      </c>
      <c r="K74" s="6" t="s">
        <v>279</v>
      </c>
      <c r="L74" s="6" t="s">
        <v>21</v>
      </c>
      <c r="M74" s="6"/>
      <c r="N74" s="7">
        <v>44918</v>
      </c>
      <c r="O74" s="6" t="s">
        <v>25</v>
      </c>
      <c r="P74" s="8" t="s">
        <v>290</v>
      </c>
      <c r="Q74" s="6" t="str">
        <f>HYPERLINK("https://docs.wto.org/imrd/directdoc.asp?DDFDocuments/t/G/TBTN22/KEN1305.DOCX", "https://docs.wto.org/imrd/directdoc.asp?DDFDocuments/t/G/TBTN22/KEN1305.DOCX")</f>
        <v>https://docs.wto.org/imrd/directdoc.asp?DDFDocuments/t/G/TBTN22/KEN1305.DOCX</v>
      </c>
      <c r="R74" s="6"/>
      <c r="S74" s="6"/>
    </row>
    <row r="75" spans="1:19" ht="30">
      <c r="A75" s="8" t="s">
        <v>731</v>
      </c>
      <c r="B75" s="8" t="s">
        <v>277</v>
      </c>
      <c r="C75" s="7">
        <v>44858</v>
      </c>
      <c r="D75" s="8" t="str">
        <f>HYPERLINK("https://epingalert.org/en/Search?viewData= G/TBT/N/KEN/1303"," G/TBT/N/KEN/1303")</f>
        <v xml:space="preserve"> G/TBT/N/KEN/1303</v>
      </c>
      <c r="E75" s="6" t="s">
        <v>27</v>
      </c>
      <c r="F75" s="8" t="s">
        <v>284</v>
      </c>
      <c r="G75" s="8" t="s">
        <v>285</v>
      </c>
      <c r="I75" s="6" t="s">
        <v>295</v>
      </c>
      <c r="J75" s="6" t="s">
        <v>21</v>
      </c>
      <c r="K75" s="6" t="s">
        <v>65</v>
      </c>
      <c r="L75" s="6" t="s">
        <v>21</v>
      </c>
      <c r="M75" s="6"/>
      <c r="N75" s="7" t="s">
        <v>21</v>
      </c>
      <c r="O75" s="6" t="s">
        <v>25</v>
      </c>
      <c r="P75" s="6"/>
      <c r="Q75" s="6" t="str">
        <f>HYPERLINK("https://docs.wto.org/imrd/directdoc.asp?DDFDocuments/t/G/TBTN22/MAC22.DOCX", "https://docs.wto.org/imrd/directdoc.asp?DDFDocuments/t/G/TBTN22/MAC22.DOCX")</f>
        <v>https://docs.wto.org/imrd/directdoc.asp?DDFDocuments/t/G/TBTN22/MAC22.DOCX</v>
      </c>
      <c r="R75" s="6"/>
      <c r="S75" s="6"/>
    </row>
    <row r="76" spans="1:19" ht="30">
      <c r="A76" s="8" t="s">
        <v>731</v>
      </c>
      <c r="B76" s="8" t="s">
        <v>277</v>
      </c>
      <c r="C76" s="7">
        <v>44858</v>
      </c>
      <c r="D76" s="8" t="str">
        <f>HYPERLINK("https://epingalert.org/en/Search?viewData= G/TBT/N/KEN/1305"," G/TBT/N/KEN/1305")</f>
        <v xml:space="preserve"> G/TBT/N/KEN/1305</v>
      </c>
      <c r="E76" s="6" t="s">
        <v>27</v>
      </c>
      <c r="F76" s="8" t="s">
        <v>288</v>
      </c>
      <c r="G76" s="8" t="s">
        <v>289</v>
      </c>
      <c r="I76" s="6" t="s">
        <v>21</v>
      </c>
      <c r="J76" s="6" t="s">
        <v>207</v>
      </c>
      <c r="K76" s="6" t="s">
        <v>300</v>
      </c>
      <c r="L76" s="6" t="s">
        <v>35</v>
      </c>
      <c r="M76" s="6"/>
      <c r="N76" s="7">
        <v>44915</v>
      </c>
      <c r="O76" s="6" t="s">
        <v>25</v>
      </c>
      <c r="P76" s="8" t="s">
        <v>301</v>
      </c>
      <c r="Q76" s="6" t="str">
        <f>HYPERLINK("https://docs.wto.org/imrd/directdoc.asp?DDFDocuments/t/G/TBTN22/MNG16.DOCX", "https://docs.wto.org/imrd/directdoc.asp?DDFDocuments/t/G/TBTN22/MNG16.DOCX")</f>
        <v>https://docs.wto.org/imrd/directdoc.asp?DDFDocuments/t/G/TBTN22/MNG16.DOCX</v>
      </c>
      <c r="R76" s="6"/>
      <c r="S76" s="6"/>
    </row>
    <row r="77" spans="1:19" ht="60">
      <c r="A77" s="8" t="s">
        <v>770</v>
      </c>
      <c r="B77" s="8" t="s">
        <v>529</v>
      </c>
      <c r="C77" s="7">
        <v>44847</v>
      </c>
      <c r="D77" s="8" t="str">
        <f>HYPERLINK("https://epingalert.org/en/Search?viewData= G/TBT/N/BDI/270, G/TBT/N/KEN/1299, G/TBT/N/RWA/705, G/TBT/N/TZA/824, G/TBT/N/UGA/1679"," G/TBT/N/BDI/270, G/TBT/N/KEN/1299, G/TBT/N/RWA/705, G/TBT/N/TZA/824, G/TBT/N/UGA/1679")</f>
        <v xml:space="preserve"> G/TBT/N/BDI/270, G/TBT/N/KEN/1299, G/TBT/N/RWA/705, G/TBT/N/TZA/824, G/TBT/N/UGA/1679</v>
      </c>
      <c r="E77" s="6" t="s">
        <v>49</v>
      </c>
      <c r="F77" s="8" t="s">
        <v>527</v>
      </c>
      <c r="G77" s="8" t="s">
        <v>528</v>
      </c>
      <c r="I77" s="6" t="s">
        <v>21</v>
      </c>
      <c r="J77" s="6" t="s">
        <v>305</v>
      </c>
      <c r="K77" s="6" t="s">
        <v>306</v>
      </c>
      <c r="L77" s="6" t="s">
        <v>24</v>
      </c>
      <c r="M77" s="6"/>
      <c r="N77" s="7">
        <v>44918</v>
      </c>
      <c r="O77" s="6" t="s">
        <v>25</v>
      </c>
      <c r="P77" s="8" t="s">
        <v>307</v>
      </c>
      <c r="Q77" s="6" t="str">
        <f>HYPERLINK("https://docs.wto.org/imrd/directdoc.asp?DDFDocuments/t/G/TBTN22/KEN1307.DOCX", "https://docs.wto.org/imrd/directdoc.asp?DDFDocuments/t/G/TBTN22/KEN1307.DOCX")</f>
        <v>https://docs.wto.org/imrd/directdoc.asp?DDFDocuments/t/G/TBTN22/KEN1307.DOCX</v>
      </c>
      <c r="R77" s="6"/>
      <c r="S77" s="6"/>
    </row>
    <row r="78" spans="1:19" ht="60">
      <c r="A78" s="8" t="s">
        <v>770</v>
      </c>
      <c r="B78" s="8" t="s">
        <v>529</v>
      </c>
      <c r="C78" s="7">
        <v>44847</v>
      </c>
      <c r="D78" s="8" t="str">
        <f>HYPERLINK("https://epingalert.org/en/Search?viewData= G/TBT/N/BDI/270, G/TBT/N/KEN/1299, G/TBT/N/RWA/705, G/TBT/N/TZA/824, G/TBT/N/UGA/1679"," G/TBT/N/BDI/270, G/TBT/N/KEN/1299, G/TBT/N/RWA/705, G/TBT/N/TZA/824, G/TBT/N/UGA/1679")</f>
        <v xml:space="preserve"> G/TBT/N/BDI/270, G/TBT/N/KEN/1299, G/TBT/N/RWA/705, G/TBT/N/TZA/824, G/TBT/N/UGA/1679</v>
      </c>
      <c r="E78" s="6" t="s">
        <v>50</v>
      </c>
      <c r="F78" s="8" t="s">
        <v>527</v>
      </c>
      <c r="G78" s="8" t="s">
        <v>528</v>
      </c>
      <c r="I78" s="6" t="s">
        <v>312</v>
      </c>
      <c r="J78" s="6" t="s">
        <v>21</v>
      </c>
      <c r="K78" s="6" t="s">
        <v>313</v>
      </c>
      <c r="L78" s="6" t="s">
        <v>21</v>
      </c>
      <c r="M78" s="6"/>
      <c r="N78" s="7">
        <v>44918</v>
      </c>
      <c r="O78" s="6" t="s">
        <v>25</v>
      </c>
      <c r="P78" s="8" t="s">
        <v>314</v>
      </c>
      <c r="Q78" s="6" t="str">
        <f>HYPERLINK("https://docs.wto.org/imrd/directdoc.asp?DDFDocuments/t/G/TBTN22/TPKM508.DOCX", "https://docs.wto.org/imrd/directdoc.asp?DDFDocuments/t/G/TBTN22/TPKM508.DOCX")</f>
        <v>https://docs.wto.org/imrd/directdoc.asp?DDFDocuments/t/G/TBTN22/TPKM508.DOCX</v>
      </c>
      <c r="R78" s="6"/>
      <c r="S78" s="6"/>
    </row>
    <row r="79" spans="1:19" ht="60">
      <c r="A79" s="8" t="s">
        <v>770</v>
      </c>
      <c r="B79" s="8" t="s">
        <v>529</v>
      </c>
      <c r="C79" s="7">
        <v>44847</v>
      </c>
      <c r="D79" s="8" t="str">
        <f>HYPERLINK("https://epingalert.org/en/Search?viewData= G/TBT/N/BDI/270, G/TBT/N/KEN/1299, G/TBT/N/RWA/705, G/TBT/N/TZA/824, G/TBT/N/UGA/1679"," G/TBT/N/BDI/270, G/TBT/N/KEN/1299, G/TBT/N/RWA/705, G/TBT/N/TZA/824, G/TBT/N/UGA/1679")</f>
        <v xml:space="preserve"> G/TBT/N/BDI/270, G/TBT/N/KEN/1299, G/TBT/N/RWA/705, G/TBT/N/TZA/824, G/TBT/N/UGA/1679</v>
      </c>
      <c r="E79" s="6" t="s">
        <v>51</v>
      </c>
      <c r="F79" s="8" t="s">
        <v>527</v>
      </c>
      <c r="G79" s="8" t="s">
        <v>528</v>
      </c>
      <c r="I79" s="6" t="s">
        <v>21</v>
      </c>
      <c r="J79" s="6" t="s">
        <v>318</v>
      </c>
      <c r="K79" s="6" t="s">
        <v>319</v>
      </c>
      <c r="L79" s="6" t="s">
        <v>21</v>
      </c>
      <c r="M79" s="6"/>
      <c r="N79" s="7">
        <v>44918</v>
      </c>
      <c r="O79" s="6" t="s">
        <v>25</v>
      </c>
      <c r="P79" s="8" t="s">
        <v>320</v>
      </c>
      <c r="Q79" s="6" t="str">
        <f>HYPERLINK("https://docs.wto.org/imrd/directdoc.asp?DDFDocuments/t/G/TBTN22/KEN1308.DOCX", "https://docs.wto.org/imrd/directdoc.asp?DDFDocuments/t/G/TBTN22/KEN1308.DOCX")</f>
        <v>https://docs.wto.org/imrd/directdoc.asp?DDFDocuments/t/G/TBTN22/KEN1308.DOCX</v>
      </c>
      <c r="R79" s="6"/>
      <c r="S79" s="6"/>
    </row>
    <row r="80" spans="1:19" ht="60">
      <c r="A80" s="8" t="s">
        <v>770</v>
      </c>
      <c r="B80" s="8" t="s">
        <v>529</v>
      </c>
      <c r="C80" s="7">
        <v>44847</v>
      </c>
      <c r="D80" s="8" t="str">
        <f>HYPERLINK("https://epingalert.org/en/Search?viewData= G/TBT/N/BDI/270, G/TBT/N/KEN/1299, G/TBT/N/RWA/705, G/TBT/N/TZA/824, G/TBT/N/UGA/1679"," G/TBT/N/BDI/270, G/TBT/N/KEN/1299, G/TBT/N/RWA/705, G/TBT/N/TZA/824, G/TBT/N/UGA/1679")</f>
        <v xml:space="preserve"> G/TBT/N/BDI/270, G/TBT/N/KEN/1299, G/TBT/N/RWA/705, G/TBT/N/TZA/824, G/TBT/N/UGA/1679</v>
      </c>
      <c r="E80" s="6" t="s">
        <v>27</v>
      </c>
      <c r="F80" s="8" t="s">
        <v>527</v>
      </c>
      <c r="G80" s="8" t="s">
        <v>528</v>
      </c>
      <c r="I80" s="6" t="s">
        <v>324</v>
      </c>
      <c r="J80" s="6" t="s">
        <v>22</v>
      </c>
      <c r="K80" s="6" t="s">
        <v>325</v>
      </c>
      <c r="L80" s="6" t="s">
        <v>86</v>
      </c>
      <c r="M80" s="6"/>
      <c r="N80" s="7">
        <v>44915</v>
      </c>
      <c r="O80" s="6" t="s">
        <v>25</v>
      </c>
      <c r="P80" s="8" t="s">
        <v>326</v>
      </c>
      <c r="Q80" s="6" t="str">
        <f>HYPERLINK("https://docs.wto.org/imrd/directdoc.asp?DDFDocuments/t/G/TBTN22/BDI272.DOCX", "https://docs.wto.org/imrd/directdoc.asp?DDFDocuments/t/G/TBTN22/BDI272.DOCX")</f>
        <v>https://docs.wto.org/imrd/directdoc.asp?DDFDocuments/t/G/TBTN22/BDI272.DOCX</v>
      </c>
      <c r="R80" s="6"/>
      <c r="S80" s="6" t="str">
        <f>HYPERLINK("https://docs.wto.org/imrd/directdoc.asp?DDFDocuments/v/G/TBTN22/BDI272.DOCX", "https://docs.wto.org/imrd/directdoc.asp?DDFDocuments/v/G/TBTN22/BDI272.DOCX")</f>
        <v>https://docs.wto.org/imrd/directdoc.asp?DDFDocuments/v/G/TBTN22/BDI272.DOCX</v>
      </c>
    </row>
    <row r="81" spans="1:19" ht="60">
      <c r="A81" s="8" t="s">
        <v>770</v>
      </c>
      <c r="B81" s="8" t="s">
        <v>529</v>
      </c>
      <c r="C81" s="7">
        <v>44847</v>
      </c>
      <c r="D81" s="8" t="str">
        <f>HYPERLINK("https://epingalert.org/en/Search?viewData= G/TBT/N/BDI/270, G/TBT/N/KEN/1299, G/TBT/N/RWA/705, G/TBT/N/TZA/824, G/TBT/N/UGA/1679"," G/TBT/N/BDI/270, G/TBT/N/KEN/1299, G/TBT/N/RWA/705, G/TBT/N/TZA/824, G/TBT/N/UGA/1679")</f>
        <v xml:space="preserve"> G/TBT/N/BDI/270, G/TBT/N/KEN/1299, G/TBT/N/RWA/705, G/TBT/N/TZA/824, G/TBT/N/UGA/1679</v>
      </c>
      <c r="E81" s="6" t="s">
        <v>17</v>
      </c>
      <c r="F81" s="8" t="s">
        <v>527</v>
      </c>
      <c r="G81" s="8" t="s">
        <v>528</v>
      </c>
      <c r="I81" s="6" t="s">
        <v>324</v>
      </c>
      <c r="J81" s="6" t="s">
        <v>22</v>
      </c>
      <c r="K81" s="6" t="s">
        <v>327</v>
      </c>
      <c r="L81" s="6" t="s">
        <v>86</v>
      </c>
      <c r="M81" s="6"/>
      <c r="N81" s="7">
        <v>44915</v>
      </c>
      <c r="O81" s="6" t="s">
        <v>25</v>
      </c>
      <c r="P81" s="8" t="s">
        <v>326</v>
      </c>
      <c r="Q81" s="6" t="str">
        <f>HYPERLINK("https://docs.wto.org/imrd/directdoc.asp?DDFDocuments/t/G/TBTN22/BDI272.DOCX", "https://docs.wto.org/imrd/directdoc.asp?DDFDocuments/t/G/TBTN22/BDI272.DOCX")</f>
        <v>https://docs.wto.org/imrd/directdoc.asp?DDFDocuments/t/G/TBTN22/BDI272.DOCX</v>
      </c>
      <c r="R81" s="6"/>
      <c r="S81" s="6" t="str">
        <f>HYPERLINK("https://docs.wto.org/imrd/directdoc.asp?DDFDocuments/v/G/TBTN22/BDI272.DOCX", "https://docs.wto.org/imrd/directdoc.asp?DDFDocuments/v/G/TBTN22/BDI272.DOCX")</f>
        <v>https://docs.wto.org/imrd/directdoc.asp?DDFDocuments/v/G/TBTN22/BDI272.DOCX</v>
      </c>
    </row>
    <row r="82" spans="1:19" ht="105">
      <c r="A82" s="8" t="s">
        <v>707</v>
      </c>
      <c r="B82" s="8" t="s">
        <v>123</v>
      </c>
      <c r="C82" s="7">
        <v>44861</v>
      </c>
      <c r="D82" s="8" t="str">
        <f>HYPERLINK("https://epingalert.org/en/Search?viewData= G/TBT/N/THA/683"," G/TBT/N/THA/683")</f>
        <v xml:space="preserve"> G/TBT/N/THA/683</v>
      </c>
      <c r="E82" s="6" t="s">
        <v>60</v>
      </c>
      <c r="F82" s="8" t="s">
        <v>121</v>
      </c>
      <c r="G82" s="8" t="s">
        <v>122</v>
      </c>
      <c r="I82" s="6" t="s">
        <v>324</v>
      </c>
      <c r="J82" s="6" t="s">
        <v>22</v>
      </c>
      <c r="K82" s="6" t="s">
        <v>327</v>
      </c>
      <c r="L82" s="6" t="s">
        <v>86</v>
      </c>
      <c r="M82" s="6"/>
      <c r="N82" s="7">
        <v>44915</v>
      </c>
      <c r="O82" s="6" t="s">
        <v>25</v>
      </c>
      <c r="P82" s="8" t="s">
        <v>326</v>
      </c>
      <c r="Q82" s="6" t="str">
        <f>HYPERLINK("https://docs.wto.org/imrd/directdoc.asp?DDFDocuments/t/G/TBTN22/BDI272.DOCX", "https://docs.wto.org/imrd/directdoc.asp?DDFDocuments/t/G/TBTN22/BDI272.DOCX")</f>
        <v>https://docs.wto.org/imrd/directdoc.asp?DDFDocuments/t/G/TBTN22/BDI272.DOCX</v>
      </c>
      <c r="R82" s="6"/>
      <c r="S82" s="6" t="str">
        <f>HYPERLINK("https://docs.wto.org/imrd/directdoc.asp?DDFDocuments/v/G/TBTN22/BDI272.DOCX", "https://docs.wto.org/imrd/directdoc.asp?DDFDocuments/v/G/TBTN22/BDI272.DOCX")</f>
        <v>https://docs.wto.org/imrd/directdoc.asp?DDFDocuments/v/G/TBTN22/BDI272.DOCX</v>
      </c>
    </row>
    <row r="83" spans="1:19" ht="60">
      <c r="A83" s="8" t="s">
        <v>782</v>
      </c>
      <c r="B83" s="8" t="s">
        <v>601</v>
      </c>
      <c r="C83" s="7">
        <v>44838</v>
      </c>
      <c r="D83" s="8" t="str">
        <f>HYPERLINK("https://epingalert.org/en/Search?viewData= G/TBT/N/UGA/1671"," G/TBT/N/UGA/1671")</f>
        <v xml:space="preserve"> G/TBT/N/UGA/1671</v>
      </c>
      <c r="E83" s="6" t="s">
        <v>17</v>
      </c>
      <c r="F83" s="8" t="s">
        <v>599</v>
      </c>
      <c r="G83" s="8" t="s">
        <v>600</v>
      </c>
      <c r="I83" s="6" t="s">
        <v>331</v>
      </c>
      <c r="J83" s="6" t="s">
        <v>332</v>
      </c>
      <c r="K83" s="6" t="s">
        <v>333</v>
      </c>
      <c r="L83" s="6" t="s">
        <v>21</v>
      </c>
      <c r="M83" s="6"/>
      <c r="N83" s="7">
        <v>44915</v>
      </c>
      <c r="O83" s="6" t="s">
        <v>25</v>
      </c>
      <c r="P83" s="8" t="s">
        <v>334</v>
      </c>
      <c r="Q83" s="6" t="str">
        <f>HYPERLINK("https://docs.wto.org/imrd/directdoc.asp?DDFDocuments/t/G/TBTN22/BDI274.DOCX", "https://docs.wto.org/imrd/directdoc.asp?DDFDocuments/t/G/TBTN22/BDI274.DOCX")</f>
        <v>https://docs.wto.org/imrd/directdoc.asp?DDFDocuments/t/G/TBTN22/BDI274.DOCX</v>
      </c>
      <c r="R83" s="6"/>
      <c r="S83" s="6" t="str">
        <f>HYPERLINK("https://docs.wto.org/imrd/directdoc.asp?DDFDocuments/v/G/TBTN22/BDI274.DOCX", "https://docs.wto.org/imrd/directdoc.asp?DDFDocuments/v/G/TBTN22/BDI274.DOCX")</f>
        <v>https://docs.wto.org/imrd/directdoc.asp?DDFDocuments/v/G/TBTN22/BDI274.DOCX</v>
      </c>
    </row>
    <row r="84" spans="1:19" ht="60">
      <c r="A84" s="8" t="s">
        <v>782</v>
      </c>
      <c r="B84" s="8" t="s">
        <v>601</v>
      </c>
      <c r="C84" s="7">
        <v>44838</v>
      </c>
      <c r="D84" s="8" t="str">
        <f>HYPERLINK("https://epingalert.org/en/Search?viewData= G/TBT/N/UGA/1674"," G/TBT/N/UGA/1674")</f>
        <v xml:space="preserve"> G/TBT/N/UGA/1674</v>
      </c>
      <c r="E84" s="6" t="s">
        <v>17</v>
      </c>
      <c r="F84" s="8" t="s">
        <v>619</v>
      </c>
      <c r="G84" s="8" t="s">
        <v>620</v>
      </c>
      <c r="I84" s="6" t="s">
        <v>331</v>
      </c>
      <c r="J84" s="6" t="s">
        <v>332</v>
      </c>
      <c r="K84" s="6" t="s">
        <v>333</v>
      </c>
      <c r="L84" s="6" t="s">
        <v>21</v>
      </c>
      <c r="M84" s="6"/>
      <c r="N84" s="7">
        <v>44915</v>
      </c>
      <c r="O84" s="6" t="s">
        <v>25</v>
      </c>
      <c r="P84" s="8" t="s">
        <v>334</v>
      </c>
      <c r="Q84" s="6" t="str">
        <f>HYPERLINK("https://docs.wto.org/imrd/directdoc.asp?DDFDocuments/t/G/TBTN22/BDI274.DOCX", "https://docs.wto.org/imrd/directdoc.asp?DDFDocuments/t/G/TBTN22/BDI274.DOCX")</f>
        <v>https://docs.wto.org/imrd/directdoc.asp?DDFDocuments/t/G/TBTN22/BDI274.DOCX</v>
      </c>
      <c r="R84" s="6"/>
      <c r="S84" s="6" t="str">
        <f>HYPERLINK("https://docs.wto.org/imrd/directdoc.asp?DDFDocuments/v/G/TBTN22/BDI274.DOCX", "https://docs.wto.org/imrd/directdoc.asp?DDFDocuments/v/G/TBTN22/BDI274.DOCX")</f>
        <v>https://docs.wto.org/imrd/directdoc.asp?DDFDocuments/v/G/TBTN22/BDI274.DOCX</v>
      </c>
    </row>
    <row r="85" spans="1:19" ht="135">
      <c r="A85" s="8" t="s">
        <v>702</v>
      </c>
      <c r="B85" s="8" t="s">
        <v>90</v>
      </c>
      <c r="C85" s="7">
        <v>44861</v>
      </c>
      <c r="D85" s="8" t="str">
        <f>HYPERLINK("https://epingalert.org/en/Search?viewData= G/TBT/N/THA/685"," G/TBT/N/THA/685")</f>
        <v xml:space="preserve"> G/TBT/N/THA/685</v>
      </c>
      <c r="E85" s="6" t="s">
        <v>60</v>
      </c>
      <c r="F85" s="8" t="s">
        <v>88</v>
      </c>
      <c r="G85" s="8" t="s">
        <v>89</v>
      </c>
      <c r="I85" s="6" t="s">
        <v>21</v>
      </c>
      <c r="J85" s="6" t="s">
        <v>21</v>
      </c>
      <c r="K85" s="6" t="s">
        <v>227</v>
      </c>
      <c r="L85" s="6" t="s">
        <v>35</v>
      </c>
      <c r="M85" s="6"/>
      <c r="N85" s="7" t="s">
        <v>21</v>
      </c>
      <c r="O85" s="6" t="s">
        <v>25</v>
      </c>
      <c r="P85" s="8" t="s">
        <v>338</v>
      </c>
      <c r="Q85" s="6" t="str">
        <f>HYPERLINK("https://docs.wto.org/imrd/directdoc.asp?DDFDocuments/t/G/TBTN22/MAC20.DOCX", "https://docs.wto.org/imrd/directdoc.asp?DDFDocuments/t/G/TBTN22/MAC20.DOCX")</f>
        <v>https://docs.wto.org/imrd/directdoc.asp?DDFDocuments/t/G/TBTN22/MAC20.DOCX</v>
      </c>
      <c r="R85" s="6"/>
      <c r="S85" s="6"/>
    </row>
    <row r="86" spans="1:19" ht="60">
      <c r="A86" s="8" t="s">
        <v>757</v>
      </c>
      <c r="B86" s="8" t="s">
        <v>439</v>
      </c>
      <c r="C86" s="7">
        <v>44851</v>
      </c>
      <c r="D86" s="8" t="str">
        <f>HYPERLINK("https://epingalert.org/en/Search?viewData= G/TBT/N/HKG/53"," G/TBT/N/HKG/53")</f>
        <v xml:space="preserve"> G/TBT/N/HKG/53</v>
      </c>
      <c r="E86" s="6" t="s">
        <v>432</v>
      </c>
      <c r="F86" s="8" t="s">
        <v>433</v>
      </c>
      <c r="G86" s="8" t="s">
        <v>438</v>
      </c>
      <c r="I86" s="6" t="s">
        <v>324</v>
      </c>
      <c r="J86" s="6" t="s">
        <v>22</v>
      </c>
      <c r="K86" s="6" t="s">
        <v>327</v>
      </c>
      <c r="L86" s="6" t="s">
        <v>86</v>
      </c>
      <c r="M86" s="6"/>
      <c r="N86" s="7">
        <v>44915</v>
      </c>
      <c r="O86" s="6" t="s">
        <v>25</v>
      </c>
      <c r="P86" s="8" t="s">
        <v>326</v>
      </c>
      <c r="Q86" s="6" t="str">
        <f>HYPERLINK("https://docs.wto.org/imrd/directdoc.asp?DDFDocuments/t/G/TBTN22/BDI272.DOCX", "https://docs.wto.org/imrd/directdoc.asp?DDFDocuments/t/G/TBTN22/BDI272.DOCX")</f>
        <v>https://docs.wto.org/imrd/directdoc.asp?DDFDocuments/t/G/TBTN22/BDI272.DOCX</v>
      </c>
      <c r="R86" s="6"/>
      <c r="S86" s="6" t="str">
        <f>HYPERLINK("https://docs.wto.org/imrd/directdoc.asp?DDFDocuments/v/G/TBTN22/BDI272.DOCX", "https://docs.wto.org/imrd/directdoc.asp?DDFDocuments/v/G/TBTN22/BDI272.DOCX")</f>
        <v>https://docs.wto.org/imrd/directdoc.asp?DDFDocuments/v/G/TBTN22/BDI272.DOCX</v>
      </c>
    </row>
    <row r="87" spans="1:19" ht="180">
      <c r="A87" s="8" t="s">
        <v>790</v>
      </c>
      <c r="B87" s="8" t="s">
        <v>683</v>
      </c>
      <c r="C87" s="7">
        <v>44837</v>
      </c>
      <c r="D87" s="8" t="str">
        <f>HYPERLINK("https://epingalert.org/en/Search?viewData= G/TBT/N/IDN/150"," G/TBT/N/IDN/150")</f>
        <v xml:space="preserve"> G/TBT/N/IDN/150</v>
      </c>
      <c r="E87" s="6" t="s">
        <v>222</v>
      </c>
      <c r="F87" s="8" t="s">
        <v>681</v>
      </c>
      <c r="G87" s="8" t="s">
        <v>682</v>
      </c>
      <c r="I87" s="6" t="s">
        <v>21</v>
      </c>
      <c r="J87" s="6" t="s">
        <v>21</v>
      </c>
      <c r="K87" s="6" t="s">
        <v>91</v>
      </c>
      <c r="L87" s="6" t="s">
        <v>35</v>
      </c>
      <c r="M87" s="6"/>
      <c r="N87" s="7">
        <v>44915</v>
      </c>
      <c r="O87" s="6" t="s">
        <v>25</v>
      </c>
      <c r="P87" s="8" t="s">
        <v>342</v>
      </c>
      <c r="Q87" s="6"/>
      <c r="R87" s="6"/>
      <c r="S87" s="6" t="str">
        <f>HYPERLINK("https://docs.wto.org/imrd/directdoc.asp?DDFDocuments/v/G/TBTN22/ECU515.DOCX", "https://docs.wto.org/imrd/directdoc.asp?DDFDocuments/v/G/TBTN22/ECU515.DOCX")</f>
        <v>https://docs.wto.org/imrd/directdoc.asp?DDFDocuments/v/G/TBTN22/ECU515.DOCX</v>
      </c>
    </row>
    <row r="88" spans="1:19" ht="60">
      <c r="A88" s="8" t="s">
        <v>743</v>
      </c>
      <c r="B88" s="8" t="s">
        <v>358</v>
      </c>
      <c r="C88" s="7">
        <v>44854</v>
      </c>
      <c r="D88" s="8" t="str">
        <f>HYPERLINK("https://epingalert.org/en/Search?viewData= G/TBT/N/USA/1933"," G/TBT/N/USA/1933")</f>
        <v xml:space="preserve"> G/TBT/N/USA/1933</v>
      </c>
      <c r="E88" s="6" t="s">
        <v>139</v>
      </c>
      <c r="F88" s="8" t="s">
        <v>356</v>
      </c>
      <c r="G88" s="8" t="s">
        <v>357</v>
      </c>
      <c r="I88" s="6" t="s">
        <v>346</v>
      </c>
      <c r="J88" s="6" t="s">
        <v>22</v>
      </c>
      <c r="K88" s="6" t="s">
        <v>347</v>
      </c>
      <c r="L88" s="6" t="s">
        <v>86</v>
      </c>
      <c r="M88" s="6"/>
      <c r="N88" s="7">
        <v>44915</v>
      </c>
      <c r="O88" s="6" t="s">
        <v>25</v>
      </c>
      <c r="P88" s="8" t="s">
        <v>348</v>
      </c>
      <c r="Q88" s="6" t="str">
        <f>HYPERLINK("https://docs.wto.org/imrd/directdoc.asp?DDFDocuments/t/G/TBTN22/BDI273.DOCX", "https://docs.wto.org/imrd/directdoc.asp?DDFDocuments/t/G/TBTN22/BDI273.DOCX")</f>
        <v>https://docs.wto.org/imrd/directdoc.asp?DDFDocuments/t/G/TBTN22/BDI273.DOCX</v>
      </c>
      <c r="R88" s="6"/>
      <c r="S88" s="6" t="str">
        <f>HYPERLINK("https://docs.wto.org/imrd/directdoc.asp?DDFDocuments/v/G/TBTN22/BDI273.DOCX", "https://docs.wto.org/imrd/directdoc.asp?DDFDocuments/v/G/TBTN22/BDI273.DOCX")</f>
        <v>https://docs.wto.org/imrd/directdoc.asp?DDFDocuments/v/G/TBTN22/BDI273.DOCX</v>
      </c>
    </row>
    <row r="89" spans="1:19" ht="30">
      <c r="A89" s="8" t="s">
        <v>734</v>
      </c>
      <c r="B89" s="8" t="s">
        <v>304</v>
      </c>
      <c r="C89" s="7">
        <v>44858</v>
      </c>
      <c r="D89" s="8" t="str">
        <f>HYPERLINK("https://epingalert.org/en/Search?viewData= G/TBT/N/KEN/1307"," G/TBT/N/KEN/1307")</f>
        <v xml:space="preserve"> G/TBT/N/KEN/1307</v>
      </c>
      <c r="E89" s="6" t="s">
        <v>27</v>
      </c>
      <c r="F89" s="8" t="s">
        <v>302</v>
      </c>
      <c r="G89" s="8" t="s">
        <v>303</v>
      </c>
      <c r="I89" s="6" t="s">
        <v>331</v>
      </c>
      <c r="J89" s="6" t="s">
        <v>332</v>
      </c>
      <c r="K89" s="6" t="s">
        <v>349</v>
      </c>
      <c r="L89" s="6" t="s">
        <v>21</v>
      </c>
      <c r="M89" s="6"/>
      <c r="N89" s="7">
        <v>44915</v>
      </c>
      <c r="O89" s="6" t="s">
        <v>25</v>
      </c>
      <c r="P89" s="8" t="s">
        <v>334</v>
      </c>
      <c r="Q89" s="6" t="str">
        <f>HYPERLINK("https://docs.wto.org/imrd/directdoc.asp?DDFDocuments/t/G/TBTN22/BDI274.DOCX", "https://docs.wto.org/imrd/directdoc.asp?DDFDocuments/t/G/TBTN22/BDI274.DOCX")</f>
        <v>https://docs.wto.org/imrd/directdoc.asp?DDFDocuments/t/G/TBTN22/BDI274.DOCX</v>
      </c>
      <c r="R89" s="6"/>
      <c r="S89" s="6" t="str">
        <f>HYPERLINK("https://docs.wto.org/imrd/directdoc.asp?DDFDocuments/v/G/TBTN22/BDI274.DOCX", "https://docs.wto.org/imrd/directdoc.asp?DDFDocuments/v/G/TBTN22/BDI274.DOCX")</f>
        <v>https://docs.wto.org/imrd/directdoc.asp?DDFDocuments/v/G/TBTN22/BDI274.DOCX</v>
      </c>
    </row>
    <row r="90" spans="1:19" ht="60">
      <c r="A90" s="8" t="s">
        <v>736</v>
      </c>
      <c r="B90" s="8" t="s">
        <v>317</v>
      </c>
      <c r="C90" s="7">
        <v>44858</v>
      </c>
      <c r="D90" s="8" t="str">
        <f>HYPERLINK("https://epingalert.org/en/Search?viewData= G/TBT/N/KEN/1308"," G/TBT/N/KEN/1308")</f>
        <v xml:space="preserve"> G/TBT/N/KEN/1308</v>
      </c>
      <c r="E90" s="6" t="s">
        <v>27</v>
      </c>
      <c r="F90" s="8" t="s">
        <v>315</v>
      </c>
      <c r="G90" s="8" t="s">
        <v>316</v>
      </c>
      <c r="I90" s="6" t="s">
        <v>346</v>
      </c>
      <c r="J90" s="6" t="s">
        <v>22</v>
      </c>
      <c r="K90" s="6" t="s">
        <v>347</v>
      </c>
      <c r="L90" s="6" t="s">
        <v>86</v>
      </c>
      <c r="M90" s="6"/>
      <c r="N90" s="7">
        <v>44915</v>
      </c>
      <c r="O90" s="6" t="s">
        <v>25</v>
      </c>
      <c r="P90" s="8" t="s">
        <v>348</v>
      </c>
      <c r="Q90" s="6" t="str">
        <f>HYPERLINK("https://docs.wto.org/imrd/directdoc.asp?DDFDocuments/t/G/TBTN22/BDI273.DOCX", "https://docs.wto.org/imrd/directdoc.asp?DDFDocuments/t/G/TBTN22/BDI273.DOCX")</f>
        <v>https://docs.wto.org/imrd/directdoc.asp?DDFDocuments/t/G/TBTN22/BDI273.DOCX</v>
      </c>
      <c r="R90" s="6"/>
      <c r="S90" s="6" t="str">
        <f>HYPERLINK("https://docs.wto.org/imrd/directdoc.asp?DDFDocuments/v/G/TBTN22/BDI273.DOCX", "https://docs.wto.org/imrd/directdoc.asp?DDFDocuments/v/G/TBTN22/BDI273.DOCX")</f>
        <v>https://docs.wto.org/imrd/directdoc.asp?DDFDocuments/v/G/TBTN22/BDI273.DOCX</v>
      </c>
    </row>
    <row r="91" spans="1:19" ht="180">
      <c r="A91" s="8" t="s">
        <v>755</v>
      </c>
      <c r="B91" s="8" t="s">
        <v>427</v>
      </c>
      <c r="C91" s="7">
        <v>44851</v>
      </c>
      <c r="D91" s="8" t="str">
        <f>HYPERLINK("https://epingalert.org/en/Search?viewData= G/TBT/N/USA/1928"," G/TBT/N/USA/1928")</f>
        <v xml:space="preserve"> G/TBT/N/USA/1928</v>
      </c>
      <c r="E91" s="6" t="s">
        <v>139</v>
      </c>
      <c r="F91" s="8" t="s">
        <v>425</v>
      </c>
      <c r="G91" s="8" t="s">
        <v>426</v>
      </c>
      <c r="I91" s="6" t="s">
        <v>346</v>
      </c>
      <c r="J91" s="6" t="s">
        <v>22</v>
      </c>
      <c r="K91" s="6" t="s">
        <v>350</v>
      </c>
      <c r="L91" s="6" t="s">
        <v>86</v>
      </c>
      <c r="M91" s="6"/>
      <c r="N91" s="7">
        <v>44915</v>
      </c>
      <c r="O91" s="6" t="s">
        <v>25</v>
      </c>
      <c r="P91" s="8" t="s">
        <v>348</v>
      </c>
      <c r="Q91" s="6" t="str">
        <f>HYPERLINK("https://docs.wto.org/imrd/directdoc.asp?DDFDocuments/t/G/TBTN22/BDI273.DOCX", "https://docs.wto.org/imrd/directdoc.asp?DDFDocuments/t/G/TBTN22/BDI273.DOCX")</f>
        <v>https://docs.wto.org/imrd/directdoc.asp?DDFDocuments/t/G/TBTN22/BDI273.DOCX</v>
      </c>
      <c r="R91" s="6"/>
      <c r="S91" s="6" t="str">
        <f>HYPERLINK("https://docs.wto.org/imrd/directdoc.asp?DDFDocuments/v/G/TBTN22/BDI273.DOCX", "https://docs.wto.org/imrd/directdoc.asp?DDFDocuments/v/G/TBTN22/BDI273.DOCX")</f>
        <v>https://docs.wto.org/imrd/directdoc.asp?DDFDocuments/v/G/TBTN22/BDI273.DOCX</v>
      </c>
    </row>
    <row r="92" spans="1:19" ht="30">
      <c r="A92" s="8" t="s">
        <v>706</v>
      </c>
      <c r="B92" s="8" t="s">
        <v>116</v>
      </c>
      <c r="C92" s="7">
        <v>44861</v>
      </c>
      <c r="D92" s="8" t="str">
        <f>HYPERLINK("https://epingalert.org/en/Search?viewData= G/TBT/N/BWA/162"," G/TBT/N/BWA/162")</f>
        <v xml:space="preserve"> G/TBT/N/BWA/162</v>
      </c>
      <c r="E92" s="6" t="s">
        <v>113</v>
      </c>
      <c r="F92" s="8" t="s">
        <v>114</v>
      </c>
      <c r="G92" s="8" t="s">
        <v>115</v>
      </c>
      <c r="I92" s="6" t="s">
        <v>21</v>
      </c>
      <c r="J92" s="6" t="s">
        <v>21</v>
      </c>
      <c r="K92" s="6" t="s">
        <v>354</v>
      </c>
      <c r="L92" s="6" t="s">
        <v>21</v>
      </c>
      <c r="M92" s="6"/>
      <c r="N92" s="7" t="s">
        <v>21</v>
      </c>
      <c r="O92" s="6" t="s">
        <v>25</v>
      </c>
      <c r="P92" s="8" t="s">
        <v>355</v>
      </c>
      <c r="Q92" s="6" t="str">
        <f>HYPERLINK("https://docs.wto.org/imrd/directdoc.asp?DDFDocuments/t/G/TBTN22/MAC21.DOCX", "https://docs.wto.org/imrd/directdoc.asp?DDFDocuments/t/G/TBTN22/MAC21.DOCX")</f>
        <v>https://docs.wto.org/imrd/directdoc.asp?DDFDocuments/t/G/TBTN22/MAC21.DOCX</v>
      </c>
      <c r="R92" s="6"/>
      <c r="S92" s="6"/>
    </row>
    <row r="93" spans="1:19" ht="45">
      <c r="A93" s="8" t="s">
        <v>709</v>
      </c>
      <c r="B93" s="8" t="s">
        <v>116</v>
      </c>
      <c r="C93" s="7">
        <v>44861</v>
      </c>
      <c r="D93" s="8" t="str">
        <f>HYPERLINK("https://epingalert.org/en/Search?viewData= G/TBT/N/BWA/163"," G/TBT/N/BWA/163")</f>
        <v xml:space="preserve"> G/TBT/N/BWA/163</v>
      </c>
      <c r="E93" s="6" t="s">
        <v>113</v>
      </c>
      <c r="F93" s="8" t="s">
        <v>131</v>
      </c>
      <c r="G93" s="8" t="s">
        <v>132</v>
      </c>
      <c r="I93" s="6" t="s">
        <v>346</v>
      </c>
      <c r="J93" s="6" t="s">
        <v>22</v>
      </c>
      <c r="K93" s="6" t="s">
        <v>350</v>
      </c>
      <c r="L93" s="6" t="s">
        <v>86</v>
      </c>
      <c r="M93" s="6"/>
      <c r="N93" s="7">
        <v>44915</v>
      </c>
      <c r="O93" s="6" t="s">
        <v>25</v>
      </c>
      <c r="P93" s="8" t="s">
        <v>348</v>
      </c>
      <c r="Q93" s="6" t="str">
        <f>HYPERLINK("https://docs.wto.org/imrd/directdoc.asp?DDFDocuments/t/G/TBTN22/BDI273.DOCX", "https://docs.wto.org/imrd/directdoc.asp?DDFDocuments/t/G/TBTN22/BDI273.DOCX")</f>
        <v>https://docs.wto.org/imrd/directdoc.asp?DDFDocuments/t/G/TBTN22/BDI273.DOCX</v>
      </c>
      <c r="R93" s="6"/>
      <c r="S93" s="6" t="str">
        <f>HYPERLINK("https://docs.wto.org/imrd/directdoc.asp?DDFDocuments/v/G/TBTN22/BDI273.DOCX", "https://docs.wto.org/imrd/directdoc.asp?DDFDocuments/v/G/TBTN22/BDI273.DOCX")</f>
        <v>https://docs.wto.org/imrd/directdoc.asp?DDFDocuments/v/G/TBTN22/BDI273.DOCX</v>
      </c>
    </row>
    <row r="94" spans="1:19" ht="105">
      <c r="A94" s="8" t="s">
        <v>745</v>
      </c>
      <c r="B94" s="8" t="s">
        <v>369</v>
      </c>
      <c r="C94" s="7">
        <v>44853</v>
      </c>
      <c r="D94" s="8" t="str">
        <f>HYPERLINK("https://epingalert.org/en/Search?viewData= G/TBT/N/UKR/232"," G/TBT/N/UKR/232")</f>
        <v xml:space="preserve"> G/TBT/N/UKR/232</v>
      </c>
      <c r="E94" s="6" t="s">
        <v>93</v>
      </c>
      <c r="F94" s="8" t="s">
        <v>367</v>
      </c>
      <c r="G94" s="8" t="s">
        <v>368</v>
      </c>
      <c r="I94" s="6" t="s">
        <v>331</v>
      </c>
      <c r="J94" s="6" t="s">
        <v>332</v>
      </c>
      <c r="K94" s="6" t="s">
        <v>333</v>
      </c>
      <c r="L94" s="6" t="s">
        <v>21</v>
      </c>
      <c r="M94" s="6"/>
      <c r="N94" s="7">
        <v>44915</v>
      </c>
      <c r="O94" s="6" t="s">
        <v>25</v>
      </c>
      <c r="P94" s="8" t="s">
        <v>334</v>
      </c>
      <c r="Q94" s="6" t="str">
        <f>HYPERLINK("https://docs.wto.org/imrd/directdoc.asp?DDFDocuments/t/G/TBTN22/BDI274.DOCX", "https://docs.wto.org/imrd/directdoc.asp?DDFDocuments/t/G/TBTN22/BDI274.DOCX")</f>
        <v>https://docs.wto.org/imrd/directdoc.asp?DDFDocuments/t/G/TBTN22/BDI274.DOCX</v>
      </c>
      <c r="R94" s="6"/>
      <c r="S94" s="6" t="str">
        <f>HYPERLINK("https://docs.wto.org/imrd/directdoc.asp?DDFDocuments/v/G/TBTN22/BDI274.DOCX", "https://docs.wto.org/imrd/directdoc.asp?DDFDocuments/v/G/TBTN22/BDI274.DOCX")</f>
        <v>https://docs.wto.org/imrd/directdoc.asp?DDFDocuments/v/G/TBTN22/BDI274.DOCX</v>
      </c>
    </row>
    <row r="95" spans="1:19" ht="90">
      <c r="A95" s="8" t="s">
        <v>715</v>
      </c>
      <c r="B95" s="8" t="s">
        <v>177</v>
      </c>
      <c r="C95" s="7">
        <v>44860</v>
      </c>
      <c r="D95" s="8" t="str">
        <f>HYPERLINK("https://epingalert.org/en/Search?viewData= G/TBT/N/ZAF/249"," G/TBT/N/ZAF/249")</f>
        <v xml:space="preserve"> G/TBT/N/ZAF/249</v>
      </c>
      <c r="E95" s="6" t="s">
        <v>174</v>
      </c>
      <c r="F95" s="8" t="s">
        <v>175</v>
      </c>
      <c r="G95" s="8" t="s">
        <v>176</v>
      </c>
      <c r="I95" s="6" t="s">
        <v>346</v>
      </c>
      <c r="J95" s="6" t="s">
        <v>22</v>
      </c>
      <c r="K95" s="6" t="s">
        <v>350</v>
      </c>
      <c r="L95" s="6" t="s">
        <v>86</v>
      </c>
      <c r="M95" s="6"/>
      <c r="N95" s="7">
        <v>44915</v>
      </c>
      <c r="O95" s="6" t="s">
        <v>25</v>
      </c>
      <c r="P95" s="8" t="s">
        <v>348</v>
      </c>
      <c r="Q95" s="6" t="str">
        <f>HYPERLINK("https://docs.wto.org/imrd/directdoc.asp?DDFDocuments/t/G/TBTN22/BDI273.DOCX", "https://docs.wto.org/imrd/directdoc.asp?DDFDocuments/t/G/TBTN22/BDI273.DOCX")</f>
        <v>https://docs.wto.org/imrd/directdoc.asp?DDFDocuments/t/G/TBTN22/BDI273.DOCX</v>
      </c>
      <c r="R95" s="6"/>
      <c r="S95" s="6" t="str">
        <f>HYPERLINK("https://docs.wto.org/imrd/directdoc.asp?DDFDocuments/v/G/TBTN22/BDI273.DOCX", "https://docs.wto.org/imrd/directdoc.asp?DDFDocuments/v/G/TBTN22/BDI273.DOCX")</f>
        <v>https://docs.wto.org/imrd/directdoc.asp?DDFDocuments/v/G/TBTN22/BDI273.DOCX</v>
      </c>
    </row>
    <row r="96" spans="1:19" ht="120">
      <c r="A96" s="8" t="s">
        <v>779</v>
      </c>
      <c r="B96" s="8" t="s">
        <v>584</v>
      </c>
      <c r="C96" s="7">
        <v>44839</v>
      </c>
      <c r="D96" s="8" t="str">
        <f>HYPERLINK("https://epingalert.org/en/Search?viewData= G/TBT/N/UKR/230"," G/TBT/N/UKR/230")</f>
        <v xml:space="preserve"> G/TBT/N/UKR/230</v>
      </c>
      <c r="E96" s="6" t="s">
        <v>93</v>
      </c>
      <c r="F96" s="8" t="s">
        <v>582</v>
      </c>
      <c r="G96" s="8" t="s">
        <v>583</v>
      </c>
      <c r="I96" s="6" t="s">
        <v>331</v>
      </c>
      <c r="J96" s="6" t="s">
        <v>332</v>
      </c>
      <c r="K96" s="6" t="s">
        <v>349</v>
      </c>
      <c r="L96" s="6" t="s">
        <v>21</v>
      </c>
      <c r="M96" s="6"/>
      <c r="N96" s="7">
        <v>44915</v>
      </c>
      <c r="O96" s="6" t="s">
        <v>25</v>
      </c>
      <c r="P96" s="8" t="s">
        <v>334</v>
      </c>
      <c r="Q96" s="6" t="str">
        <f>HYPERLINK("https://docs.wto.org/imrd/directdoc.asp?DDFDocuments/t/G/TBTN22/BDI274.DOCX", "https://docs.wto.org/imrd/directdoc.asp?DDFDocuments/t/G/TBTN22/BDI274.DOCX")</f>
        <v>https://docs.wto.org/imrd/directdoc.asp?DDFDocuments/t/G/TBTN22/BDI274.DOCX</v>
      </c>
      <c r="R96" s="6"/>
      <c r="S96" s="6" t="str">
        <f>HYPERLINK("https://docs.wto.org/imrd/directdoc.asp?DDFDocuments/v/G/TBTN22/BDI274.DOCX", "https://docs.wto.org/imrd/directdoc.asp?DDFDocuments/v/G/TBTN22/BDI274.DOCX")</f>
        <v>https://docs.wto.org/imrd/directdoc.asp?DDFDocuments/v/G/TBTN22/BDI274.DOCX</v>
      </c>
    </row>
    <row r="97" spans="1:19" ht="105">
      <c r="A97" s="8" t="s">
        <v>779</v>
      </c>
      <c r="B97" s="8" t="s">
        <v>589</v>
      </c>
      <c r="C97" s="7">
        <v>44839</v>
      </c>
      <c r="D97" s="8" t="str">
        <f>HYPERLINK("https://epingalert.org/en/Search?viewData= G/TBT/N/UKR/231"," G/TBT/N/UKR/231")</f>
        <v xml:space="preserve"> G/TBT/N/UKR/231</v>
      </c>
      <c r="E97" s="6" t="s">
        <v>93</v>
      </c>
      <c r="F97" s="8" t="s">
        <v>587</v>
      </c>
      <c r="G97" s="8" t="s">
        <v>588</v>
      </c>
      <c r="I97" s="6" t="s">
        <v>324</v>
      </c>
      <c r="J97" s="6" t="s">
        <v>22</v>
      </c>
      <c r="K97" s="6" t="s">
        <v>325</v>
      </c>
      <c r="L97" s="6" t="s">
        <v>86</v>
      </c>
      <c r="M97" s="6"/>
      <c r="N97" s="7">
        <v>44915</v>
      </c>
      <c r="O97" s="6" t="s">
        <v>25</v>
      </c>
      <c r="P97" s="8" t="s">
        <v>326</v>
      </c>
      <c r="Q97" s="6" t="str">
        <f>HYPERLINK("https://docs.wto.org/imrd/directdoc.asp?DDFDocuments/t/G/TBTN22/BDI272.DOCX", "https://docs.wto.org/imrd/directdoc.asp?DDFDocuments/t/G/TBTN22/BDI272.DOCX")</f>
        <v>https://docs.wto.org/imrd/directdoc.asp?DDFDocuments/t/G/TBTN22/BDI272.DOCX</v>
      </c>
      <c r="R97" s="6"/>
      <c r="S97" s="6" t="str">
        <f>HYPERLINK("https://docs.wto.org/imrd/directdoc.asp?DDFDocuments/v/G/TBTN22/BDI272.DOCX", "https://docs.wto.org/imrd/directdoc.asp?DDFDocuments/v/G/TBTN22/BDI272.DOCX")</f>
        <v>https://docs.wto.org/imrd/directdoc.asp?DDFDocuments/v/G/TBTN22/BDI272.DOCX</v>
      </c>
    </row>
    <row r="98" spans="1:19" ht="60">
      <c r="A98" s="8" t="s">
        <v>762</v>
      </c>
      <c r="B98" s="8" t="s">
        <v>470</v>
      </c>
      <c r="C98" s="7">
        <v>44848</v>
      </c>
      <c r="D98" s="8" t="str">
        <f>HYPERLINK("https://epingalert.org/en/Search?viewData= G/TBT/N/CHN/1705"," G/TBT/N/CHN/1705")</f>
        <v xml:space="preserve"> G/TBT/N/CHN/1705</v>
      </c>
      <c r="E98" s="6" t="s">
        <v>181</v>
      </c>
      <c r="F98" s="8" t="s">
        <v>468</v>
      </c>
      <c r="G98" s="8" t="s">
        <v>469</v>
      </c>
      <c r="I98" s="6" t="s">
        <v>21</v>
      </c>
      <c r="J98" s="6" t="s">
        <v>359</v>
      </c>
      <c r="K98" s="6" t="s">
        <v>58</v>
      </c>
      <c r="L98" s="6" t="s">
        <v>21</v>
      </c>
      <c r="M98" s="6"/>
      <c r="N98" s="7">
        <v>44869</v>
      </c>
      <c r="O98" s="6" t="s">
        <v>25</v>
      </c>
      <c r="P98" s="8" t="s">
        <v>360</v>
      </c>
      <c r="Q98" s="6" t="str">
        <f>HYPERLINK("https://docs.wto.org/imrd/directdoc.asp?DDFDocuments/t/G/TBTN22/USA1933.DOCX", "https://docs.wto.org/imrd/directdoc.asp?DDFDocuments/t/G/TBTN22/USA1933.DOCX")</f>
        <v>https://docs.wto.org/imrd/directdoc.asp?DDFDocuments/t/G/TBTN22/USA1933.DOCX</v>
      </c>
      <c r="R98" s="6"/>
      <c r="S98" s="6" t="str">
        <f>HYPERLINK("https://docs.wto.org/imrd/directdoc.asp?DDFDocuments/v/G/TBTN22/USA1933.DOCX", "https://docs.wto.org/imrd/directdoc.asp?DDFDocuments/v/G/TBTN22/USA1933.DOCX")</f>
        <v>https://docs.wto.org/imrd/directdoc.asp?DDFDocuments/v/G/TBTN22/USA1933.DOCX</v>
      </c>
    </row>
    <row r="99" spans="1:19" ht="30">
      <c r="A99" s="8" t="s">
        <v>765</v>
      </c>
      <c r="B99" s="8" t="s">
        <v>489</v>
      </c>
      <c r="C99" s="7">
        <v>44848</v>
      </c>
      <c r="D99" s="8" t="str">
        <f>HYPERLINK("https://epingalert.org/en/Search?viewData= G/TBT/N/CHN/1702"," G/TBT/N/CHN/1702")</f>
        <v xml:space="preserve"> G/TBT/N/CHN/1702</v>
      </c>
      <c r="E99" s="6" t="s">
        <v>181</v>
      </c>
      <c r="F99" s="8" t="s">
        <v>487</v>
      </c>
      <c r="G99" s="8" t="s">
        <v>488</v>
      </c>
      <c r="I99" s="6" t="s">
        <v>364</v>
      </c>
      <c r="J99" s="6" t="s">
        <v>365</v>
      </c>
      <c r="K99" s="6" t="s">
        <v>58</v>
      </c>
      <c r="L99" s="6" t="s">
        <v>35</v>
      </c>
      <c r="M99" s="6"/>
      <c r="N99" s="7">
        <v>44901</v>
      </c>
      <c r="O99" s="6" t="s">
        <v>25</v>
      </c>
      <c r="P99" s="8" t="s">
        <v>366</v>
      </c>
      <c r="Q99" s="6" t="str">
        <f>HYPERLINK("https://docs.wto.org/imrd/directdoc.asp?DDFDocuments/t/G/TBTN22/USA1934.DOCX", "https://docs.wto.org/imrd/directdoc.asp?DDFDocuments/t/G/TBTN22/USA1934.DOCX")</f>
        <v>https://docs.wto.org/imrd/directdoc.asp?DDFDocuments/t/G/TBTN22/USA1934.DOCX</v>
      </c>
      <c r="R99" s="6"/>
      <c r="S99" s="6" t="str">
        <f>HYPERLINK("https://docs.wto.org/imrd/directdoc.asp?DDFDocuments/v/G/TBTN22/USA1934.DOCX", "https://docs.wto.org/imrd/directdoc.asp?DDFDocuments/v/G/TBTN22/USA1934.DOCX")</f>
        <v>https://docs.wto.org/imrd/directdoc.asp?DDFDocuments/v/G/TBTN22/USA1934.DOCX</v>
      </c>
    </row>
    <row r="100" spans="1:19" ht="75">
      <c r="A100" s="8" t="s">
        <v>718</v>
      </c>
      <c r="B100" s="8" t="s">
        <v>196</v>
      </c>
      <c r="C100" s="7">
        <v>44860</v>
      </c>
      <c r="D100" s="8" t="str">
        <f>HYPERLINK("https://epingalert.org/en/Search?viewData= G/TBT/N/CHN/1708"," G/TBT/N/CHN/1708")</f>
        <v xml:space="preserve"> G/TBT/N/CHN/1708</v>
      </c>
      <c r="E100" s="6" t="s">
        <v>181</v>
      </c>
      <c r="F100" s="8" t="s">
        <v>194</v>
      </c>
      <c r="G100" s="8" t="s">
        <v>195</v>
      </c>
      <c r="I100" s="6" t="s">
        <v>370</v>
      </c>
      <c r="J100" s="6" t="s">
        <v>21</v>
      </c>
      <c r="K100" s="6" t="s">
        <v>371</v>
      </c>
      <c r="L100" s="6" t="s">
        <v>21</v>
      </c>
      <c r="M100" s="6"/>
      <c r="N100" s="7">
        <v>44913</v>
      </c>
      <c r="O100" s="6" t="s">
        <v>25</v>
      </c>
      <c r="P100" s="8" t="s">
        <v>372</v>
      </c>
      <c r="Q100" s="6" t="str">
        <f>HYPERLINK("https://docs.wto.org/imrd/directdoc.asp?DDFDocuments/t/G/TBTN22/UKR232.DOCX", "https://docs.wto.org/imrd/directdoc.asp?DDFDocuments/t/G/TBTN22/UKR232.DOCX")</f>
        <v>https://docs.wto.org/imrd/directdoc.asp?DDFDocuments/t/G/TBTN22/UKR232.DOCX</v>
      </c>
      <c r="R100" s="6"/>
      <c r="S100" s="6" t="str">
        <f>HYPERLINK("https://docs.wto.org/imrd/directdoc.asp?DDFDocuments/v/G/TBTN22/UKR232.DOCX", "https://docs.wto.org/imrd/directdoc.asp?DDFDocuments/v/G/TBTN22/UKR232.DOCX")</f>
        <v>https://docs.wto.org/imrd/directdoc.asp?DDFDocuments/v/G/TBTN22/UKR232.DOCX</v>
      </c>
    </row>
    <row r="101" spans="1:19" ht="45">
      <c r="A101" s="8" t="s">
        <v>766</v>
      </c>
      <c r="B101" s="8" t="s">
        <v>498</v>
      </c>
      <c r="C101" s="7">
        <v>44848</v>
      </c>
      <c r="D101" s="8" t="str">
        <f>HYPERLINK("https://epingalert.org/en/Search?viewData= G/TBT/N/CHN/1700"," G/TBT/N/CHN/1700")</f>
        <v xml:space="preserve"> G/TBT/N/CHN/1700</v>
      </c>
      <c r="E101" s="6" t="s">
        <v>181</v>
      </c>
      <c r="F101" s="8" t="s">
        <v>496</v>
      </c>
      <c r="G101" s="8" t="s">
        <v>497</v>
      </c>
      <c r="I101" s="6" t="s">
        <v>21</v>
      </c>
      <c r="J101" s="6" t="s">
        <v>376</v>
      </c>
      <c r="K101" s="6" t="s">
        <v>377</v>
      </c>
      <c r="L101" s="6" t="s">
        <v>21</v>
      </c>
      <c r="M101" s="6"/>
      <c r="N101" s="7">
        <v>44914</v>
      </c>
      <c r="O101" s="6" t="s">
        <v>25</v>
      </c>
      <c r="P101" s="8" t="s">
        <v>378</v>
      </c>
      <c r="Q101" s="6" t="str">
        <f>HYPERLINK("https://docs.wto.org/imrd/directdoc.asp?DDFDocuments/t/G/TBTN22/USA1932.DOCX", "https://docs.wto.org/imrd/directdoc.asp?DDFDocuments/t/G/TBTN22/USA1932.DOCX")</f>
        <v>https://docs.wto.org/imrd/directdoc.asp?DDFDocuments/t/G/TBTN22/USA1932.DOCX</v>
      </c>
      <c r="R101" s="6"/>
      <c r="S101" s="6" t="str">
        <f>HYPERLINK("https://docs.wto.org/imrd/directdoc.asp?DDFDocuments/v/G/TBTN22/USA1932.DOCX", "https://docs.wto.org/imrd/directdoc.asp?DDFDocuments/v/G/TBTN22/USA1932.DOCX")</f>
        <v>https://docs.wto.org/imrd/directdoc.asp?DDFDocuments/v/G/TBTN22/USA1932.DOCX</v>
      </c>
    </row>
    <row r="102" spans="1:19" ht="60">
      <c r="A102" s="8" t="s">
        <v>756</v>
      </c>
      <c r="B102" s="8" t="s">
        <v>435</v>
      </c>
      <c r="C102" s="7">
        <v>44851</v>
      </c>
      <c r="D102" s="8" t="str">
        <f>HYPERLINK("https://epingalert.org/en/Search?viewData= G/TBT/N/HKG/54"," G/TBT/N/HKG/54")</f>
        <v xml:space="preserve"> G/TBT/N/HKG/54</v>
      </c>
      <c r="E102" s="6" t="s">
        <v>432</v>
      </c>
      <c r="F102" s="8" t="s">
        <v>433</v>
      </c>
      <c r="G102" s="8" t="s">
        <v>434</v>
      </c>
      <c r="I102" s="6" t="s">
        <v>21</v>
      </c>
      <c r="J102" s="6" t="s">
        <v>382</v>
      </c>
      <c r="K102" s="6" t="s">
        <v>377</v>
      </c>
      <c r="L102" s="6" t="s">
        <v>21</v>
      </c>
      <c r="M102" s="6"/>
      <c r="N102" s="7">
        <v>44914</v>
      </c>
      <c r="O102" s="6" t="s">
        <v>25</v>
      </c>
      <c r="P102" s="8" t="s">
        <v>383</v>
      </c>
      <c r="Q102" s="6" t="str">
        <f>HYPERLINK("https://docs.wto.org/imrd/directdoc.asp?DDFDocuments/t/G/TBTN22/USA1931.DOCX", "https://docs.wto.org/imrd/directdoc.asp?DDFDocuments/t/G/TBTN22/USA1931.DOCX")</f>
        <v>https://docs.wto.org/imrd/directdoc.asp?DDFDocuments/t/G/TBTN22/USA1931.DOCX</v>
      </c>
      <c r="R102" s="6"/>
      <c r="S102" s="6" t="str">
        <f>HYPERLINK("https://docs.wto.org/imrd/directdoc.asp?DDFDocuments/v/G/TBTN22/USA1931.DOCX", "https://docs.wto.org/imrd/directdoc.asp?DDFDocuments/v/G/TBTN22/USA1931.DOCX")</f>
        <v>https://docs.wto.org/imrd/directdoc.asp?DDFDocuments/v/G/TBTN22/USA1931.DOCX</v>
      </c>
    </row>
    <row r="103" spans="1:19" ht="135">
      <c r="A103" s="8" t="s">
        <v>746</v>
      </c>
      <c r="B103" s="8" t="s">
        <v>375</v>
      </c>
      <c r="C103" s="7">
        <v>44853</v>
      </c>
      <c r="D103" s="8" t="str">
        <f>HYPERLINK("https://epingalert.org/en/Search?viewData= G/TBT/N/USA/1932"," G/TBT/N/USA/1932")</f>
        <v xml:space="preserve"> G/TBT/N/USA/1932</v>
      </c>
      <c r="E103" s="6" t="s">
        <v>139</v>
      </c>
      <c r="F103" s="8" t="s">
        <v>373</v>
      </c>
      <c r="G103" s="8" t="s">
        <v>374</v>
      </c>
      <c r="I103" s="6" t="s">
        <v>21</v>
      </c>
      <c r="J103" s="6" t="s">
        <v>387</v>
      </c>
      <c r="K103" s="6" t="s">
        <v>65</v>
      </c>
      <c r="L103" s="6" t="s">
        <v>21</v>
      </c>
      <c r="M103" s="6"/>
      <c r="N103" s="7">
        <v>44908</v>
      </c>
      <c r="O103" s="6" t="s">
        <v>25</v>
      </c>
      <c r="P103" s="8" t="s">
        <v>388</v>
      </c>
      <c r="Q103" s="6" t="str">
        <f>HYPERLINK("https://docs.wto.org/imrd/directdoc.asp?DDFDocuments/t/G/TBTN22/USA1930.DOCX", "https://docs.wto.org/imrd/directdoc.asp?DDFDocuments/t/G/TBTN22/USA1930.DOCX")</f>
        <v>https://docs.wto.org/imrd/directdoc.asp?DDFDocuments/t/G/TBTN22/USA1930.DOCX</v>
      </c>
      <c r="R103" s="6"/>
      <c r="S103" s="6" t="str">
        <f>HYPERLINK("https://docs.wto.org/imrd/directdoc.asp?DDFDocuments/v/G/TBTN22/USA1930.DOCX", "https://docs.wto.org/imrd/directdoc.asp?DDFDocuments/v/G/TBTN22/USA1930.DOCX")</f>
        <v>https://docs.wto.org/imrd/directdoc.asp?DDFDocuments/v/G/TBTN22/USA1930.DOCX</v>
      </c>
    </row>
    <row r="104" spans="1:19" ht="105">
      <c r="A104" s="8" t="s">
        <v>776</v>
      </c>
      <c r="B104" s="8" t="s">
        <v>569</v>
      </c>
      <c r="C104" s="7">
        <v>44840</v>
      </c>
      <c r="D104" s="8" t="str">
        <f>HYPERLINK("https://epingalert.org/en/Search?viewData= G/TBT/N/KOR/1106"," G/TBT/N/KOR/1106")</f>
        <v xml:space="preserve"> G/TBT/N/KOR/1106</v>
      </c>
      <c r="E104" s="6" t="s">
        <v>37</v>
      </c>
      <c r="F104" s="8" t="s">
        <v>567</v>
      </c>
      <c r="G104" s="8" t="s">
        <v>568</v>
      </c>
      <c r="I104" s="6" t="s">
        <v>21</v>
      </c>
      <c r="J104" s="6" t="s">
        <v>392</v>
      </c>
      <c r="K104" s="6" t="s">
        <v>393</v>
      </c>
      <c r="L104" s="6" t="s">
        <v>35</v>
      </c>
      <c r="M104" s="6"/>
      <c r="N104" s="7">
        <v>44943</v>
      </c>
      <c r="O104" s="6" t="s">
        <v>25</v>
      </c>
      <c r="P104" s="8" t="s">
        <v>394</v>
      </c>
      <c r="Q104" s="6" t="str">
        <f>HYPERLINK("https://docs.wto.org/imrd/directdoc.asp?DDFDocuments/t/G/TBTN22/USA1929.DOCX", "https://docs.wto.org/imrd/directdoc.asp?DDFDocuments/t/G/TBTN22/USA1929.DOCX")</f>
        <v>https://docs.wto.org/imrd/directdoc.asp?DDFDocuments/t/G/TBTN22/USA1929.DOCX</v>
      </c>
      <c r="R104" s="6"/>
      <c r="S104" s="6" t="str">
        <f>HYPERLINK("https://docs.wto.org/imrd/directdoc.asp?DDFDocuments/v/G/TBTN22/USA1929.DOCX", "https://docs.wto.org/imrd/directdoc.asp?DDFDocuments/v/G/TBTN22/USA1929.DOCX")</f>
        <v>https://docs.wto.org/imrd/directdoc.asp?DDFDocuments/v/G/TBTN22/USA1929.DOCX</v>
      </c>
    </row>
    <row r="105" spans="1:19" ht="45">
      <c r="A105" s="8" t="s">
        <v>738</v>
      </c>
      <c r="B105" s="8" t="s">
        <v>330</v>
      </c>
      <c r="C105" s="7">
        <v>44855</v>
      </c>
      <c r="D105" s="8" t="str">
        <f>HYPERLINK("https://epingalert.org/en/Search?viewData= G/TBT/N/BDI/274, G/TBT/N/KEN/1302, G/TBT/N/RWA/708, G/TBT/N/TZA/827, G/TBT/N/UGA/1682"," G/TBT/N/BDI/274, G/TBT/N/KEN/1302, G/TBT/N/RWA/708, G/TBT/N/TZA/827, G/TBT/N/UGA/1682")</f>
        <v xml:space="preserve"> G/TBT/N/BDI/274, G/TBT/N/KEN/1302, G/TBT/N/RWA/708, G/TBT/N/TZA/827, G/TBT/N/UGA/1682</v>
      </c>
      <c r="E105" s="6" t="s">
        <v>27</v>
      </c>
      <c r="F105" s="8" t="s">
        <v>328</v>
      </c>
      <c r="G105" s="8" t="s">
        <v>329</v>
      </c>
      <c r="I105" s="6" t="s">
        <v>398</v>
      </c>
      <c r="J105" s="6" t="s">
        <v>399</v>
      </c>
      <c r="K105" s="6" t="s">
        <v>400</v>
      </c>
      <c r="L105" s="6" t="s">
        <v>24</v>
      </c>
      <c r="M105" s="6"/>
      <c r="N105" s="7">
        <v>44912</v>
      </c>
      <c r="O105" s="6" t="s">
        <v>25</v>
      </c>
      <c r="P105" s="8" t="s">
        <v>401</v>
      </c>
      <c r="Q105" s="6" t="str">
        <f>HYPERLINK("https://docs.wto.org/imrd/directdoc.asp?DDFDocuments/t/G/TBTN22/BDI271.DOCX", "https://docs.wto.org/imrd/directdoc.asp?DDFDocuments/t/G/TBTN22/BDI271.DOCX")</f>
        <v>https://docs.wto.org/imrd/directdoc.asp?DDFDocuments/t/G/TBTN22/BDI271.DOCX</v>
      </c>
      <c r="R105" s="6" t="str">
        <f>HYPERLINK("https://docs.wto.org/imrd/directdoc.asp?DDFDocuments/u/G/TBTN22/BDI271.DOCX", "https://docs.wto.org/imrd/directdoc.asp?DDFDocuments/u/G/TBTN22/BDI271.DOCX")</f>
        <v>https://docs.wto.org/imrd/directdoc.asp?DDFDocuments/u/G/TBTN22/BDI271.DOCX</v>
      </c>
      <c r="S105" s="6" t="str">
        <f>HYPERLINK("https://docs.wto.org/imrd/directdoc.asp?DDFDocuments/v/G/TBTN22/BDI271.DOCX", "https://docs.wto.org/imrd/directdoc.asp?DDFDocuments/v/G/TBTN22/BDI271.DOCX")</f>
        <v>https://docs.wto.org/imrd/directdoc.asp?DDFDocuments/v/G/TBTN22/BDI271.DOCX</v>
      </c>
    </row>
    <row r="106" spans="1:19" ht="45">
      <c r="A106" s="8" t="s">
        <v>738</v>
      </c>
      <c r="B106" s="8" t="s">
        <v>330</v>
      </c>
      <c r="C106" s="7">
        <v>44855</v>
      </c>
      <c r="D106" s="8" t="str">
        <f>HYPERLINK("https://epingalert.org/en/Search?viewData= G/TBT/N/BDI/274, G/TBT/N/KEN/1302, G/TBT/N/RWA/708, G/TBT/N/TZA/827, G/TBT/N/UGA/1682"," G/TBT/N/BDI/274, G/TBT/N/KEN/1302, G/TBT/N/RWA/708, G/TBT/N/TZA/827, G/TBT/N/UGA/1682")</f>
        <v xml:space="preserve"> G/TBT/N/BDI/274, G/TBT/N/KEN/1302, G/TBT/N/RWA/708, G/TBT/N/TZA/827, G/TBT/N/UGA/1682</v>
      </c>
      <c r="E106" s="6" t="s">
        <v>51</v>
      </c>
      <c r="F106" s="8" t="s">
        <v>328</v>
      </c>
      <c r="G106" s="8" t="s">
        <v>329</v>
      </c>
      <c r="I106" s="6" t="s">
        <v>21</v>
      </c>
      <c r="J106" s="6" t="s">
        <v>21</v>
      </c>
      <c r="K106" s="6" t="s">
        <v>251</v>
      </c>
      <c r="L106" s="6" t="s">
        <v>21</v>
      </c>
      <c r="M106" s="6"/>
      <c r="N106" s="7">
        <v>44911</v>
      </c>
      <c r="O106" s="6" t="s">
        <v>25</v>
      </c>
      <c r="P106" s="8" t="s">
        <v>405</v>
      </c>
      <c r="Q106" s="6" t="str">
        <f>HYPERLINK("https://docs.wto.org/imrd/directdoc.asp?DDFDocuments/t/G/TBTN22/KOR1108.DOCX", "https://docs.wto.org/imrd/directdoc.asp?DDFDocuments/t/G/TBTN22/KOR1108.DOCX")</f>
        <v>https://docs.wto.org/imrd/directdoc.asp?DDFDocuments/t/G/TBTN22/KOR1108.DOCX</v>
      </c>
      <c r="R106" s="6" t="str">
        <f>HYPERLINK("https://docs.wto.org/imrd/directdoc.asp?DDFDocuments/u/G/TBTN22/KOR1108.DOCX", "https://docs.wto.org/imrd/directdoc.asp?DDFDocuments/u/G/TBTN22/KOR1108.DOCX")</f>
        <v>https://docs.wto.org/imrd/directdoc.asp?DDFDocuments/u/G/TBTN22/KOR1108.DOCX</v>
      </c>
      <c r="S106" s="6" t="str">
        <f>HYPERLINK("https://docs.wto.org/imrd/directdoc.asp?DDFDocuments/v/G/TBTN22/KOR1108.DOCX", "https://docs.wto.org/imrd/directdoc.asp?DDFDocuments/v/G/TBTN22/KOR1108.DOCX")</f>
        <v>https://docs.wto.org/imrd/directdoc.asp?DDFDocuments/v/G/TBTN22/KOR1108.DOCX</v>
      </c>
    </row>
    <row r="107" spans="1:19" ht="45">
      <c r="A107" s="8" t="s">
        <v>738</v>
      </c>
      <c r="B107" s="8" t="s">
        <v>330</v>
      </c>
      <c r="C107" s="7">
        <v>44855</v>
      </c>
      <c r="D107" s="8" t="str">
        <f>HYPERLINK("https://epingalert.org/en/Search?viewData= G/TBT/N/BDI/274, G/TBT/N/KEN/1302, G/TBT/N/RWA/708, G/TBT/N/TZA/827, G/TBT/N/UGA/1682"," G/TBT/N/BDI/274, G/TBT/N/KEN/1302, G/TBT/N/RWA/708, G/TBT/N/TZA/827, G/TBT/N/UGA/1682")</f>
        <v xml:space="preserve"> G/TBT/N/BDI/274, G/TBT/N/KEN/1302, G/TBT/N/RWA/708, G/TBT/N/TZA/827, G/TBT/N/UGA/1682</v>
      </c>
      <c r="E107" s="6" t="s">
        <v>49</v>
      </c>
      <c r="F107" s="8" t="s">
        <v>328</v>
      </c>
      <c r="G107" s="8" t="s">
        <v>329</v>
      </c>
      <c r="I107" s="6" t="s">
        <v>21</v>
      </c>
      <c r="J107" s="6" t="s">
        <v>410</v>
      </c>
      <c r="K107" s="6" t="s">
        <v>148</v>
      </c>
      <c r="L107" s="6" t="s">
        <v>21</v>
      </c>
      <c r="M107" s="6"/>
      <c r="N107" s="7">
        <v>44911</v>
      </c>
      <c r="O107" s="6" t="s">
        <v>25</v>
      </c>
      <c r="P107" s="8" t="s">
        <v>411</v>
      </c>
      <c r="Q107" s="6" t="str">
        <f>HYPERLINK("https://docs.wto.org/imrd/directdoc.asp?DDFDocuments/t/G/TBTN22/URY69.DOCX", "https://docs.wto.org/imrd/directdoc.asp?DDFDocuments/t/G/TBTN22/URY69.DOCX")</f>
        <v>https://docs.wto.org/imrd/directdoc.asp?DDFDocuments/t/G/TBTN22/URY69.DOCX</v>
      </c>
      <c r="R107" s="6" t="str">
        <f>HYPERLINK("https://docs.wto.org/imrd/directdoc.asp?DDFDocuments/u/G/TBTN22/URY69.DOCX", "https://docs.wto.org/imrd/directdoc.asp?DDFDocuments/u/G/TBTN22/URY69.DOCX")</f>
        <v>https://docs.wto.org/imrd/directdoc.asp?DDFDocuments/u/G/TBTN22/URY69.DOCX</v>
      </c>
      <c r="S107" s="6" t="str">
        <f>HYPERLINK("https://docs.wto.org/imrd/directdoc.asp?DDFDocuments/v/G/TBTN22/URY69.DOCX", "https://docs.wto.org/imrd/directdoc.asp?DDFDocuments/v/G/TBTN22/URY69.DOCX")</f>
        <v>https://docs.wto.org/imrd/directdoc.asp?DDFDocuments/v/G/TBTN22/URY69.DOCX</v>
      </c>
    </row>
    <row r="108" spans="1:19" ht="45">
      <c r="A108" s="8" t="s">
        <v>738</v>
      </c>
      <c r="B108" s="8" t="s">
        <v>330</v>
      </c>
      <c r="C108" s="7">
        <v>44855</v>
      </c>
      <c r="D108" s="8" t="str">
        <f>HYPERLINK("https://epingalert.org/en/Search?viewData= G/TBT/N/BDI/274, G/TBT/N/KEN/1302, G/TBT/N/RWA/708, G/TBT/N/TZA/827, G/TBT/N/UGA/1682"," G/TBT/N/BDI/274, G/TBT/N/KEN/1302, G/TBT/N/RWA/708, G/TBT/N/TZA/827, G/TBT/N/UGA/1682")</f>
        <v xml:space="preserve"> G/TBT/N/BDI/274, G/TBT/N/KEN/1302, G/TBT/N/RWA/708, G/TBT/N/TZA/827, G/TBT/N/UGA/1682</v>
      </c>
      <c r="E108" s="6" t="s">
        <v>50</v>
      </c>
      <c r="F108" s="8" t="s">
        <v>328</v>
      </c>
      <c r="G108" s="8" t="s">
        <v>329</v>
      </c>
      <c r="I108" s="6" t="s">
        <v>415</v>
      </c>
      <c r="J108" s="6" t="s">
        <v>416</v>
      </c>
      <c r="K108" s="6" t="s">
        <v>417</v>
      </c>
      <c r="L108" s="6" t="s">
        <v>86</v>
      </c>
      <c r="M108" s="6"/>
      <c r="N108" s="7">
        <v>44911</v>
      </c>
      <c r="O108" s="6" t="s">
        <v>25</v>
      </c>
      <c r="P108" s="8" t="s">
        <v>418</v>
      </c>
      <c r="Q108" s="6" t="str">
        <f>HYPERLINK("https://docs.wto.org/imrd/directdoc.asp?DDFDocuments/t/G/TBTN22/THA682.DOCX", "https://docs.wto.org/imrd/directdoc.asp?DDFDocuments/t/G/TBTN22/THA682.DOCX")</f>
        <v>https://docs.wto.org/imrd/directdoc.asp?DDFDocuments/t/G/TBTN22/THA682.DOCX</v>
      </c>
      <c r="R108" s="6" t="str">
        <f>HYPERLINK("https://docs.wto.org/imrd/directdoc.asp?DDFDocuments/u/G/TBTN22/THA682.DOCX", "https://docs.wto.org/imrd/directdoc.asp?DDFDocuments/u/G/TBTN22/THA682.DOCX")</f>
        <v>https://docs.wto.org/imrd/directdoc.asp?DDFDocuments/u/G/TBTN22/THA682.DOCX</v>
      </c>
      <c r="S108" s="6" t="str">
        <f>HYPERLINK("https://docs.wto.org/imrd/directdoc.asp?DDFDocuments/v/G/TBTN22/THA682.DOCX", "https://docs.wto.org/imrd/directdoc.asp?DDFDocuments/v/G/TBTN22/THA682.DOCX")</f>
        <v>https://docs.wto.org/imrd/directdoc.asp?DDFDocuments/v/G/TBTN22/THA682.DOCX</v>
      </c>
    </row>
    <row r="109" spans="1:19" ht="45">
      <c r="A109" s="8" t="s">
        <v>738</v>
      </c>
      <c r="B109" s="8" t="s">
        <v>330</v>
      </c>
      <c r="C109" s="7">
        <v>44855</v>
      </c>
      <c r="D109" s="8" t="str">
        <f>HYPERLINK("https://epingalert.org/en/Search?viewData= G/TBT/N/BDI/274, G/TBT/N/KEN/1302, G/TBT/N/RWA/708, G/TBT/N/TZA/827, G/TBT/N/UGA/1682"," G/TBT/N/BDI/274, G/TBT/N/KEN/1302, G/TBT/N/RWA/708, G/TBT/N/TZA/827, G/TBT/N/UGA/1682")</f>
        <v xml:space="preserve"> G/TBT/N/BDI/274, G/TBT/N/KEN/1302, G/TBT/N/RWA/708, G/TBT/N/TZA/827, G/TBT/N/UGA/1682</v>
      </c>
      <c r="E109" s="6" t="s">
        <v>17</v>
      </c>
      <c r="F109" s="8" t="s">
        <v>328</v>
      </c>
      <c r="G109" s="8" t="s">
        <v>329</v>
      </c>
      <c r="I109" s="6" t="s">
        <v>21</v>
      </c>
      <c r="J109" s="6" t="s">
        <v>422</v>
      </c>
      <c r="K109" s="6" t="s">
        <v>417</v>
      </c>
      <c r="L109" s="6" t="s">
        <v>423</v>
      </c>
      <c r="M109" s="6"/>
      <c r="N109" s="7">
        <v>44911</v>
      </c>
      <c r="O109" s="6" t="s">
        <v>25</v>
      </c>
      <c r="P109" s="8" t="s">
        <v>424</v>
      </c>
      <c r="Q109" s="6" t="str">
        <f>HYPERLINK("https://docs.wto.org/imrd/directdoc.asp?DDFDocuments/t/G/TBTN22/THA681.DOCX", "https://docs.wto.org/imrd/directdoc.asp?DDFDocuments/t/G/TBTN22/THA681.DOCX")</f>
        <v>https://docs.wto.org/imrd/directdoc.asp?DDFDocuments/t/G/TBTN22/THA681.DOCX</v>
      </c>
      <c r="R109" s="6" t="str">
        <f>HYPERLINK("https://docs.wto.org/imrd/directdoc.asp?DDFDocuments/u/G/TBTN22/THA681.DOCX", "https://docs.wto.org/imrd/directdoc.asp?DDFDocuments/u/G/TBTN22/THA681.DOCX")</f>
        <v>https://docs.wto.org/imrd/directdoc.asp?DDFDocuments/u/G/TBTN22/THA681.DOCX</v>
      </c>
      <c r="S109" s="6" t="str">
        <f>HYPERLINK("https://docs.wto.org/imrd/directdoc.asp?DDFDocuments/v/G/TBTN22/THA681.DOCX", "https://docs.wto.org/imrd/directdoc.asp?DDFDocuments/v/G/TBTN22/THA681.DOCX")</f>
        <v>https://docs.wto.org/imrd/directdoc.asp?DDFDocuments/v/G/TBTN22/THA681.DOCX</v>
      </c>
    </row>
    <row r="110" spans="1:19">
      <c r="A110" s="8" t="s">
        <v>717</v>
      </c>
      <c r="B110" s="8" t="s">
        <v>192</v>
      </c>
      <c r="C110" s="7">
        <v>44860</v>
      </c>
      <c r="D110" s="8" t="str">
        <f>HYPERLINK("https://epingalert.org/en/Search?viewData= G/TBT/N/IND/236"," G/TBT/N/IND/236")</f>
        <v xml:space="preserve"> G/TBT/N/IND/236</v>
      </c>
      <c r="E110" s="6" t="s">
        <v>189</v>
      </c>
      <c r="F110" s="8" t="s">
        <v>190</v>
      </c>
      <c r="G110" s="8" t="s">
        <v>191</v>
      </c>
      <c r="I110" s="6" t="s">
        <v>428</v>
      </c>
      <c r="J110" s="6" t="s">
        <v>429</v>
      </c>
      <c r="K110" s="6" t="s">
        <v>430</v>
      </c>
      <c r="L110" s="6" t="s">
        <v>24</v>
      </c>
      <c r="M110" s="6"/>
      <c r="N110" s="7">
        <v>44907</v>
      </c>
      <c r="O110" s="6" t="s">
        <v>25</v>
      </c>
      <c r="P110" s="8" t="s">
        <v>431</v>
      </c>
      <c r="Q110" s="6" t="str">
        <f>HYPERLINK("https://docs.wto.org/imrd/directdoc.asp?DDFDocuments/t/G/TBTN22/USA1928.DOCX", "https://docs.wto.org/imrd/directdoc.asp?DDFDocuments/t/G/TBTN22/USA1928.DOCX")</f>
        <v>https://docs.wto.org/imrd/directdoc.asp?DDFDocuments/t/G/TBTN22/USA1928.DOCX</v>
      </c>
      <c r="R110" s="6"/>
      <c r="S110" s="6"/>
    </row>
    <row r="111" spans="1:19" ht="165">
      <c r="A111" s="8" t="s">
        <v>744</v>
      </c>
      <c r="B111" s="8" t="s">
        <v>363</v>
      </c>
      <c r="C111" s="7">
        <v>44854</v>
      </c>
      <c r="D111" s="8" t="str">
        <f>HYPERLINK("https://epingalert.org/en/Search?viewData= G/TBT/N/USA/1934"," G/TBT/N/USA/1934")</f>
        <v xml:space="preserve"> G/TBT/N/USA/1934</v>
      </c>
      <c r="E111" s="6" t="s">
        <v>139</v>
      </c>
      <c r="F111" s="8" t="s">
        <v>361</v>
      </c>
      <c r="G111" s="8" t="s">
        <v>362</v>
      </c>
      <c r="I111" s="6" t="s">
        <v>436</v>
      </c>
      <c r="J111" s="6" t="s">
        <v>21</v>
      </c>
      <c r="K111" s="6" t="s">
        <v>65</v>
      </c>
      <c r="L111" s="6" t="s">
        <v>21</v>
      </c>
      <c r="M111" s="6"/>
      <c r="N111" s="7">
        <v>44911</v>
      </c>
      <c r="O111" s="6" t="s">
        <v>25</v>
      </c>
      <c r="P111" s="8" t="s">
        <v>437</v>
      </c>
      <c r="Q111" s="6" t="str">
        <f>HYPERLINK("https://docs.wto.org/imrd/directdoc.asp?DDFDocuments/t/G/TBTN22/HKG54.DOCX", "https://docs.wto.org/imrd/directdoc.asp?DDFDocuments/t/G/TBTN22/HKG54.DOCX")</f>
        <v>https://docs.wto.org/imrd/directdoc.asp?DDFDocuments/t/G/TBTN22/HKG54.DOCX</v>
      </c>
      <c r="R111" s="6" t="str">
        <f>HYPERLINK("https://docs.wto.org/imrd/directdoc.asp?DDFDocuments/u/G/TBTN22/HKG54.DOCX", "https://docs.wto.org/imrd/directdoc.asp?DDFDocuments/u/G/TBTN22/HKG54.DOCX")</f>
        <v>https://docs.wto.org/imrd/directdoc.asp?DDFDocuments/u/G/TBTN22/HKG54.DOCX</v>
      </c>
      <c r="S111" s="6" t="str">
        <f>HYPERLINK("https://docs.wto.org/imrd/directdoc.asp?DDFDocuments/v/G/TBTN22/HKG54.DOCX", "https://docs.wto.org/imrd/directdoc.asp?DDFDocuments/v/G/TBTN22/HKG54.DOCX")</f>
        <v>https://docs.wto.org/imrd/directdoc.asp?DDFDocuments/v/G/TBTN22/HKG54.DOCX</v>
      </c>
    </row>
    <row r="112" spans="1:19" ht="135">
      <c r="A112" s="8" t="s">
        <v>768</v>
      </c>
      <c r="B112" s="8" t="s">
        <v>511</v>
      </c>
      <c r="C112" s="7">
        <v>44848</v>
      </c>
      <c r="D112" s="8" t="str">
        <f>HYPERLINK("https://epingalert.org/en/Search?viewData= G/TBT/N/FRA/225"," G/TBT/N/FRA/225")</f>
        <v xml:space="preserve"> G/TBT/N/FRA/225</v>
      </c>
      <c r="E112" s="6" t="s">
        <v>474</v>
      </c>
      <c r="F112" s="8" t="s">
        <v>509</v>
      </c>
      <c r="G112" s="8" t="s">
        <v>510</v>
      </c>
      <c r="I112" s="6" t="s">
        <v>440</v>
      </c>
      <c r="J112" s="6" t="s">
        <v>21</v>
      </c>
      <c r="K112" s="6" t="s">
        <v>65</v>
      </c>
      <c r="L112" s="6" t="s">
        <v>21</v>
      </c>
      <c r="M112" s="6"/>
      <c r="N112" s="7">
        <v>44911</v>
      </c>
      <c r="O112" s="6" t="s">
        <v>25</v>
      </c>
      <c r="P112" s="8" t="s">
        <v>437</v>
      </c>
      <c r="Q112" s="6" t="str">
        <f>HYPERLINK("https://docs.wto.org/imrd/directdoc.asp?DDFDocuments/t/G/TBTN22/HKG53.DOCX", "https://docs.wto.org/imrd/directdoc.asp?DDFDocuments/t/G/TBTN22/HKG53.DOCX")</f>
        <v>https://docs.wto.org/imrd/directdoc.asp?DDFDocuments/t/G/TBTN22/HKG53.DOCX</v>
      </c>
      <c r="R112" s="6" t="str">
        <f>HYPERLINK("https://docs.wto.org/imrd/directdoc.asp?DDFDocuments/u/G/TBTN22/HKG53.DOCX", "https://docs.wto.org/imrd/directdoc.asp?DDFDocuments/u/G/TBTN22/HKG53.DOCX")</f>
        <v>https://docs.wto.org/imrd/directdoc.asp?DDFDocuments/u/G/TBTN22/HKG53.DOCX</v>
      </c>
      <c r="S112" s="6" t="str">
        <f>HYPERLINK("https://docs.wto.org/imrd/directdoc.asp?DDFDocuments/v/G/TBTN22/HKG53.DOCX", "https://docs.wto.org/imrd/directdoc.asp?DDFDocuments/v/G/TBTN22/HKG53.DOCX")</f>
        <v>https://docs.wto.org/imrd/directdoc.asp?DDFDocuments/v/G/TBTN22/HKG53.DOCX</v>
      </c>
    </row>
    <row r="113" spans="1:19" ht="90">
      <c r="A113" s="8" t="s">
        <v>788</v>
      </c>
      <c r="B113" s="8" t="s">
        <v>652</v>
      </c>
      <c r="C113" s="7">
        <v>44837</v>
      </c>
      <c r="D113" s="8" t="str">
        <f>HYPERLINK("https://epingalert.org/en/Search?viewData= G/TBT/N/BRA/1451"," G/TBT/N/BRA/1451")</f>
        <v xml:space="preserve"> G/TBT/N/BRA/1451</v>
      </c>
      <c r="E113" s="6" t="s">
        <v>551</v>
      </c>
      <c r="F113" s="8" t="s">
        <v>650</v>
      </c>
      <c r="G113" s="8" t="s">
        <v>651</v>
      </c>
      <c r="I113" s="6" t="s">
        <v>21</v>
      </c>
      <c r="J113" s="6" t="s">
        <v>445</v>
      </c>
      <c r="K113" s="6" t="s">
        <v>446</v>
      </c>
      <c r="L113" s="6" t="s">
        <v>21</v>
      </c>
      <c r="M113" s="6"/>
      <c r="N113" s="7">
        <v>44911</v>
      </c>
      <c r="O113" s="6" t="s">
        <v>25</v>
      </c>
      <c r="P113" s="6"/>
      <c r="Q113" s="6" t="str">
        <f>HYPERLINK("https://docs.wto.org/imrd/directdoc.asp?DDFDocuments/t/G/TBTN22/GBR54.DOCX", "https://docs.wto.org/imrd/directdoc.asp?DDFDocuments/t/G/TBTN22/GBR54.DOCX")</f>
        <v>https://docs.wto.org/imrd/directdoc.asp?DDFDocuments/t/G/TBTN22/GBR54.DOCX</v>
      </c>
      <c r="R113" s="6"/>
      <c r="S113" s="6" t="str">
        <f>HYPERLINK("https://docs.wto.org/imrd/directdoc.asp?DDFDocuments/v/G/TBTN22/GBR54.DOCX", "https://docs.wto.org/imrd/directdoc.asp?DDFDocuments/v/G/TBTN22/GBR54.DOCX")</f>
        <v>https://docs.wto.org/imrd/directdoc.asp?DDFDocuments/v/G/TBTN22/GBR54.DOCX</v>
      </c>
    </row>
    <row r="114" spans="1:19" ht="75">
      <c r="A114" s="8" t="s">
        <v>701</v>
      </c>
      <c r="B114" s="8" t="s">
        <v>85</v>
      </c>
      <c r="C114" s="7">
        <v>44861</v>
      </c>
      <c r="D114" s="8" t="str">
        <f>HYPERLINK("https://epingalert.org/en/Search?viewData= G/TBT/N/JPN/750"," G/TBT/N/JPN/750")</f>
        <v xml:space="preserve"> G/TBT/N/JPN/750</v>
      </c>
      <c r="E114" s="6" t="s">
        <v>29</v>
      </c>
      <c r="F114" s="8" t="s">
        <v>83</v>
      </c>
      <c r="G114" s="8" t="s">
        <v>84</v>
      </c>
      <c r="I114" s="6" t="s">
        <v>21</v>
      </c>
      <c r="J114" s="6" t="s">
        <v>450</v>
      </c>
      <c r="K114" s="6" t="s">
        <v>417</v>
      </c>
      <c r="L114" s="6" t="s">
        <v>86</v>
      </c>
      <c r="M114" s="6"/>
      <c r="N114" s="7">
        <v>44911</v>
      </c>
      <c r="O114" s="6" t="s">
        <v>25</v>
      </c>
      <c r="P114" s="8" t="s">
        <v>451</v>
      </c>
      <c r="Q114" s="6" t="str">
        <f>HYPERLINK("https://docs.wto.org/imrd/directdoc.asp?DDFDocuments/t/G/TBTN22/THA679.DOCX", "https://docs.wto.org/imrd/directdoc.asp?DDFDocuments/t/G/TBTN22/THA679.DOCX")</f>
        <v>https://docs.wto.org/imrd/directdoc.asp?DDFDocuments/t/G/TBTN22/THA679.DOCX</v>
      </c>
      <c r="R114" s="6" t="str">
        <f>HYPERLINK("https://docs.wto.org/imrd/directdoc.asp?DDFDocuments/u/G/TBTN22/THA679.DOCX", "https://docs.wto.org/imrd/directdoc.asp?DDFDocuments/u/G/TBTN22/THA679.DOCX")</f>
        <v>https://docs.wto.org/imrd/directdoc.asp?DDFDocuments/u/G/TBTN22/THA679.DOCX</v>
      </c>
      <c r="S114" s="6" t="str">
        <f>HYPERLINK("https://docs.wto.org/imrd/directdoc.asp?DDFDocuments/v/G/TBTN22/THA679.DOCX", "https://docs.wto.org/imrd/directdoc.asp?DDFDocuments/v/G/TBTN22/THA679.DOCX")</f>
        <v>https://docs.wto.org/imrd/directdoc.asp?DDFDocuments/v/G/TBTN22/THA679.DOCX</v>
      </c>
    </row>
    <row r="115" spans="1:19" ht="409.5">
      <c r="A115" s="8" t="s">
        <v>753</v>
      </c>
      <c r="B115" s="8" t="s">
        <v>414</v>
      </c>
      <c r="C115" s="7">
        <v>44851</v>
      </c>
      <c r="D115" s="8" t="str">
        <f>HYPERLINK("https://epingalert.org/en/Search?viewData= G/TBT/N/THA/682"," G/TBT/N/THA/682")</f>
        <v xml:space="preserve"> G/TBT/N/THA/682</v>
      </c>
      <c r="E115" s="6" t="s">
        <v>60</v>
      </c>
      <c r="F115" s="8" t="s">
        <v>412</v>
      </c>
      <c r="G115" s="8" t="s">
        <v>413</v>
      </c>
      <c r="I115" s="6" t="s">
        <v>21</v>
      </c>
      <c r="J115" s="6" t="s">
        <v>422</v>
      </c>
      <c r="K115" s="6" t="s">
        <v>417</v>
      </c>
      <c r="L115" s="6" t="s">
        <v>86</v>
      </c>
      <c r="M115" s="6"/>
      <c r="N115" s="7">
        <v>44911</v>
      </c>
      <c r="O115" s="6" t="s">
        <v>25</v>
      </c>
      <c r="P115" s="8" t="s">
        <v>454</v>
      </c>
      <c r="Q115" s="6" t="str">
        <f>HYPERLINK("https://docs.wto.org/imrd/directdoc.asp?DDFDocuments/t/G/TBTN22/THA680.DOCX", "https://docs.wto.org/imrd/directdoc.asp?DDFDocuments/t/G/TBTN22/THA680.DOCX")</f>
        <v>https://docs.wto.org/imrd/directdoc.asp?DDFDocuments/t/G/TBTN22/THA680.DOCX</v>
      </c>
      <c r="R115" s="6" t="str">
        <f>HYPERLINK("https://docs.wto.org/imrd/directdoc.asp?DDFDocuments/u/G/TBTN22/THA680.DOCX", "https://docs.wto.org/imrd/directdoc.asp?DDFDocuments/u/G/TBTN22/THA680.DOCX")</f>
        <v>https://docs.wto.org/imrd/directdoc.asp?DDFDocuments/u/G/TBTN22/THA680.DOCX</v>
      </c>
      <c r="S115" s="6" t="str">
        <f>HYPERLINK("https://docs.wto.org/imrd/directdoc.asp?DDFDocuments/v/G/TBTN22/THA680.DOCX", "https://docs.wto.org/imrd/directdoc.asp?DDFDocuments/v/G/TBTN22/THA680.DOCX")</f>
        <v>https://docs.wto.org/imrd/directdoc.asp?DDFDocuments/v/G/TBTN22/THA680.DOCX</v>
      </c>
    </row>
    <row r="116" spans="1:19" ht="75">
      <c r="A116" s="8" t="s">
        <v>733</v>
      </c>
      <c r="B116" s="8" t="s">
        <v>299</v>
      </c>
      <c r="C116" s="7">
        <v>44858</v>
      </c>
      <c r="D116" s="8" t="str">
        <f>HYPERLINK("https://epingalert.org/en/Search?viewData= G/TBT/N/MNG/16"," G/TBT/N/MNG/16")</f>
        <v xml:space="preserve"> G/TBT/N/MNG/16</v>
      </c>
      <c r="E116" s="6" t="s">
        <v>296</v>
      </c>
      <c r="F116" s="8" t="s">
        <v>297</v>
      </c>
      <c r="G116" s="8" t="s">
        <v>298</v>
      </c>
      <c r="I116" s="6" t="s">
        <v>458</v>
      </c>
      <c r="J116" s="6" t="s">
        <v>459</v>
      </c>
      <c r="K116" s="6" t="s">
        <v>460</v>
      </c>
      <c r="L116" s="6" t="s">
        <v>21</v>
      </c>
      <c r="M116" s="6"/>
      <c r="N116" s="7">
        <v>44908</v>
      </c>
      <c r="O116" s="6" t="s">
        <v>25</v>
      </c>
      <c r="P116" s="8" t="s">
        <v>461</v>
      </c>
      <c r="Q116" s="6" t="str">
        <f>HYPERLINK("https://docs.wto.org/imrd/directdoc.asp?DDFDocuments/t/G/TBTN22/CHN1704.DOCX", "https://docs.wto.org/imrd/directdoc.asp?DDFDocuments/t/G/TBTN22/CHN1704.DOCX")</f>
        <v>https://docs.wto.org/imrd/directdoc.asp?DDFDocuments/t/G/TBTN22/CHN1704.DOCX</v>
      </c>
      <c r="R116" s="6" t="str">
        <f>HYPERLINK("https://docs.wto.org/imrd/directdoc.asp?DDFDocuments/u/G/TBTN22/CHN1704.DOCX", "https://docs.wto.org/imrd/directdoc.asp?DDFDocuments/u/G/TBTN22/CHN1704.DOCX")</f>
        <v>https://docs.wto.org/imrd/directdoc.asp?DDFDocuments/u/G/TBTN22/CHN1704.DOCX</v>
      </c>
      <c r="S116" s="6" t="str">
        <f>HYPERLINK("https://docs.wto.org/imrd/directdoc.asp?DDFDocuments/v/G/TBTN22/CHN1704.DOCX", "https://docs.wto.org/imrd/directdoc.asp?DDFDocuments/v/G/TBTN22/CHN1704.DOCX")</f>
        <v>https://docs.wto.org/imrd/directdoc.asp?DDFDocuments/v/G/TBTN22/CHN1704.DOCX</v>
      </c>
    </row>
    <row r="117" spans="1:19" ht="75">
      <c r="A117" s="8" t="s">
        <v>733</v>
      </c>
      <c r="B117" s="8" t="s">
        <v>299</v>
      </c>
      <c r="C117" s="7">
        <v>44848</v>
      </c>
      <c r="D117" s="8" t="str">
        <f>HYPERLINK("https://epingalert.org/en/Search?viewData= G/TBT/N/KGZ/49"," G/TBT/N/KGZ/49")</f>
        <v xml:space="preserve"> G/TBT/N/KGZ/49</v>
      </c>
      <c r="E117" s="6" t="s">
        <v>492</v>
      </c>
      <c r="F117" s="8" t="s">
        <v>493</v>
      </c>
      <c r="G117" s="8" t="s">
        <v>494</v>
      </c>
      <c r="I117" s="6" t="s">
        <v>465</v>
      </c>
      <c r="J117" s="6" t="s">
        <v>466</v>
      </c>
      <c r="K117" s="6" t="s">
        <v>58</v>
      </c>
      <c r="L117" s="6" t="s">
        <v>21</v>
      </c>
      <c r="M117" s="6"/>
      <c r="N117" s="7">
        <v>44908</v>
      </c>
      <c r="O117" s="6" t="s">
        <v>25</v>
      </c>
      <c r="P117" s="8" t="s">
        <v>467</v>
      </c>
      <c r="Q117" s="6" t="str">
        <f>HYPERLINK("https://docs.wto.org/imrd/directdoc.asp?DDFDocuments/t/G/TBTN22/CHN1703.DOCX", "https://docs.wto.org/imrd/directdoc.asp?DDFDocuments/t/G/TBTN22/CHN1703.DOCX")</f>
        <v>https://docs.wto.org/imrd/directdoc.asp?DDFDocuments/t/G/TBTN22/CHN1703.DOCX</v>
      </c>
      <c r="R117" s="6" t="str">
        <f>HYPERLINK("https://docs.wto.org/imrd/directdoc.asp?DDFDocuments/u/G/TBTN22/CHN1703.DOCX", "https://docs.wto.org/imrd/directdoc.asp?DDFDocuments/u/G/TBTN22/CHN1703.DOCX")</f>
        <v>https://docs.wto.org/imrd/directdoc.asp?DDFDocuments/u/G/TBTN22/CHN1703.DOCX</v>
      </c>
      <c r="S117" s="6" t="str">
        <f>HYPERLINK("https://docs.wto.org/imrd/directdoc.asp?DDFDocuments/v/G/TBTN22/CHN1703.DOCX", "https://docs.wto.org/imrd/directdoc.asp?DDFDocuments/v/G/TBTN22/CHN1703.DOCX")</f>
        <v>https://docs.wto.org/imrd/directdoc.asp?DDFDocuments/v/G/TBTN22/CHN1703.DOCX</v>
      </c>
    </row>
    <row r="118" spans="1:19" ht="120">
      <c r="A118" s="8" t="s">
        <v>780</v>
      </c>
      <c r="B118" s="8" t="s">
        <v>594</v>
      </c>
      <c r="C118" s="7">
        <v>44839</v>
      </c>
      <c r="D118" s="8" t="str">
        <f>HYPERLINK("https://epingalert.org/en/Search?viewData= G/TBT/N/EU/930"," G/TBT/N/EU/930")</f>
        <v xml:space="preserve"> G/TBT/N/EU/930</v>
      </c>
      <c r="E118" s="6" t="s">
        <v>106</v>
      </c>
      <c r="F118" s="8" t="s">
        <v>592</v>
      </c>
      <c r="G118" s="8" t="s">
        <v>593</v>
      </c>
      <c r="I118" s="6" t="s">
        <v>471</v>
      </c>
      <c r="J118" s="6" t="s">
        <v>472</v>
      </c>
      <c r="K118" s="6" t="s">
        <v>58</v>
      </c>
      <c r="L118" s="6" t="s">
        <v>21</v>
      </c>
      <c r="M118" s="6"/>
      <c r="N118" s="7">
        <v>44908</v>
      </c>
      <c r="O118" s="6" t="s">
        <v>25</v>
      </c>
      <c r="P118" s="8" t="s">
        <v>473</v>
      </c>
      <c r="Q118" s="6" t="str">
        <f>HYPERLINK("https://docs.wto.org/imrd/directdoc.asp?DDFDocuments/t/G/TBTN22/CHN1705.DOCX", "https://docs.wto.org/imrd/directdoc.asp?DDFDocuments/t/G/TBTN22/CHN1705.DOCX")</f>
        <v>https://docs.wto.org/imrd/directdoc.asp?DDFDocuments/t/G/TBTN22/CHN1705.DOCX</v>
      </c>
      <c r="R118" s="6" t="str">
        <f>HYPERLINK("https://docs.wto.org/imrd/directdoc.asp?DDFDocuments/u/G/TBTN22/CHN1705.DOCX", "https://docs.wto.org/imrd/directdoc.asp?DDFDocuments/u/G/TBTN22/CHN1705.DOCX")</f>
        <v>https://docs.wto.org/imrd/directdoc.asp?DDFDocuments/u/G/TBTN22/CHN1705.DOCX</v>
      </c>
      <c r="S118" s="6" t="str">
        <f>HYPERLINK("https://docs.wto.org/imrd/directdoc.asp?DDFDocuments/v/G/TBTN22/CHN1705.DOCX", "https://docs.wto.org/imrd/directdoc.asp?DDFDocuments/v/G/TBTN22/CHN1705.DOCX")</f>
        <v>https://docs.wto.org/imrd/directdoc.asp?DDFDocuments/v/G/TBTN22/CHN1705.DOCX</v>
      </c>
    </row>
    <row r="119" spans="1:19" ht="45">
      <c r="A119" s="8" t="s">
        <v>771</v>
      </c>
      <c r="B119" s="8" t="s">
        <v>536</v>
      </c>
      <c r="C119" s="7">
        <v>44846</v>
      </c>
      <c r="D119" s="8" t="str">
        <f>HYPERLINK("https://epingalert.org/en/Search?viewData= G/TBT/N/BDI/266, G/TBT/N/KEN/1295, G/TBT/N/RWA/701, G/TBT/N/TZA/820, G/TBT/N/UGA/1675"," G/TBT/N/BDI/266, G/TBT/N/KEN/1295, G/TBT/N/RWA/701, G/TBT/N/TZA/820, G/TBT/N/UGA/1675")</f>
        <v xml:space="preserve"> G/TBT/N/BDI/266, G/TBT/N/KEN/1295, G/TBT/N/RWA/701, G/TBT/N/TZA/820, G/TBT/N/UGA/1675</v>
      </c>
      <c r="E119" s="6" t="s">
        <v>17</v>
      </c>
      <c r="F119" s="8" t="s">
        <v>534</v>
      </c>
      <c r="G119" s="8" t="s">
        <v>535</v>
      </c>
      <c r="I119" s="6" t="s">
        <v>21</v>
      </c>
      <c r="J119" s="6" t="s">
        <v>21</v>
      </c>
      <c r="K119" s="6" t="s">
        <v>478</v>
      </c>
      <c r="L119" s="6" t="s">
        <v>21</v>
      </c>
      <c r="M119" s="6"/>
      <c r="N119" s="7">
        <v>44908</v>
      </c>
      <c r="O119" s="6" t="s">
        <v>25</v>
      </c>
      <c r="P119" s="8" t="s">
        <v>479</v>
      </c>
      <c r="Q119" s="6" t="str">
        <f>HYPERLINK("https://docs.wto.org/imrd/directdoc.asp?DDFDocuments/t/G/TBTN22/FRA226.DOCX", "https://docs.wto.org/imrd/directdoc.asp?DDFDocuments/t/G/TBTN22/FRA226.DOCX")</f>
        <v>https://docs.wto.org/imrd/directdoc.asp?DDFDocuments/t/G/TBTN22/FRA226.DOCX</v>
      </c>
      <c r="R119" s="6" t="str">
        <f>HYPERLINK("https://docs.wto.org/imrd/directdoc.asp?DDFDocuments/u/G/TBTN22/FRA226.DOCX", "https://docs.wto.org/imrd/directdoc.asp?DDFDocuments/u/G/TBTN22/FRA226.DOCX")</f>
        <v>https://docs.wto.org/imrd/directdoc.asp?DDFDocuments/u/G/TBTN22/FRA226.DOCX</v>
      </c>
      <c r="S119" s="6" t="str">
        <f>HYPERLINK("https://docs.wto.org/imrd/directdoc.asp?DDFDocuments/v/G/TBTN22/FRA226.DOCX", "https://docs.wto.org/imrd/directdoc.asp?DDFDocuments/v/G/TBTN22/FRA226.DOCX")</f>
        <v>https://docs.wto.org/imrd/directdoc.asp?DDFDocuments/v/G/TBTN22/FRA226.DOCX</v>
      </c>
    </row>
    <row r="120" spans="1:19" ht="45">
      <c r="A120" s="8" t="s">
        <v>771</v>
      </c>
      <c r="B120" s="8" t="s">
        <v>536</v>
      </c>
      <c r="C120" s="7">
        <v>44846</v>
      </c>
      <c r="D120" s="8" t="str">
        <f>HYPERLINK("https://epingalert.org/en/Search?viewData= G/TBT/N/BDI/266, G/TBT/N/KEN/1295, G/TBT/N/RWA/701, G/TBT/N/TZA/820, G/TBT/N/UGA/1675"," G/TBT/N/BDI/266, G/TBT/N/KEN/1295, G/TBT/N/RWA/701, G/TBT/N/TZA/820, G/TBT/N/UGA/1675")</f>
        <v xml:space="preserve"> G/TBT/N/BDI/266, G/TBT/N/KEN/1295, G/TBT/N/RWA/701, G/TBT/N/TZA/820, G/TBT/N/UGA/1675</v>
      </c>
      <c r="E120" s="6" t="s">
        <v>49</v>
      </c>
      <c r="F120" s="8" t="s">
        <v>534</v>
      </c>
      <c r="G120" s="8" t="s">
        <v>535</v>
      </c>
      <c r="I120" s="6" t="s">
        <v>483</v>
      </c>
      <c r="J120" s="6" t="s">
        <v>484</v>
      </c>
      <c r="K120" s="6" t="s">
        <v>485</v>
      </c>
      <c r="L120" s="6" t="s">
        <v>21</v>
      </c>
      <c r="M120" s="6"/>
      <c r="N120" s="7">
        <v>44908</v>
      </c>
      <c r="O120" s="6" t="s">
        <v>25</v>
      </c>
      <c r="P120" s="8" t="s">
        <v>486</v>
      </c>
      <c r="Q120" s="6" t="str">
        <f>HYPERLINK("https://docs.wto.org/imrd/directdoc.asp?DDFDocuments/t/G/TBTN22/CHN1706.DOCX", "https://docs.wto.org/imrd/directdoc.asp?DDFDocuments/t/G/TBTN22/CHN1706.DOCX")</f>
        <v>https://docs.wto.org/imrd/directdoc.asp?DDFDocuments/t/G/TBTN22/CHN1706.DOCX</v>
      </c>
      <c r="R120" s="6" t="str">
        <f>HYPERLINK("https://docs.wto.org/imrd/directdoc.asp?DDFDocuments/u/G/TBTN22/CHN1706.DOCX", "https://docs.wto.org/imrd/directdoc.asp?DDFDocuments/u/G/TBTN22/CHN1706.DOCX")</f>
        <v>https://docs.wto.org/imrd/directdoc.asp?DDFDocuments/u/G/TBTN22/CHN1706.DOCX</v>
      </c>
      <c r="S120" s="6" t="str">
        <f>HYPERLINK("https://docs.wto.org/imrd/directdoc.asp?DDFDocuments/v/G/TBTN22/CHN1706.DOCX", "https://docs.wto.org/imrd/directdoc.asp?DDFDocuments/v/G/TBTN22/CHN1706.DOCX")</f>
        <v>https://docs.wto.org/imrd/directdoc.asp?DDFDocuments/v/G/TBTN22/CHN1706.DOCX</v>
      </c>
    </row>
    <row r="121" spans="1:19" ht="45">
      <c r="A121" s="8" t="s">
        <v>771</v>
      </c>
      <c r="B121" s="8" t="s">
        <v>536</v>
      </c>
      <c r="C121" s="7">
        <v>44846</v>
      </c>
      <c r="D121" s="8" t="str">
        <f>HYPERLINK("https://epingalert.org/en/Search?viewData= G/TBT/N/BDI/266, G/TBT/N/KEN/1295, G/TBT/N/RWA/701, G/TBT/N/TZA/820, G/TBT/N/UGA/1675"," G/TBT/N/BDI/266, G/TBT/N/KEN/1295, G/TBT/N/RWA/701, G/TBT/N/TZA/820, G/TBT/N/UGA/1675")</f>
        <v xml:space="preserve"> G/TBT/N/BDI/266, G/TBT/N/KEN/1295, G/TBT/N/RWA/701, G/TBT/N/TZA/820, G/TBT/N/UGA/1675</v>
      </c>
      <c r="E121" s="6" t="s">
        <v>27</v>
      </c>
      <c r="F121" s="8" t="s">
        <v>534</v>
      </c>
      <c r="G121" s="8" t="s">
        <v>535</v>
      </c>
      <c r="I121" s="6" t="s">
        <v>490</v>
      </c>
      <c r="J121" s="6" t="s">
        <v>466</v>
      </c>
      <c r="K121" s="6" t="s">
        <v>58</v>
      </c>
      <c r="L121" s="6" t="s">
        <v>21</v>
      </c>
      <c r="M121" s="6"/>
      <c r="N121" s="7">
        <v>44908</v>
      </c>
      <c r="O121" s="6" t="s">
        <v>25</v>
      </c>
      <c r="P121" s="8" t="s">
        <v>491</v>
      </c>
      <c r="Q121" s="6" t="str">
        <f>HYPERLINK("https://docs.wto.org/imrd/directdoc.asp?DDFDocuments/t/G/TBTN22/CHN1702.DOCX", "https://docs.wto.org/imrd/directdoc.asp?DDFDocuments/t/G/TBTN22/CHN1702.DOCX")</f>
        <v>https://docs.wto.org/imrd/directdoc.asp?DDFDocuments/t/G/TBTN22/CHN1702.DOCX</v>
      </c>
      <c r="R121" s="6" t="str">
        <f>HYPERLINK("https://docs.wto.org/imrd/directdoc.asp?DDFDocuments/u/G/TBTN22/CHN1702.DOCX", "https://docs.wto.org/imrd/directdoc.asp?DDFDocuments/u/G/TBTN22/CHN1702.DOCX")</f>
        <v>https://docs.wto.org/imrd/directdoc.asp?DDFDocuments/u/G/TBTN22/CHN1702.DOCX</v>
      </c>
      <c r="S121" s="6" t="str">
        <f>HYPERLINK("https://docs.wto.org/imrd/directdoc.asp?DDFDocuments/v/G/TBTN22/CHN1702.DOCX", "https://docs.wto.org/imrd/directdoc.asp?DDFDocuments/v/G/TBTN22/CHN1702.DOCX")</f>
        <v>https://docs.wto.org/imrd/directdoc.asp?DDFDocuments/v/G/TBTN22/CHN1702.DOCX</v>
      </c>
    </row>
    <row r="122" spans="1:19" ht="45">
      <c r="A122" s="8" t="s">
        <v>771</v>
      </c>
      <c r="B122" s="8" t="s">
        <v>536</v>
      </c>
      <c r="C122" s="7">
        <v>44846</v>
      </c>
      <c r="D122" s="8" t="str">
        <f>HYPERLINK("https://epingalert.org/en/Search?viewData= G/TBT/N/BDI/266, G/TBT/N/KEN/1295, G/TBT/N/RWA/701, G/TBT/N/TZA/820, G/TBT/N/UGA/1675"," G/TBT/N/BDI/266, G/TBT/N/KEN/1295, G/TBT/N/RWA/701, G/TBT/N/TZA/820, G/TBT/N/UGA/1675")</f>
        <v xml:space="preserve"> G/TBT/N/BDI/266, G/TBT/N/KEN/1295, G/TBT/N/RWA/701, G/TBT/N/TZA/820, G/TBT/N/UGA/1675</v>
      </c>
      <c r="E122" s="6" t="s">
        <v>50</v>
      </c>
      <c r="F122" s="8" t="s">
        <v>534</v>
      </c>
      <c r="G122" s="8" t="s">
        <v>535</v>
      </c>
      <c r="I122" s="6" t="s">
        <v>21</v>
      </c>
      <c r="J122" s="6" t="s">
        <v>21</v>
      </c>
      <c r="K122" s="6" t="s">
        <v>58</v>
      </c>
      <c r="L122" s="6" t="s">
        <v>35</v>
      </c>
      <c r="M122" s="6"/>
      <c r="N122" s="7">
        <v>44895</v>
      </c>
      <c r="O122" s="6" t="s">
        <v>25</v>
      </c>
      <c r="P122" s="8" t="s">
        <v>495</v>
      </c>
      <c r="Q122" s="6" t="str">
        <f>HYPERLINK("https://docs.wto.org/imrd/directdoc.asp?DDFDocuments/t/G/TBTN22/KGZ49.DOCX", "https://docs.wto.org/imrd/directdoc.asp?DDFDocuments/t/G/TBTN22/KGZ49.DOCX")</f>
        <v>https://docs.wto.org/imrd/directdoc.asp?DDFDocuments/t/G/TBTN22/KGZ49.DOCX</v>
      </c>
      <c r="R122" s="6" t="str">
        <f>HYPERLINK("https://docs.wto.org/imrd/directdoc.asp?DDFDocuments/u/G/TBTN22/KGZ49.DOCX", "https://docs.wto.org/imrd/directdoc.asp?DDFDocuments/u/G/TBTN22/KGZ49.DOCX")</f>
        <v>https://docs.wto.org/imrd/directdoc.asp?DDFDocuments/u/G/TBTN22/KGZ49.DOCX</v>
      </c>
      <c r="S122" s="6" t="str">
        <f>HYPERLINK("https://docs.wto.org/imrd/directdoc.asp?DDFDocuments/v/G/TBTN22/KGZ49.DOCX", "https://docs.wto.org/imrd/directdoc.asp?DDFDocuments/v/G/TBTN22/KGZ49.DOCX")</f>
        <v>https://docs.wto.org/imrd/directdoc.asp?DDFDocuments/v/G/TBTN22/KGZ49.DOCX</v>
      </c>
    </row>
    <row r="123" spans="1:19" ht="45">
      <c r="A123" s="8" t="s">
        <v>771</v>
      </c>
      <c r="B123" s="8" t="s">
        <v>536</v>
      </c>
      <c r="C123" s="7">
        <v>44846</v>
      </c>
      <c r="D123" s="8" t="str">
        <f>HYPERLINK("https://epingalert.org/en/Search?viewData= G/TBT/N/BDI/266, G/TBT/N/KEN/1295, G/TBT/N/RWA/701, G/TBT/N/TZA/820, G/TBT/N/UGA/1675"," G/TBT/N/BDI/266, G/TBT/N/KEN/1295, G/TBT/N/RWA/701, G/TBT/N/TZA/820, G/TBT/N/UGA/1675")</f>
        <v xml:space="preserve"> G/TBT/N/BDI/266, G/TBT/N/KEN/1295, G/TBT/N/RWA/701, G/TBT/N/TZA/820, G/TBT/N/UGA/1675</v>
      </c>
      <c r="E123" s="6" t="s">
        <v>51</v>
      </c>
      <c r="F123" s="8" t="s">
        <v>534</v>
      </c>
      <c r="G123" s="8" t="s">
        <v>535</v>
      </c>
      <c r="I123" s="6" t="s">
        <v>499</v>
      </c>
      <c r="J123" s="6" t="s">
        <v>500</v>
      </c>
      <c r="K123" s="6" t="s">
        <v>460</v>
      </c>
      <c r="L123" s="6" t="s">
        <v>21</v>
      </c>
      <c r="M123" s="6"/>
      <c r="N123" s="7">
        <v>44908</v>
      </c>
      <c r="O123" s="6" t="s">
        <v>25</v>
      </c>
      <c r="P123" s="8" t="s">
        <v>501</v>
      </c>
      <c r="Q123" s="6" t="str">
        <f>HYPERLINK("https://docs.wto.org/imrd/directdoc.asp?DDFDocuments/t/G/TBTN22/CHN1700.DOCX", "https://docs.wto.org/imrd/directdoc.asp?DDFDocuments/t/G/TBTN22/CHN1700.DOCX")</f>
        <v>https://docs.wto.org/imrd/directdoc.asp?DDFDocuments/t/G/TBTN22/CHN1700.DOCX</v>
      </c>
      <c r="R123" s="6" t="str">
        <f>HYPERLINK("https://docs.wto.org/imrd/directdoc.asp?DDFDocuments/u/G/TBTN22/CHN1700.DOCX", "https://docs.wto.org/imrd/directdoc.asp?DDFDocuments/u/G/TBTN22/CHN1700.DOCX")</f>
        <v>https://docs.wto.org/imrd/directdoc.asp?DDFDocuments/u/G/TBTN22/CHN1700.DOCX</v>
      </c>
      <c r="S123" s="6" t="str">
        <f>HYPERLINK("https://docs.wto.org/imrd/directdoc.asp?DDFDocuments/v/G/TBTN22/CHN1700.DOCX", "https://docs.wto.org/imrd/directdoc.asp?DDFDocuments/v/G/TBTN22/CHN1700.DOCX")</f>
        <v>https://docs.wto.org/imrd/directdoc.asp?DDFDocuments/v/G/TBTN22/CHN1700.DOCX</v>
      </c>
    </row>
    <row r="124" spans="1:19" ht="30">
      <c r="A124" s="8" t="s">
        <v>712</v>
      </c>
      <c r="B124" s="8" t="s">
        <v>156</v>
      </c>
      <c r="C124" s="7">
        <v>44861</v>
      </c>
      <c r="D124" s="8" t="str">
        <f>HYPERLINK("https://epingalert.org/en/Search?viewData= G/TBT/N/PAN/123"," G/TBT/N/PAN/123")</f>
        <v xml:space="preserve"> G/TBT/N/PAN/123</v>
      </c>
      <c r="E124" s="6" t="s">
        <v>153</v>
      </c>
      <c r="F124" s="8" t="s">
        <v>154</v>
      </c>
      <c r="G124" s="8" t="s">
        <v>155</v>
      </c>
      <c r="I124" s="6" t="s">
        <v>505</v>
      </c>
      <c r="J124" s="6" t="s">
        <v>506</v>
      </c>
      <c r="K124" s="6" t="s">
        <v>507</v>
      </c>
      <c r="L124" s="6" t="s">
        <v>21</v>
      </c>
      <c r="M124" s="6"/>
      <c r="N124" s="7">
        <v>44908</v>
      </c>
      <c r="O124" s="6" t="s">
        <v>25</v>
      </c>
      <c r="P124" s="8" t="s">
        <v>508</v>
      </c>
      <c r="Q124" s="6" t="str">
        <f>HYPERLINK("https://docs.wto.org/imrd/directdoc.asp?DDFDocuments/t/G/TBTN22/CHN1701.DOCX", "https://docs.wto.org/imrd/directdoc.asp?DDFDocuments/t/G/TBTN22/CHN1701.DOCX")</f>
        <v>https://docs.wto.org/imrd/directdoc.asp?DDFDocuments/t/G/TBTN22/CHN1701.DOCX</v>
      </c>
      <c r="R124" s="6" t="str">
        <f>HYPERLINK("https://docs.wto.org/imrd/directdoc.asp?DDFDocuments/u/G/TBTN22/CHN1701.DOCX", "https://docs.wto.org/imrd/directdoc.asp?DDFDocuments/u/G/TBTN22/CHN1701.DOCX")</f>
        <v>https://docs.wto.org/imrd/directdoc.asp?DDFDocuments/u/G/TBTN22/CHN1701.DOCX</v>
      </c>
      <c r="S124" s="6" t="str">
        <f>HYPERLINK("https://docs.wto.org/imrd/directdoc.asp?DDFDocuments/v/G/TBTN22/CHN1701.DOCX", "https://docs.wto.org/imrd/directdoc.asp?DDFDocuments/v/G/TBTN22/CHN1701.DOCX")</f>
        <v>https://docs.wto.org/imrd/directdoc.asp?DDFDocuments/v/G/TBTN22/CHN1701.DOCX</v>
      </c>
    </row>
    <row r="125" spans="1:19" ht="60">
      <c r="A125" s="8" t="s">
        <v>727</v>
      </c>
      <c r="B125" s="8" t="s">
        <v>264</v>
      </c>
      <c r="C125" s="7">
        <v>44859</v>
      </c>
      <c r="D125" s="8" t="str">
        <f>HYPERLINK("https://epingalert.org/en/Search?viewData= G/TBT/N/BDI/276, G/TBT/N/KEN/1310, G/TBT/N/RWA/710, G/TBT/N/TZA/829, G/TBT/N/UGA/1684"," G/TBT/N/BDI/276, G/TBT/N/KEN/1310, G/TBT/N/RWA/710, G/TBT/N/TZA/829, G/TBT/N/UGA/1684")</f>
        <v xml:space="preserve"> G/TBT/N/BDI/276, G/TBT/N/KEN/1310, G/TBT/N/RWA/710, G/TBT/N/TZA/829, G/TBT/N/UGA/1684</v>
      </c>
      <c r="E125" s="6" t="s">
        <v>51</v>
      </c>
      <c r="F125" s="8" t="s">
        <v>262</v>
      </c>
      <c r="G125" s="8" t="s">
        <v>263</v>
      </c>
      <c r="I125" s="6" t="s">
        <v>21</v>
      </c>
      <c r="J125" s="6" t="s">
        <v>21</v>
      </c>
      <c r="K125" s="6" t="s">
        <v>478</v>
      </c>
      <c r="L125" s="6" t="s">
        <v>21</v>
      </c>
      <c r="M125" s="6"/>
      <c r="N125" s="7">
        <v>44908</v>
      </c>
      <c r="O125" s="6" t="s">
        <v>25</v>
      </c>
      <c r="P125" s="8" t="s">
        <v>512</v>
      </c>
      <c r="Q125" s="6" t="str">
        <f>HYPERLINK("https://docs.wto.org/imrd/directdoc.asp?DDFDocuments/t/G/TBTN22/FRA225.DOCX", "https://docs.wto.org/imrd/directdoc.asp?DDFDocuments/t/G/TBTN22/FRA225.DOCX")</f>
        <v>https://docs.wto.org/imrd/directdoc.asp?DDFDocuments/t/G/TBTN22/FRA225.DOCX</v>
      </c>
      <c r="R125" s="6" t="str">
        <f>HYPERLINK("https://docs.wto.org/imrd/directdoc.asp?DDFDocuments/u/G/TBTN22/FRA225.DOCX", "https://docs.wto.org/imrd/directdoc.asp?DDFDocuments/u/G/TBTN22/FRA225.DOCX")</f>
        <v>https://docs.wto.org/imrd/directdoc.asp?DDFDocuments/u/G/TBTN22/FRA225.DOCX</v>
      </c>
      <c r="S125" s="6" t="str">
        <f>HYPERLINK("https://docs.wto.org/imrd/directdoc.asp?DDFDocuments/v/G/TBTN22/FRA225.DOCX", "https://docs.wto.org/imrd/directdoc.asp?DDFDocuments/v/G/TBTN22/FRA225.DOCX")</f>
        <v>https://docs.wto.org/imrd/directdoc.asp?DDFDocuments/v/G/TBTN22/FRA225.DOCX</v>
      </c>
    </row>
    <row r="126" spans="1:19" ht="75">
      <c r="A126" s="8" t="s">
        <v>727</v>
      </c>
      <c r="B126" s="8" t="s">
        <v>232</v>
      </c>
      <c r="C126" s="7">
        <v>44859</v>
      </c>
      <c r="D126" s="8" t="str">
        <f>HYPERLINK("https://epingalert.org/en/Search?viewData= G/TBT/N/BDI/277, G/TBT/N/KEN/1311, G/TBT/N/RWA/711, G/TBT/N/TZA/830, G/TBT/N/UGA/1685"," G/TBT/N/BDI/277, G/TBT/N/KEN/1311, G/TBT/N/RWA/711, G/TBT/N/TZA/830, G/TBT/N/UGA/1685")</f>
        <v xml:space="preserve"> G/TBT/N/BDI/277, G/TBT/N/KEN/1311, G/TBT/N/RWA/711, G/TBT/N/TZA/830, G/TBT/N/UGA/1685</v>
      </c>
      <c r="E126" s="6" t="s">
        <v>51</v>
      </c>
      <c r="F126" s="8" t="s">
        <v>230</v>
      </c>
      <c r="G126" s="8" t="s">
        <v>231</v>
      </c>
      <c r="I126" s="6" t="s">
        <v>516</v>
      </c>
      <c r="J126" s="6" t="s">
        <v>517</v>
      </c>
      <c r="K126" s="6" t="s">
        <v>518</v>
      </c>
      <c r="L126" s="6" t="s">
        <v>24</v>
      </c>
      <c r="M126" s="6"/>
      <c r="N126" s="7">
        <v>44904</v>
      </c>
      <c r="O126" s="6" t="s">
        <v>25</v>
      </c>
      <c r="P126" s="8" t="s">
        <v>519</v>
      </c>
      <c r="Q126" s="6" t="str">
        <f>HYPERLINK("https://docs.wto.org/imrd/directdoc.asp?DDFDocuments/t/G/TBTN22/BDI267.DOCX", "https://docs.wto.org/imrd/directdoc.asp?DDFDocuments/t/G/TBTN22/BDI267.DOCX")</f>
        <v>https://docs.wto.org/imrd/directdoc.asp?DDFDocuments/t/G/TBTN22/BDI267.DOCX</v>
      </c>
      <c r="R126" s="6" t="str">
        <f>HYPERLINK("https://docs.wto.org/imrd/directdoc.asp?DDFDocuments/u/G/TBTN22/BDI267.DOCX", "https://docs.wto.org/imrd/directdoc.asp?DDFDocuments/u/G/TBTN22/BDI267.DOCX")</f>
        <v>https://docs.wto.org/imrd/directdoc.asp?DDFDocuments/u/G/TBTN22/BDI267.DOCX</v>
      </c>
      <c r="S126" s="6" t="str">
        <f>HYPERLINK("https://docs.wto.org/imrd/directdoc.asp?DDFDocuments/v/G/TBTN22/BDI267.DOCX", "https://docs.wto.org/imrd/directdoc.asp?DDFDocuments/v/G/TBTN22/BDI267.DOCX")</f>
        <v>https://docs.wto.org/imrd/directdoc.asp?DDFDocuments/v/G/TBTN22/BDI267.DOCX</v>
      </c>
    </row>
    <row r="127" spans="1:19" ht="60">
      <c r="A127" s="8" t="s">
        <v>727</v>
      </c>
      <c r="B127" s="8" t="s">
        <v>264</v>
      </c>
      <c r="C127" s="7">
        <v>44859</v>
      </c>
      <c r="D127" s="8" t="str">
        <f>HYPERLINK("https://epingalert.org/en/Search?viewData= G/TBT/N/BDI/276, G/TBT/N/KEN/1310, G/TBT/N/RWA/710, G/TBT/N/TZA/829, G/TBT/N/UGA/1684"," G/TBT/N/BDI/276, G/TBT/N/KEN/1310, G/TBT/N/RWA/710, G/TBT/N/TZA/829, G/TBT/N/UGA/1684")</f>
        <v xml:space="preserve"> G/TBT/N/BDI/276, G/TBT/N/KEN/1310, G/TBT/N/RWA/710, G/TBT/N/TZA/829, G/TBT/N/UGA/1684</v>
      </c>
      <c r="E127" s="6" t="s">
        <v>27</v>
      </c>
      <c r="F127" s="8" t="s">
        <v>262</v>
      </c>
      <c r="G127" s="8" t="s">
        <v>263</v>
      </c>
      <c r="I127" s="6" t="s">
        <v>516</v>
      </c>
      <c r="J127" s="6" t="s">
        <v>517</v>
      </c>
      <c r="K127" s="6" t="s">
        <v>520</v>
      </c>
      <c r="L127" s="6" t="s">
        <v>24</v>
      </c>
      <c r="M127" s="6"/>
      <c r="N127" s="7">
        <v>44904</v>
      </c>
      <c r="O127" s="6" t="s">
        <v>25</v>
      </c>
      <c r="P127" s="8" t="s">
        <v>519</v>
      </c>
      <c r="Q127" s="6" t="str">
        <f>HYPERLINK("https://docs.wto.org/imrd/directdoc.asp?DDFDocuments/t/G/TBTN22/BDI267.DOCX", "https://docs.wto.org/imrd/directdoc.asp?DDFDocuments/t/G/TBTN22/BDI267.DOCX")</f>
        <v>https://docs.wto.org/imrd/directdoc.asp?DDFDocuments/t/G/TBTN22/BDI267.DOCX</v>
      </c>
      <c r="R127" s="6" t="str">
        <f>HYPERLINK("https://docs.wto.org/imrd/directdoc.asp?DDFDocuments/u/G/TBTN22/BDI267.DOCX", "https://docs.wto.org/imrd/directdoc.asp?DDFDocuments/u/G/TBTN22/BDI267.DOCX")</f>
        <v>https://docs.wto.org/imrd/directdoc.asp?DDFDocuments/u/G/TBTN22/BDI267.DOCX</v>
      </c>
      <c r="S127" s="6" t="str">
        <f>HYPERLINK("https://docs.wto.org/imrd/directdoc.asp?DDFDocuments/v/G/TBTN22/BDI267.DOCX", "https://docs.wto.org/imrd/directdoc.asp?DDFDocuments/v/G/TBTN22/BDI267.DOCX")</f>
        <v>https://docs.wto.org/imrd/directdoc.asp?DDFDocuments/v/G/TBTN22/BDI267.DOCX</v>
      </c>
    </row>
    <row r="128" spans="1:19" ht="60">
      <c r="A128" s="8" t="s">
        <v>727</v>
      </c>
      <c r="B128" s="8" t="s">
        <v>264</v>
      </c>
      <c r="C128" s="7">
        <v>44859</v>
      </c>
      <c r="D128" s="8" t="str">
        <f>HYPERLINK("https://epingalert.org/en/Search?viewData= G/TBT/N/BDI/276, G/TBT/N/KEN/1310, G/TBT/N/RWA/710, G/TBT/N/TZA/829, G/TBT/N/UGA/1684"," G/TBT/N/BDI/276, G/TBT/N/KEN/1310, G/TBT/N/RWA/710, G/TBT/N/TZA/829, G/TBT/N/UGA/1684")</f>
        <v xml:space="preserve"> G/TBT/N/BDI/276, G/TBT/N/KEN/1310, G/TBT/N/RWA/710, G/TBT/N/TZA/829, G/TBT/N/UGA/1684</v>
      </c>
      <c r="E128" s="6" t="s">
        <v>17</v>
      </c>
      <c r="F128" s="8" t="s">
        <v>262</v>
      </c>
      <c r="G128" s="8" t="s">
        <v>263</v>
      </c>
      <c r="I128" s="6" t="s">
        <v>516</v>
      </c>
      <c r="J128" s="6" t="s">
        <v>517</v>
      </c>
      <c r="K128" s="6" t="s">
        <v>520</v>
      </c>
      <c r="L128" s="6" t="s">
        <v>24</v>
      </c>
      <c r="M128" s="6"/>
      <c r="N128" s="7">
        <v>44904</v>
      </c>
      <c r="O128" s="6" t="s">
        <v>25</v>
      </c>
      <c r="P128" s="8" t="s">
        <v>523</v>
      </c>
      <c r="Q128" s="6" t="str">
        <f>HYPERLINK("https://docs.wto.org/imrd/directdoc.asp?DDFDocuments/t/G/TBTN22/BDI268.DOCX", "https://docs.wto.org/imrd/directdoc.asp?DDFDocuments/t/G/TBTN22/BDI268.DOCX")</f>
        <v>https://docs.wto.org/imrd/directdoc.asp?DDFDocuments/t/G/TBTN22/BDI268.DOCX</v>
      </c>
      <c r="R128" s="6" t="str">
        <f>HYPERLINK("https://docs.wto.org/imrd/directdoc.asp?DDFDocuments/u/G/TBTN22/BDI268.DOCX", "https://docs.wto.org/imrd/directdoc.asp?DDFDocuments/u/G/TBTN22/BDI268.DOCX")</f>
        <v>https://docs.wto.org/imrd/directdoc.asp?DDFDocuments/u/G/TBTN22/BDI268.DOCX</v>
      </c>
      <c r="S128" s="6" t="str">
        <f>HYPERLINK("https://docs.wto.org/imrd/directdoc.asp?DDFDocuments/v/G/TBTN22/BDI268.DOCX", "https://docs.wto.org/imrd/directdoc.asp?DDFDocuments/v/G/TBTN22/BDI268.DOCX")</f>
        <v>https://docs.wto.org/imrd/directdoc.asp?DDFDocuments/v/G/TBTN22/BDI268.DOCX</v>
      </c>
    </row>
    <row r="129" spans="1:19" ht="75">
      <c r="A129" s="8" t="s">
        <v>727</v>
      </c>
      <c r="B129" s="8" t="s">
        <v>232</v>
      </c>
      <c r="C129" s="7">
        <v>44859</v>
      </c>
      <c r="D129" s="8" t="str">
        <f>HYPERLINK("https://epingalert.org/en/Search?viewData= G/TBT/N/BDI/277, G/TBT/N/KEN/1311, G/TBT/N/RWA/711, G/TBT/N/TZA/830, G/TBT/N/UGA/1685"," G/TBT/N/BDI/277, G/TBT/N/KEN/1311, G/TBT/N/RWA/711, G/TBT/N/TZA/830, G/TBT/N/UGA/1685")</f>
        <v xml:space="preserve"> G/TBT/N/BDI/277, G/TBT/N/KEN/1311, G/TBT/N/RWA/711, G/TBT/N/TZA/830, G/TBT/N/UGA/1685</v>
      </c>
      <c r="E129" s="6" t="s">
        <v>17</v>
      </c>
      <c r="F129" s="8" t="s">
        <v>230</v>
      </c>
      <c r="G129" s="8" t="s">
        <v>231</v>
      </c>
      <c r="I129" s="6" t="s">
        <v>516</v>
      </c>
      <c r="J129" s="6" t="s">
        <v>517</v>
      </c>
      <c r="K129" s="6" t="s">
        <v>518</v>
      </c>
      <c r="L129" s="6" t="s">
        <v>24</v>
      </c>
      <c r="M129" s="6"/>
      <c r="N129" s="7">
        <v>44904</v>
      </c>
      <c r="O129" s="6" t="s">
        <v>25</v>
      </c>
      <c r="P129" s="8" t="s">
        <v>519</v>
      </c>
      <c r="Q129" s="6" t="str">
        <f>HYPERLINK("https://docs.wto.org/imrd/directdoc.asp?DDFDocuments/t/G/TBTN22/BDI267.DOCX", "https://docs.wto.org/imrd/directdoc.asp?DDFDocuments/t/G/TBTN22/BDI267.DOCX")</f>
        <v>https://docs.wto.org/imrd/directdoc.asp?DDFDocuments/t/G/TBTN22/BDI267.DOCX</v>
      </c>
      <c r="R129" s="6" t="str">
        <f>HYPERLINK("https://docs.wto.org/imrd/directdoc.asp?DDFDocuments/u/G/TBTN22/BDI267.DOCX", "https://docs.wto.org/imrd/directdoc.asp?DDFDocuments/u/G/TBTN22/BDI267.DOCX")</f>
        <v>https://docs.wto.org/imrd/directdoc.asp?DDFDocuments/u/G/TBTN22/BDI267.DOCX</v>
      </c>
      <c r="S129" s="6" t="str">
        <f>HYPERLINK("https://docs.wto.org/imrd/directdoc.asp?DDFDocuments/v/G/TBTN22/BDI267.DOCX", "https://docs.wto.org/imrd/directdoc.asp?DDFDocuments/v/G/TBTN22/BDI267.DOCX")</f>
        <v>https://docs.wto.org/imrd/directdoc.asp?DDFDocuments/v/G/TBTN22/BDI267.DOCX</v>
      </c>
    </row>
    <row r="130" spans="1:19" ht="75">
      <c r="A130" s="8" t="s">
        <v>727</v>
      </c>
      <c r="B130" s="8" t="s">
        <v>232</v>
      </c>
      <c r="C130" s="7">
        <v>44859</v>
      </c>
      <c r="D130" s="8" t="str">
        <f>HYPERLINK("https://epingalert.org/en/Search?viewData= G/TBT/N/BDI/277, G/TBT/N/KEN/1311, G/TBT/N/RWA/711, G/TBT/N/TZA/830, G/TBT/N/UGA/1685"," G/TBT/N/BDI/277, G/TBT/N/KEN/1311, G/TBT/N/RWA/711, G/TBT/N/TZA/830, G/TBT/N/UGA/1685")</f>
        <v xml:space="preserve"> G/TBT/N/BDI/277, G/TBT/N/KEN/1311, G/TBT/N/RWA/711, G/TBT/N/TZA/830, G/TBT/N/UGA/1685</v>
      </c>
      <c r="E130" s="6" t="s">
        <v>50</v>
      </c>
      <c r="F130" s="8" t="s">
        <v>230</v>
      </c>
      <c r="G130" s="8" t="s">
        <v>231</v>
      </c>
      <c r="I130" s="6" t="s">
        <v>516</v>
      </c>
      <c r="J130" s="6" t="s">
        <v>517</v>
      </c>
      <c r="K130" s="6" t="s">
        <v>518</v>
      </c>
      <c r="L130" s="6" t="s">
        <v>24</v>
      </c>
      <c r="M130" s="6"/>
      <c r="N130" s="7">
        <v>44904</v>
      </c>
      <c r="O130" s="6" t="s">
        <v>25</v>
      </c>
      <c r="P130" s="8" t="s">
        <v>523</v>
      </c>
      <c r="Q130" s="6" t="str">
        <f>HYPERLINK("https://docs.wto.org/imrd/directdoc.asp?DDFDocuments/t/G/TBTN22/BDI268.DOCX", "https://docs.wto.org/imrd/directdoc.asp?DDFDocuments/t/G/TBTN22/BDI268.DOCX")</f>
        <v>https://docs.wto.org/imrd/directdoc.asp?DDFDocuments/t/G/TBTN22/BDI268.DOCX</v>
      </c>
      <c r="R130" s="6" t="str">
        <f>HYPERLINK("https://docs.wto.org/imrd/directdoc.asp?DDFDocuments/u/G/TBTN22/BDI268.DOCX", "https://docs.wto.org/imrd/directdoc.asp?DDFDocuments/u/G/TBTN22/BDI268.DOCX")</f>
        <v>https://docs.wto.org/imrd/directdoc.asp?DDFDocuments/u/G/TBTN22/BDI268.DOCX</v>
      </c>
      <c r="S130" s="6" t="str">
        <f>HYPERLINK("https://docs.wto.org/imrd/directdoc.asp?DDFDocuments/v/G/TBTN22/BDI268.DOCX", "https://docs.wto.org/imrd/directdoc.asp?DDFDocuments/v/G/TBTN22/BDI268.DOCX")</f>
        <v>https://docs.wto.org/imrd/directdoc.asp?DDFDocuments/v/G/TBTN22/BDI268.DOCX</v>
      </c>
    </row>
    <row r="131" spans="1:19" ht="60">
      <c r="A131" s="8" t="s">
        <v>727</v>
      </c>
      <c r="B131" s="8" t="s">
        <v>264</v>
      </c>
      <c r="C131" s="7">
        <v>44859</v>
      </c>
      <c r="D131" s="8" t="str">
        <f>HYPERLINK("https://epingalert.org/en/Search?viewData= G/TBT/N/BDI/276, G/TBT/N/KEN/1310, G/TBT/N/RWA/710, G/TBT/N/TZA/829, G/TBT/N/UGA/1684"," G/TBT/N/BDI/276, G/TBT/N/KEN/1310, G/TBT/N/RWA/710, G/TBT/N/TZA/829, G/TBT/N/UGA/1684")</f>
        <v xml:space="preserve"> G/TBT/N/BDI/276, G/TBT/N/KEN/1310, G/TBT/N/RWA/710, G/TBT/N/TZA/829, G/TBT/N/UGA/1684</v>
      </c>
      <c r="E131" s="6" t="s">
        <v>50</v>
      </c>
      <c r="F131" s="8" t="s">
        <v>262</v>
      </c>
      <c r="G131" s="8" t="s">
        <v>263</v>
      </c>
      <c r="I131" s="6" t="s">
        <v>516</v>
      </c>
      <c r="J131" s="6" t="s">
        <v>517</v>
      </c>
      <c r="K131" s="6" t="s">
        <v>520</v>
      </c>
      <c r="L131" s="6" t="s">
        <v>24</v>
      </c>
      <c r="M131" s="6"/>
      <c r="N131" s="7">
        <v>44904</v>
      </c>
      <c r="O131" s="6" t="s">
        <v>25</v>
      </c>
      <c r="P131" s="8" t="s">
        <v>519</v>
      </c>
      <c r="Q131" s="6" t="str">
        <f>HYPERLINK("https://docs.wto.org/imrd/directdoc.asp?DDFDocuments/t/G/TBTN22/BDI267.DOCX", "https://docs.wto.org/imrd/directdoc.asp?DDFDocuments/t/G/TBTN22/BDI267.DOCX")</f>
        <v>https://docs.wto.org/imrd/directdoc.asp?DDFDocuments/t/G/TBTN22/BDI267.DOCX</v>
      </c>
      <c r="R131" s="6" t="str">
        <f>HYPERLINK("https://docs.wto.org/imrd/directdoc.asp?DDFDocuments/u/G/TBTN22/BDI267.DOCX", "https://docs.wto.org/imrd/directdoc.asp?DDFDocuments/u/G/TBTN22/BDI267.DOCX")</f>
        <v>https://docs.wto.org/imrd/directdoc.asp?DDFDocuments/u/G/TBTN22/BDI267.DOCX</v>
      </c>
      <c r="S131" s="6" t="str">
        <f>HYPERLINK("https://docs.wto.org/imrd/directdoc.asp?DDFDocuments/v/G/TBTN22/BDI267.DOCX", "https://docs.wto.org/imrd/directdoc.asp?DDFDocuments/v/G/TBTN22/BDI267.DOCX")</f>
        <v>https://docs.wto.org/imrd/directdoc.asp?DDFDocuments/v/G/TBTN22/BDI267.DOCX</v>
      </c>
    </row>
    <row r="132" spans="1:19" ht="60">
      <c r="A132" s="8" t="s">
        <v>727</v>
      </c>
      <c r="B132" s="8" t="s">
        <v>264</v>
      </c>
      <c r="C132" s="7">
        <v>44859</v>
      </c>
      <c r="D132" s="8" t="str">
        <f>HYPERLINK("https://epingalert.org/en/Search?viewData= G/TBT/N/BDI/276, G/TBT/N/KEN/1310, G/TBT/N/RWA/710, G/TBT/N/TZA/829, G/TBT/N/UGA/1684"," G/TBT/N/BDI/276, G/TBT/N/KEN/1310, G/TBT/N/RWA/710, G/TBT/N/TZA/829, G/TBT/N/UGA/1684")</f>
        <v xml:space="preserve"> G/TBT/N/BDI/276, G/TBT/N/KEN/1310, G/TBT/N/RWA/710, G/TBT/N/TZA/829, G/TBT/N/UGA/1684</v>
      </c>
      <c r="E132" s="6" t="s">
        <v>49</v>
      </c>
      <c r="F132" s="8" t="s">
        <v>262</v>
      </c>
      <c r="G132" s="8" t="s">
        <v>263</v>
      </c>
      <c r="I132" s="6" t="s">
        <v>516</v>
      </c>
      <c r="J132" s="6" t="s">
        <v>517</v>
      </c>
      <c r="K132" s="6" t="s">
        <v>520</v>
      </c>
      <c r="L132" s="6" t="s">
        <v>24</v>
      </c>
      <c r="M132" s="6"/>
      <c r="N132" s="7">
        <v>44904</v>
      </c>
      <c r="O132" s="6" t="s">
        <v>25</v>
      </c>
      <c r="P132" s="8" t="s">
        <v>523</v>
      </c>
      <c r="Q132" s="6" t="str">
        <f>HYPERLINK("https://docs.wto.org/imrd/directdoc.asp?DDFDocuments/t/G/TBTN22/BDI268.DOCX", "https://docs.wto.org/imrd/directdoc.asp?DDFDocuments/t/G/TBTN22/BDI268.DOCX")</f>
        <v>https://docs.wto.org/imrd/directdoc.asp?DDFDocuments/t/G/TBTN22/BDI268.DOCX</v>
      </c>
      <c r="R132" s="6" t="str">
        <f>HYPERLINK("https://docs.wto.org/imrd/directdoc.asp?DDFDocuments/u/G/TBTN22/BDI268.DOCX", "https://docs.wto.org/imrd/directdoc.asp?DDFDocuments/u/G/TBTN22/BDI268.DOCX")</f>
        <v>https://docs.wto.org/imrd/directdoc.asp?DDFDocuments/u/G/TBTN22/BDI268.DOCX</v>
      </c>
      <c r="S132" s="6" t="str">
        <f>HYPERLINK("https://docs.wto.org/imrd/directdoc.asp?DDFDocuments/v/G/TBTN22/BDI268.DOCX", "https://docs.wto.org/imrd/directdoc.asp?DDFDocuments/v/G/TBTN22/BDI268.DOCX")</f>
        <v>https://docs.wto.org/imrd/directdoc.asp?DDFDocuments/v/G/TBTN22/BDI268.DOCX</v>
      </c>
    </row>
    <row r="133" spans="1:19" ht="90">
      <c r="A133" s="8" t="s">
        <v>728</v>
      </c>
      <c r="B133" s="8" t="s">
        <v>232</v>
      </c>
      <c r="C133" s="7">
        <v>44859</v>
      </c>
      <c r="D133" s="8" t="str">
        <f>HYPERLINK("https://epingalert.org/en/Search?viewData= G/TBT/N/BDI/277, G/TBT/N/KEN/1311, G/TBT/N/RWA/711, G/TBT/N/TZA/830, G/TBT/N/UGA/1685"," G/TBT/N/BDI/277, G/TBT/N/KEN/1311, G/TBT/N/RWA/711, G/TBT/N/TZA/830, G/TBT/N/UGA/1685")</f>
        <v xml:space="preserve"> G/TBT/N/BDI/277, G/TBT/N/KEN/1311, G/TBT/N/RWA/711, G/TBT/N/TZA/830, G/TBT/N/UGA/1685</v>
      </c>
      <c r="E133" s="6" t="s">
        <v>27</v>
      </c>
      <c r="F133" s="8" t="s">
        <v>230</v>
      </c>
      <c r="G133" s="8" t="s">
        <v>231</v>
      </c>
      <c r="I133" s="6" t="s">
        <v>516</v>
      </c>
      <c r="J133" s="6" t="s">
        <v>517</v>
      </c>
      <c r="K133" s="6" t="s">
        <v>520</v>
      </c>
      <c r="L133" s="6" t="s">
        <v>24</v>
      </c>
      <c r="M133" s="6"/>
      <c r="N133" s="7">
        <v>44904</v>
      </c>
      <c r="O133" s="6" t="s">
        <v>25</v>
      </c>
      <c r="P133" s="8" t="s">
        <v>526</v>
      </c>
      <c r="Q133" s="6" t="str">
        <f>HYPERLINK("https://docs.wto.org/imrd/directdoc.asp?DDFDocuments/t/G/TBTN22/BDI269.DOCX", "https://docs.wto.org/imrd/directdoc.asp?DDFDocuments/t/G/TBTN22/BDI269.DOCX")</f>
        <v>https://docs.wto.org/imrd/directdoc.asp?DDFDocuments/t/G/TBTN22/BDI269.DOCX</v>
      </c>
      <c r="R133" s="6" t="str">
        <f>HYPERLINK("https://docs.wto.org/imrd/directdoc.asp?DDFDocuments/u/G/TBTN22/BDI269.DOCX", "https://docs.wto.org/imrd/directdoc.asp?DDFDocuments/u/G/TBTN22/BDI269.DOCX")</f>
        <v>https://docs.wto.org/imrd/directdoc.asp?DDFDocuments/u/G/TBTN22/BDI269.DOCX</v>
      </c>
      <c r="S133" s="6" t="str">
        <f>HYPERLINK("https://docs.wto.org/imrd/directdoc.asp?DDFDocuments/v/G/TBTN22/BDI269.DOCX", "https://docs.wto.org/imrd/directdoc.asp?DDFDocuments/v/G/TBTN22/BDI269.DOCX")</f>
        <v>https://docs.wto.org/imrd/directdoc.asp?DDFDocuments/v/G/TBTN22/BDI269.DOCX</v>
      </c>
    </row>
    <row r="134" spans="1:19" ht="90">
      <c r="A134" s="8" t="s">
        <v>728</v>
      </c>
      <c r="B134" s="8" t="s">
        <v>232</v>
      </c>
      <c r="C134" s="7">
        <v>44859</v>
      </c>
      <c r="D134" s="8" t="str">
        <f>HYPERLINK("https://epingalert.org/en/Search?viewData= G/TBT/N/BDI/277, G/TBT/N/KEN/1311, G/TBT/N/RWA/711, G/TBT/N/TZA/830, G/TBT/N/UGA/1685"," G/TBT/N/BDI/277, G/TBT/N/KEN/1311, G/TBT/N/RWA/711, G/TBT/N/TZA/830, G/TBT/N/UGA/1685")</f>
        <v xml:space="preserve"> G/TBT/N/BDI/277, G/TBT/N/KEN/1311, G/TBT/N/RWA/711, G/TBT/N/TZA/830, G/TBT/N/UGA/1685</v>
      </c>
      <c r="E134" s="6" t="s">
        <v>49</v>
      </c>
      <c r="F134" s="8" t="s">
        <v>230</v>
      </c>
      <c r="G134" s="8" t="s">
        <v>231</v>
      </c>
      <c r="I134" s="6" t="s">
        <v>530</v>
      </c>
      <c r="J134" s="6" t="s">
        <v>22</v>
      </c>
      <c r="K134" s="6" t="s">
        <v>531</v>
      </c>
      <c r="L134" s="6" t="s">
        <v>24</v>
      </c>
      <c r="M134" s="6"/>
      <c r="N134" s="7">
        <v>44907</v>
      </c>
      <c r="O134" s="6" t="s">
        <v>25</v>
      </c>
      <c r="P134" s="8" t="s">
        <v>532</v>
      </c>
      <c r="Q134" s="6" t="str">
        <f>HYPERLINK("https://docs.wto.org/imrd/directdoc.asp?DDFDocuments/t/G/TBTN22/BDI270.DOCX", "https://docs.wto.org/imrd/directdoc.asp?DDFDocuments/t/G/TBTN22/BDI270.DOCX")</f>
        <v>https://docs.wto.org/imrd/directdoc.asp?DDFDocuments/t/G/TBTN22/BDI270.DOCX</v>
      </c>
      <c r="R134" s="6" t="str">
        <f>HYPERLINK("https://docs.wto.org/imrd/directdoc.asp?DDFDocuments/u/G/TBTN22/BDI270.DOCX", "https://docs.wto.org/imrd/directdoc.asp?DDFDocuments/u/G/TBTN22/BDI270.DOCX")</f>
        <v>https://docs.wto.org/imrd/directdoc.asp?DDFDocuments/u/G/TBTN22/BDI270.DOCX</v>
      </c>
      <c r="S134" s="6" t="str">
        <f>HYPERLINK("https://docs.wto.org/imrd/directdoc.asp?DDFDocuments/v/G/TBTN22/BDI270.DOCX", "https://docs.wto.org/imrd/directdoc.asp?DDFDocuments/v/G/TBTN22/BDI270.DOCX")</f>
        <v>https://docs.wto.org/imrd/directdoc.asp?DDFDocuments/v/G/TBTN22/BDI270.DOCX</v>
      </c>
    </row>
    <row r="135" spans="1:19" ht="90">
      <c r="A135" s="8" t="s">
        <v>787</v>
      </c>
      <c r="B135" s="8" t="s">
        <v>636</v>
      </c>
      <c r="C135" s="7">
        <v>44837</v>
      </c>
      <c r="D135" s="8" t="str">
        <f>HYPERLINK("https://epingalert.org/en/Search?viewData= G/TBT/N/SAU/1256"," G/TBT/N/SAU/1256")</f>
        <v xml:space="preserve"> G/TBT/N/SAU/1256</v>
      </c>
      <c r="E135" s="6" t="s">
        <v>164</v>
      </c>
      <c r="F135" s="8" t="s">
        <v>634</v>
      </c>
      <c r="G135" s="8" t="s">
        <v>635</v>
      </c>
      <c r="I135" s="6" t="s">
        <v>530</v>
      </c>
      <c r="J135" s="6" t="s">
        <v>22</v>
      </c>
      <c r="K135" s="6" t="s">
        <v>533</v>
      </c>
      <c r="L135" s="6" t="s">
        <v>24</v>
      </c>
      <c r="M135" s="6"/>
      <c r="N135" s="7">
        <v>44907</v>
      </c>
      <c r="O135" s="6" t="s">
        <v>25</v>
      </c>
      <c r="P135" s="8" t="s">
        <v>532</v>
      </c>
      <c r="Q135" s="6" t="str">
        <f>HYPERLINK("https://docs.wto.org/imrd/directdoc.asp?DDFDocuments/t/G/TBTN22/BDI270.DOCX", "https://docs.wto.org/imrd/directdoc.asp?DDFDocuments/t/G/TBTN22/BDI270.DOCX")</f>
        <v>https://docs.wto.org/imrd/directdoc.asp?DDFDocuments/t/G/TBTN22/BDI270.DOCX</v>
      </c>
      <c r="R135" s="6" t="str">
        <f>HYPERLINK("https://docs.wto.org/imrd/directdoc.asp?DDFDocuments/u/G/TBTN22/BDI270.DOCX", "https://docs.wto.org/imrd/directdoc.asp?DDFDocuments/u/G/TBTN22/BDI270.DOCX")</f>
        <v>https://docs.wto.org/imrd/directdoc.asp?DDFDocuments/u/G/TBTN22/BDI270.DOCX</v>
      </c>
      <c r="S135" s="6" t="str">
        <f>HYPERLINK("https://docs.wto.org/imrd/directdoc.asp?DDFDocuments/v/G/TBTN22/BDI270.DOCX", "https://docs.wto.org/imrd/directdoc.asp?DDFDocuments/v/G/TBTN22/BDI270.DOCX")</f>
        <v>https://docs.wto.org/imrd/directdoc.asp?DDFDocuments/v/G/TBTN22/BDI270.DOCX</v>
      </c>
    </row>
    <row r="136" spans="1:19" ht="60">
      <c r="A136" s="8" t="s">
        <v>721</v>
      </c>
      <c r="B136" s="8" t="s">
        <v>218</v>
      </c>
      <c r="C136" s="7">
        <v>44859</v>
      </c>
      <c r="D136" s="8" t="str">
        <f>HYPERLINK("https://epingalert.org/en/Search?viewData= G/TBT/N/BDI/278, G/TBT/N/KEN/1312, G/TBT/N/RWA/712, G/TBT/N/TZA/831, G/TBT/N/UGA/1686"," G/TBT/N/BDI/278, G/TBT/N/KEN/1312, G/TBT/N/RWA/712, G/TBT/N/TZA/831, G/TBT/N/UGA/1686")</f>
        <v xml:space="preserve"> G/TBT/N/BDI/278, G/TBT/N/KEN/1312, G/TBT/N/RWA/712, G/TBT/N/TZA/831, G/TBT/N/UGA/1686</v>
      </c>
      <c r="E136" s="6" t="s">
        <v>51</v>
      </c>
      <c r="F136" s="8" t="s">
        <v>216</v>
      </c>
      <c r="G136" s="8" t="s">
        <v>217</v>
      </c>
      <c r="I136" s="6" t="s">
        <v>530</v>
      </c>
      <c r="J136" s="6" t="s">
        <v>22</v>
      </c>
      <c r="K136" s="6" t="s">
        <v>533</v>
      </c>
      <c r="L136" s="6" t="s">
        <v>24</v>
      </c>
      <c r="M136" s="6"/>
      <c r="N136" s="7">
        <v>44907</v>
      </c>
      <c r="O136" s="6" t="s">
        <v>25</v>
      </c>
      <c r="P136" s="8" t="s">
        <v>532</v>
      </c>
      <c r="Q136" s="6" t="str">
        <f>HYPERLINK("https://docs.wto.org/imrd/directdoc.asp?DDFDocuments/t/G/TBTN22/BDI270.DOCX", "https://docs.wto.org/imrd/directdoc.asp?DDFDocuments/t/G/TBTN22/BDI270.DOCX")</f>
        <v>https://docs.wto.org/imrd/directdoc.asp?DDFDocuments/t/G/TBTN22/BDI270.DOCX</v>
      </c>
      <c r="R136" s="6" t="str">
        <f>HYPERLINK("https://docs.wto.org/imrd/directdoc.asp?DDFDocuments/u/G/TBTN22/BDI270.DOCX", "https://docs.wto.org/imrd/directdoc.asp?DDFDocuments/u/G/TBTN22/BDI270.DOCX")</f>
        <v>https://docs.wto.org/imrd/directdoc.asp?DDFDocuments/u/G/TBTN22/BDI270.DOCX</v>
      </c>
      <c r="S136" s="6" t="str">
        <f>HYPERLINK("https://docs.wto.org/imrd/directdoc.asp?DDFDocuments/v/G/TBTN22/BDI270.DOCX", "https://docs.wto.org/imrd/directdoc.asp?DDFDocuments/v/G/TBTN22/BDI270.DOCX")</f>
        <v>https://docs.wto.org/imrd/directdoc.asp?DDFDocuments/v/G/TBTN22/BDI270.DOCX</v>
      </c>
    </row>
    <row r="137" spans="1:19" ht="45">
      <c r="A137" s="8" t="s">
        <v>721</v>
      </c>
      <c r="B137" s="8" t="s">
        <v>211</v>
      </c>
      <c r="C137" s="7">
        <v>44859</v>
      </c>
      <c r="D137" s="8" t="str">
        <f>HYPERLINK("https://epingalert.org/en/Search?viewData= G/TBT/N/BDI/275, G/TBT/N/KEN/1309, G/TBT/N/RWA/709, G/TBT/N/TZA/828, G/TBT/N/UGA/1683"," G/TBT/N/BDI/275, G/TBT/N/KEN/1309, G/TBT/N/RWA/709, G/TBT/N/TZA/828, G/TBT/N/UGA/1683")</f>
        <v xml:space="preserve"> G/TBT/N/BDI/275, G/TBT/N/KEN/1309, G/TBT/N/RWA/709, G/TBT/N/TZA/828, G/TBT/N/UGA/1683</v>
      </c>
      <c r="E137" s="6" t="s">
        <v>27</v>
      </c>
      <c r="F137" s="8" t="s">
        <v>209</v>
      </c>
      <c r="G137" s="8" t="s">
        <v>210</v>
      </c>
      <c r="I137" s="6" t="s">
        <v>516</v>
      </c>
      <c r="J137" s="6" t="s">
        <v>517</v>
      </c>
      <c r="K137" s="6" t="s">
        <v>518</v>
      </c>
      <c r="L137" s="6" t="s">
        <v>24</v>
      </c>
      <c r="M137" s="6"/>
      <c r="N137" s="7">
        <v>44904</v>
      </c>
      <c r="O137" s="6" t="s">
        <v>25</v>
      </c>
      <c r="P137" s="8" t="s">
        <v>526</v>
      </c>
      <c r="Q137" s="6" t="str">
        <f>HYPERLINK("https://docs.wto.org/imrd/directdoc.asp?DDFDocuments/t/G/TBTN22/BDI269.DOCX", "https://docs.wto.org/imrd/directdoc.asp?DDFDocuments/t/G/TBTN22/BDI269.DOCX")</f>
        <v>https://docs.wto.org/imrd/directdoc.asp?DDFDocuments/t/G/TBTN22/BDI269.DOCX</v>
      </c>
      <c r="R137" s="6" t="str">
        <f>HYPERLINK("https://docs.wto.org/imrd/directdoc.asp?DDFDocuments/u/G/TBTN22/BDI269.DOCX", "https://docs.wto.org/imrd/directdoc.asp?DDFDocuments/u/G/TBTN22/BDI269.DOCX")</f>
        <v>https://docs.wto.org/imrd/directdoc.asp?DDFDocuments/u/G/TBTN22/BDI269.DOCX</v>
      </c>
      <c r="S137" s="6" t="str">
        <f>HYPERLINK("https://docs.wto.org/imrd/directdoc.asp?DDFDocuments/v/G/TBTN22/BDI269.DOCX", "https://docs.wto.org/imrd/directdoc.asp?DDFDocuments/v/G/TBTN22/BDI269.DOCX")</f>
        <v>https://docs.wto.org/imrd/directdoc.asp?DDFDocuments/v/G/TBTN22/BDI269.DOCX</v>
      </c>
    </row>
    <row r="138" spans="1:19" ht="60">
      <c r="A138" s="8" t="s">
        <v>721</v>
      </c>
      <c r="B138" s="8" t="s">
        <v>218</v>
      </c>
      <c r="C138" s="7">
        <v>44859</v>
      </c>
      <c r="D138" s="8" t="str">
        <f>HYPERLINK("https://epingalert.org/en/Search?viewData= G/TBT/N/BDI/278, G/TBT/N/KEN/1312, G/TBT/N/RWA/712, G/TBT/N/TZA/831, G/TBT/N/UGA/1686"," G/TBT/N/BDI/278, G/TBT/N/KEN/1312, G/TBT/N/RWA/712, G/TBT/N/TZA/831, G/TBT/N/UGA/1686")</f>
        <v xml:space="preserve"> G/TBT/N/BDI/278, G/TBT/N/KEN/1312, G/TBT/N/RWA/712, G/TBT/N/TZA/831, G/TBT/N/UGA/1686</v>
      </c>
      <c r="E138" s="6" t="s">
        <v>50</v>
      </c>
      <c r="F138" s="8" t="s">
        <v>216</v>
      </c>
      <c r="G138" s="8" t="s">
        <v>217</v>
      </c>
      <c r="I138" s="6" t="s">
        <v>530</v>
      </c>
      <c r="J138" s="6" t="s">
        <v>22</v>
      </c>
      <c r="K138" s="6" t="s">
        <v>533</v>
      </c>
      <c r="L138" s="6" t="s">
        <v>24</v>
      </c>
      <c r="M138" s="6"/>
      <c r="N138" s="7">
        <v>44907</v>
      </c>
      <c r="O138" s="6" t="s">
        <v>25</v>
      </c>
      <c r="P138" s="8" t="s">
        <v>532</v>
      </c>
      <c r="Q138" s="6" t="str">
        <f>HYPERLINK("https://docs.wto.org/imrd/directdoc.asp?DDFDocuments/t/G/TBTN22/BDI270.DOCX", "https://docs.wto.org/imrd/directdoc.asp?DDFDocuments/t/G/TBTN22/BDI270.DOCX")</f>
        <v>https://docs.wto.org/imrd/directdoc.asp?DDFDocuments/t/G/TBTN22/BDI270.DOCX</v>
      </c>
      <c r="R138" s="6" t="str">
        <f>HYPERLINK("https://docs.wto.org/imrd/directdoc.asp?DDFDocuments/u/G/TBTN22/BDI270.DOCX", "https://docs.wto.org/imrd/directdoc.asp?DDFDocuments/u/G/TBTN22/BDI270.DOCX")</f>
        <v>https://docs.wto.org/imrd/directdoc.asp?DDFDocuments/u/G/TBTN22/BDI270.DOCX</v>
      </c>
      <c r="S138" s="6" t="str">
        <f>HYPERLINK("https://docs.wto.org/imrd/directdoc.asp?DDFDocuments/v/G/TBTN22/BDI270.DOCX", "https://docs.wto.org/imrd/directdoc.asp?DDFDocuments/v/G/TBTN22/BDI270.DOCX")</f>
        <v>https://docs.wto.org/imrd/directdoc.asp?DDFDocuments/v/G/TBTN22/BDI270.DOCX</v>
      </c>
    </row>
    <row r="139" spans="1:19" ht="60">
      <c r="A139" s="8" t="s">
        <v>721</v>
      </c>
      <c r="B139" s="8" t="s">
        <v>218</v>
      </c>
      <c r="C139" s="7">
        <v>44859</v>
      </c>
      <c r="D139" s="8" t="str">
        <f>HYPERLINK("https://epingalert.org/en/Search?viewData= G/TBT/N/BDI/278, G/TBT/N/KEN/1312, G/TBT/N/RWA/712, G/TBT/N/TZA/831, G/TBT/N/UGA/1686"," G/TBT/N/BDI/278, G/TBT/N/KEN/1312, G/TBT/N/RWA/712, G/TBT/N/TZA/831, G/TBT/N/UGA/1686")</f>
        <v xml:space="preserve"> G/TBT/N/BDI/278, G/TBT/N/KEN/1312, G/TBT/N/RWA/712, G/TBT/N/TZA/831, G/TBT/N/UGA/1686</v>
      </c>
      <c r="E139" s="6" t="s">
        <v>17</v>
      </c>
      <c r="F139" s="8" t="s">
        <v>216</v>
      </c>
      <c r="G139" s="8" t="s">
        <v>217</v>
      </c>
      <c r="I139" s="6" t="s">
        <v>516</v>
      </c>
      <c r="J139" s="6" t="s">
        <v>517</v>
      </c>
      <c r="K139" s="6" t="s">
        <v>518</v>
      </c>
      <c r="L139" s="6" t="s">
        <v>24</v>
      </c>
      <c r="M139" s="6"/>
      <c r="N139" s="7">
        <v>44904</v>
      </c>
      <c r="O139" s="6" t="s">
        <v>25</v>
      </c>
      <c r="P139" s="8" t="s">
        <v>526</v>
      </c>
      <c r="Q139" s="6" t="str">
        <f>HYPERLINK("https://docs.wto.org/imrd/directdoc.asp?DDFDocuments/t/G/TBTN22/BDI269.DOCX", "https://docs.wto.org/imrd/directdoc.asp?DDFDocuments/t/G/TBTN22/BDI269.DOCX")</f>
        <v>https://docs.wto.org/imrd/directdoc.asp?DDFDocuments/t/G/TBTN22/BDI269.DOCX</v>
      </c>
      <c r="R139" s="6" t="str">
        <f>HYPERLINK("https://docs.wto.org/imrd/directdoc.asp?DDFDocuments/u/G/TBTN22/BDI269.DOCX", "https://docs.wto.org/imrd/directdoc.asp?DDFDocuments/u/G/TBTN22/BDI269.DOCX")</f>
        <v>https://docs.wto.org/imrd/directdoc.asp?DDFDocuments/u/G/TBTN22/BDI269.DOCX</v>
      </c>
      <c r="S139" s="6" t="str">
        <f>HYPERLINK("https://docs.wto.org/imrd/directdoc.asp?DDFDocuments/v/G/TBTN22/BDI269.DOCX", "https://docs.wto.org/imrd/directdoc.asp?DDFDocuments/v/G/TBTN22/BDI269.DOCX")</f>
        <v>https://docs.wto.org/imrd/directdoc.asp?DDFDocuments/v/G/TBTN22/BDI269.DOCX</v>
      </c>
    </row>
    <row r="140" spans="1:19" ht="60">
      <c r="A140" s="8" t="s">
        <v>721</v>
      </c>
      <c r="B140" s="8" t="s">
        <v>218</v>
      </c>
      <c r="C140" s="7">
        <v>44859</v>
      </c>
      <c r="D140" s="8" t="str">
        <f>HYPERLINK("https://epingalert.org/en/Search?viewData= G/TBT/N/BDI/278, G/TBT/N/KEN/1312, G/TBT/N/RWA/712, G/TBT/N/TZA/831, G/TBT/N/UGA/1686"," G/TBT/N/BDI/278, G/TBT/N/KEN/1312, G/TBT/N/RWA/712, G/TBT/N/TZA/831, G/TBT/N/UGA/1686")</f>
        <v xml:space="preserve"> G/TBT/N/BDI/278, G/TBT/N/KEN/1312, G/TBT/N/RWA/712, G/TBT/N/TZA/831, G/TBT/N/UGA/1686</v>
      </c>
      <c r="E140" s="6" t="s">
        <v>49</v>
      </c>
      <c r="F140" s="8" t="s">
        <v>216</v>
      </c>
      <c r="G140" s="8" t="s">
        <v>217</v>
      </c>
      <c r="I140" s="6" t="s">
        <v>516</v>
      </c>
      <c r="J140" s="6" t="s">
        <v>517</v>
      </c>
      <c r="K140" s="6" t="s">
        <v>520</v>
      </c>
      <c r="L140" s="6" t="s">
        <v>24</v>
      </c>
      <c r="M140" s="6"/>
      <c r="N140" s="7">
        <v>44904</v>
      </c>
      <c r="O140" s="6" t="s">
        <v>25</v>
      </c>
      <c r="P140" s="8" t="s">
        <v>526</v>
      </c>
      <c r="Q140" s="6" t="str">
        <f>HYPERLINK("https://docs.wto.org/imrd/directdoc.asp?DDFDocuments/t/G/TBTN22/BDI269.DOCX", "https://docs.wto.org/imrd/directdoc.asp?DDFDocuments/t/G/TBTN22/BDI269.DOCX")</f>
        <v>https://docs.wto.org/imrd/directdoc.asp?DDFDocuments/t/G/TBTN22/BDI269.DOCX</v>
      </c>
      <c r="R140" s="6" t="str">
        <f>HYPERLINK("https://docs.wto.org/imrd/directdoc.asp?DDFDocuments/u/G/TBTN22/BDI269.DOCX", "https://docs.wto.org/imrd/directdoc.asp?DDFDocuments/u/G/TBTN22/BDI269.DOCX")</f>
        <v>https://docs.wto.org/imrd/directdoc.asp?DDFDocuments/u/G/TBTN22/BDI269.DOCX</v>
      </c>
      <c r="S140" s="6" t="str">
        <f>HYPERLINK("https://docs.wto.org/imrd/directdoc.asp?DDFDocuments/v/G/TBTN22/BDI269.DOCX", "https://docs.wto.org/imrd/directdoc.asp?DDFDocuments/v/G/TBTN22/BDI269.DOCX")</f>
        <v>https://docs.wto.org/imrd/directdoc.asp?DDFDocuments/v/G/TBTN22/BDI269.DOCX</v>
      </c>
    </row>
    <row r="141" spans="1:19" ht="60">
      <c r="A141" s="8" t="s">
        <v>724</v>
      </c>
      <c r="B141" s="8" t="s">
        <v>218</v>
      </c>
      <c r="C141" s="7">
        <v>44859</v>
      </c>
      <c r="D141" s="8" t="str">
        <f>HYPERLINK("https://epingalert.org/en/Search?viewData= G/TBT/N/BDI/278, G/TBT/N/KEN/1312, G/TBT/N/RWA/712, G/TBT/N/TZA/831, G/TBT/N/UGA/1686"," G/TBT/N/BDI/278, G/TBT/N/KEN/1312, G/TBT/N/RWA/712, G/TBT/N/TZA/831, G/TBT/N/UGA/1686")</f>
        <v xml:space="preserve"> G/TBT/N/BDI/278, G/TBT/N/KEN/1312, G/TBT/N/RWA/712, G/TBT/N/TZA/831, G/TBT/N/UGA/1686</v>
      </c>
      <c r="E141" s="6" t="s">
        <v>27</v>
      </c>
      <c r="F141" s="8" t="s">
        <v>216</v>
      </c>
      <c r="G141" s="8" t="s">
        <v>217</v>
      </c>
      <c r="I141" s="6" t="s">
        <v>516</v>
      </c>
      <c r="J141" s="6" t="s">
        <v>517</v>
      </c>
      <c r="K141" s="6" t="s">
        <v>520</v>
      </c>
      <c r="L141" s="6" t="s">
        <v>24</v>
      </c>
      <c r="M141" s="6"/>
      <c r="N141" s="7">
        <v>44904</v>
      </c>
      <c r="O141" s="6" t="s">
        <v>25</v>
      </c>
      <c r="P141" s="8" t="s">
        <v>526</v>
      </c>
      <c r="Q141" s="6" t="str">
        <f>HYPERLINK("https://docs.wto.org/imrd/directdoc.asp?DDFDocuments/t/G/TBTN22/BDI269.DOCX", "https://docs.wto.org/imrd/directdoc.asp?DDFDocuments/t/G/TBTN22/BDI269.DOCX")</f>
        <v>https://docs.wto.org/imrd/directdoc.asp?DDFDocuments/t/G/TBTN22/BDI269.DOCX</v>
      </c>
      <c r="R141" s="6" t="str">
        <f>HYPERLINK("https://docs.wto.org/imrd/directdoc.asp?DDFDocuments/u/G/TBTN22/BDI269.DOCX", "https://docs.wto.org/imrd/directdoc.asp?DDFDocuments/u/G/TBTN22/BDI269.DOCX")</f>
        <v>https://docs.wto.org/imrd/directdoc.asp?DDFDocuments/u/G/TBTN22/BDI269.DOCX</v>
      </c>
      <c r="S141" s="6" t="str">
        <f>HYPERLINK("https://docs.wto.org/imrd/directdoc.asp?DDFDocuments/v/G/TBTN22/BDI269.DOCX", "https://docs.wto.org/imrd/directdoc.asp?DDFDocuments/v/G/TBTN22/BDI269.DOCX")</f>
        <v>https://docs.wto.org/imrd/directdoc.asp?DDFDocuments/v/G/TBTN22/BDI269.DOCX</v>
      </c>
    </row>
    <row r="142" spans="1:19" ht="60">
      <c r="A142" s="8" t="s">
        <v>752</v>
      </c>
      <c r="B142" s="8" t="s">
        <v>409</v>
      </c>
      <c r="C142" s="7">
        <v>44851</v>
      </c>
      <c r="D142" s="8" t="str">
        <f>HYPERLINK("https://epingalert.org/en/Search?viewData= G/TBT/N/URY/69"," G/TBT/N/URY/69")</f>
        <v xml:space="preserve"> G/TBT/N/URY/69</v>
      </c>
      <c r="E142" s="6" t="s">
        <v>406</v>
      </c>
      <c r="F142" s="8" t="s">
        <v>407</v>
      </c>
      <c r="G142" s="8" t="s">
        <v>408</v>
      </c>
      <c r="I142" s="6" t="s">
        <v>516</v>
      </c>
      <c r="J142" s="6" t="s">
        <v>517</v>
      </c>
      <c r="K142" s="6" t="s">
        <v>520</v>
      </c>
      <c r="L142" s="6" t="s">
        <v>24</v>
      </c>
      <c r="M142" s="6"/>
      <c r="N142" s="7">
        <v>44904</v>
      </c>
      <c r="O142" s="6" t="s">
        <v>25</v>
      </c>
      <c r="P142" s="8" t="s">
        <v>519</v>
      </c>
      <c r="Q142" s="6" t="str">
        <f>HYPERLINK("https://docs.wto.org/imrd/directdoc.asp?DDFDocuments/t/G/TBTN22/BDI267.DOCX", "https://docs.wto.org/imrd/directdoc.asp?DDFDocuments/t/G/TBTN22/BDI267.DOCX")</f>
        <v>https://docs.wto.org/imrd/directdoc.asp?DDFDocuments/t/G/TBTN22/BDI267.DOCX</v>
      </c>
      <c r="R142" s="6" t="str">
        <f>HYPERLINK("https://docs.wto.org/imrd/directdoc.asp?DDFDocuments/u/G/TBTN22/BDI267.DOCX", "https://docs.wto.org/imrd/directdoc.asp?DDFDocuments/u/G/TBTN22/BDI267.DOCX")</f>
        <v>https://docs.wto.org/imrd/directdoc.asp?DDFDocuments/u/G/TBTN22/BDI267.DOCX</v>
      </c>
      <c r="S142" s="6" t="str">
        <f>HYPERLINK("https://docs.wto.org/imrd/directdoc.asp?DDFDocuments/v/G/TBTN22/BDI267.DOCX", "https://docs.wto.org/imrd/directdoc.asp?DDFDocuments/v/G/TBTN22/BDI267.DOCX")</f>
        <v>https://docs.wto.org/imrd/directdoc.asp?DDFDocuments/v/G/TBTN22/BDI267.DOCX</v>
      </c>
    </row>
    <row r="143" spans="1:19" ht="180">
      <c r="A143" s="8" t="s">
        <v>729</v>
      </c>
      <c r="B143" s="8" t="s">
        <v>225</v>
      </c>
      <c r="C143" s="7">
        <v>44859</v>
      </c>
      <c r="D143" s="8" t="str">
        <f>HYPERLINK("https://epingalert.org/en/Search?viewData= G/TBT/N/IDN/151"," G/TBT/N/IDN/151")</f>
        <v xml:space="preserve"> G/TBT/N/IDN/151</v>
      </c>
      <c r="E143" s="6" t="s">
        <v>222</v>
      </c>
      <c r="F143" s="8" t="s">
        <v>223</v>
      </c>
      <c r="G143" s="8" t="s">
        <v>224</v>
      </c>
      <c r="I143" s="6" t="s">
        <v>516</v>
      </c>
      <c r="J143" s="6" t="s">
        <v>517</v>
      </c>
      <c r="K143" s="6" t="s">
        <v>520</v>
      </c>
      <c r="L143" s="6" t="s">
        <v>24</v>
      </c>
      <c r="M143" s="6"/>
      <c r="N143" s="7">
        <v>44904</v>
      </c>
      <c r="O143" s="6" t="s">
        <v>25</v>
      </c>
      <c r="P143" s="8" t="s">
        <v>523</v>
      </c>
      <c r="Q143" s="6" t="str">
        <f>HYPERLINK("https://docs.wto.org/imrd/directdoc.asp?DDFDocuments/t/G/TBTN22/BDI268.DOCX", "https://docs.wto.org/imrd/directdoc.asp?DDFDocuments/t/G/TBTN22/BDI268.DOCX")</f>
        <v>https://docs.wto.org/imrd/directdoc.asp?DDFDocuments/t/G/TBTN22/BDI268.DOCX</v>
      </c>
      <c r="R143" s="6" t="str">
        <f>HYPERLINK("https://docs.wto.org/imrd/directdoc.asp?DDFDocuments/u/G/TBTN22/BDI268.DOCX", "https://docs.wto.org/imrd/directdoc.asp?DDFDocuments/u/G/TBTN22/BDI268.DOCX")</f>
        <v>https://docs.wto.org/imrd/directdoc.asp?DDFDocuments/u/G/TBTN22/BDI268.DOCX</v>
      </c>
      <c r="S143" s="6" t="str">
        <f>HYPERLINK("https://docs.wto.org/imrd/directdoc.asp?DDFDocuments/v/G/TBTN22/BDI268.DOCX", "https://docs.wto.org/imrd/directdoc.asp?DDFDocuments/v/G/TBTN22/BDI268.DOCX")</f>
        <v>https://docs.wto.org/imrd/directdoc.asp?DDFDocuments/v/G/TBTN22/BDI268.DOCX</v>
      </c>
    </row>
    <row r="144" spans="1:19" ht="105">
      <c r="A144" s="8" t="s">
        <v>775</v>
      </c>
      <c r="B144" s="8" t="s">
        <v>565</v>
      </c>
      <c r="C144" s="7">
        <v>44841</v>
      </c>
      <c r="D144" s="8" t="str">
        <f>HYPERLINK("https://epingalert.org/en/Search?viewData= G/TBT/N/CAN/682"," G/TBT/N/CAN/682")</f>
        <v xml:space="preserve"> G/TBT/N/CAN/682</v>
      </c>
      <c r="E144" s="6" t="s">
        <v>562</v>
      </c>
      <c r="F144" s="8" t="s">
        <v>563</v>
      </c>
      <c r="G144" s="8" t="s">
        <v>564</v>
      </c>
      <c r="I144" s="6" t="s">
        <v>530</v>
      </c>
      <c r="J144" s="6" t="s">
        <v>22</v>
      </c>
      <c r="K144" s="6" t="s">
        <v>531</v>
      </c>
      <c r="L144" s="6" t="s">
        <v>24</v>
      </c>
      <c r="M144" s="6"/>
      <c r="N144" s="7">
        <v>44907</v>
      </c>
      <c r="O144" s="6" t="s">
        <v>25</v>
      </c>
      <c r="P144" s="8" t="s">
        <v>532</v>
      </c>
      <c r="Q144" s="6" t="str">
        <f>HYPERLINK("https://docs.wto.org/imrd/directdoc.asp?DDFDocuments/t/G/TBTN22/BDI270.DOCX", "https://docs.wto.org/imrd/directdoc.asp?DDFDocuments/t/G/TBTN22/BDI270.DOCX")</f>
        <v>https://docs.wto.org/imrd/directdoc.asp?DDFDocuments/t/G/TBTN22/BDI270.DOCX</v>
      </c>
      <c r="R144" s="6" t="str">
        <f>HYPERLINK("https://docs.wto.org/imrd/directdoc.asp?DDFDocuments/u/G/TBTN22/BDI270.DOCX", "https://docs.wto.org/imrd/directdoc.asp?DDFDocuments/u/G/TBTN22/BDI270.DOCX")</f>
        <v>https://docs.wto.org/imrd/directdoc.asp?DDFDocuments/u/G/TBTN22/BDI270.DOCX</v>
      </c>
      <c r="S144" s="6" t="str">
        <f>HYPERLINK("https://docs.wto.org/imrd/directdoc.asp?DDFDocuments/v/G/TBTN22/BDI270.DOCX", "https://docs.wto.org/imrd/directdoc.asp?DDFDocuments/v/G/TBTN22/BDI270.DOCX")</f>
        <v>https://docs.wto.org/imrd/directdoc.asp?DDFDocuments/v/G/TBTN22/BDI270.DOCX</v>
      </c>
    </row>
    <row r="145" spans="1:19" ht="120">
      <c r="A145" s="8" t="s">
        <v>781</v>
      </c>
      <c r="B145" s="8" t="s">
        <v>598</v>
      </c>
      <c r="C145" s="7">
        <v>44838</v>
      </c>
      <c r="D145" s="8" t="str">
        <f>HYPERLINK("https://epingalert.org/en/Search?viewData= G/TBT/N/CAN/681"," G/TBT/N/CAN/681")</f>
        <v xml:space="preserve"> G/TBT/N/CAN/681</v>
      </c>
      <c r="E145" s="6" t="s">
        <v>562</v>
      </c>
      <c r="F145" s="8" t="s">
        <v>596</v>
      </c>
      <c r="G145" s="8" t="s">
        <v>597</v>
      </c>
      <c r="I145" s="6" t="s">
        <v>516</v>
      </c>
      <c r="J145" s="6" t="s">
        <v>517</v>
      </c>
      <c r="K145" s="6" t="s">
        <v>518</v>
      </c>
      <c r="L145" s="6" t="s">
        <v>24</v>
      </c>
      <c r="M145" s="6"/>
      <c r="N145" s="7">
        <v>44904</v>
      </c>
      <c r="O145" s="6" t="s">
        <v>25</v>
      </c>
      <c r="P145" s="8" t="s">
        <v>523</v>
      </c>
      <c r="Q145" s="6" t="str">
        <f>HYPERLINK("https://docs.wto.org/imrd/directdoc.asp?DDFDocuments/t/G/TBTN22/BDI268.DOCX", "https://docs.wto.org/imrd/directdoc.asp?DDFDocuments/t/G/TBTN22/BDI268.DOCX")</f>
        <v>https://docs.wto.org/imrd/directdoc.asp?DDFDocuments/t/G/TBTN22/BDI268.DOCX</v>
      </c>
      <c r="R145" s="6" t="str">
        <f>HYPERLINK("https://docs.wto.org/imrd/directdoc.asp?DDFDocuments/u/G/TBTN22/BDI268.DOCX", "https://docs.wto.org/imrd/directdoc.asp?DDFDocuments/u/G/TBTN22/BDI268.DOCX")</f>
        <v>https://docs.wto.org/imrd/directdoc.asp?DDFDocuments/u/G/TBTN22/BDI268.DOCX</v>
      </c>
      <c r="S145" s="6" t="str">
        <f>HYPERLINK("https://docs.wto.org/imrd/directdoc.asp?DDFDocuments/v/G/TBTN22/BDI268.DOCX", "https://docs.wto.org/imrd/directdoc.asp?DDFDocuments/v/G/TBTN22/BDI268.DOCX")</f>
        <v>https://docs.wto.org/imrd/directdoc.asp?DDFDocuments/v/G/TBTN22/BDI268.DOCX</v>
      </c>
    </row>
    <row r="146" spans="1:19" ht="30">
      <c r="A146" s="8" t="s">
        <v>751</v>
      </c>
      <c r="B146" s="8" t="s">
        <v>404</v>
      </c>
      <c r="C146" s="7">
        <v>44851</v>
      </c>
      <c r="D146" s="8" t="str">
        <f>HYPERLINK("https://epingalert.org/en/Search?viewData= G/TBT/N/KOR/1108"," G/TBT/N/KOR/1108")</f>
        <v xml:space="preserve"> G/TBT/N/KOR/1108</v>
      </c>
      <c r="E146" s="6" t="s">
        <v>37</v>
      </c>
      <c r="F146" s="8" t="s">
        <v>402</v>
      </c>
      <c r="G146" s="8" t="s">
        <v>403</v>
      </c>
      <c r="I146" s="6" t="s">
        <v>516</v>
      </c>
      <c r="J146" s="6" t="s">
        <v>517</v>
      </c>
      <c r="K146" s="6" t="s">
        <v>537</v>
      </c>
      <c r="L146" s="6" t="s">
        <v>24</v>
      </c>
      <c r="M146" s="6"/>
      <c r="N146" s="7">
        <v>44904</v>
      </c>
      <c r="O146" s="6" t="s">
        <v>25</v>
      </c>
      <c r="P146" s="8" t="s">
        <v>538</v>
      </c>
      <c r="Q146" s="6" t="str">
        <f>HYPERLINK("https://docs.wto.org/imrd/directdoc.asp?DDFDocuments/t/G/TBTN22/BDI266.DOCX", "https://docs.wto.org/imrd/directdoc.asp?DDFDocuments/t/G/TBTN22/BDI266.DOCX")</f>
        <v>https://docs.wto.org/imrd/directdoc.asp?DDFDocuments/t/G/TBTN22/BDI266.DOCX</v>
      </c>
      <c r="R146" s="6" t="str">
        <f>HYPERLINK("https://docs.wto.org/imrd/directdoc.asp?DDFDocuments/u/G/TBTN22/BDI266.DOCX", "https://docs.wto.org/imrd/directdoc.asp?DDFDocuments/u/G/TBTN22/BDI266.DOCX")</f>
        <v>https://docs.wto.org/imrd/directdoc.asp?DDFDocuments/u/G/TBTN22/BDI266.DOCX</v>
      </c>
      <c r="S146" s="6" t="str">
        <f>HYPERLINK("https://docs.wto.org/imrd/directdoc.asp?DDFDocuments/v/G/TBTN22/BDI266.DOCX", "https://docs.wto.org/imrd/directdoc.asp?DDFDocuments/v/G/TBTN22/BDI266.DOCX")</f>
        <v>https://docs.wto.org/imrd/directdoc.asp?DDFDocuments/v/G/TBTN22/BDI266.DOCX</v>
      </c>
    </row>
    <row r="147" spans="1:19" ht="195">
      <c r="A147" s="8" t="s">
        <v>710</v>
      </c>
      <c r="B147" s="8" t="s">
        <v>142</v>
      </c>
      <c r="C147" s="7">
        <v>44861</v>
      </c>
      <c r="D147" s="8" t="str">
        <f>HYPERLINK("https://epingalert.org/en/Search?viewData= G/TBT/N/USA/1935"," G/TBT/N/USA/1935")</f>
        <v xml:space="preserve"> G/TBT/N/USA/1935</v>
      </c>
      <c r="E147" s="6" t="s">
        <v>139</v>
      </c>
      <c r="F147" s="8" t="s">
        <v>140</v>
      </c>
      <c r="G147" s="8" t="s">
        <v>141</v>
      </c>
      <c r="I147" s="6" t="s">
        <v>516</v>
      </c>
      <c r="J147" s="6" t="s">
        <v>517</v>
      </c>
      <c r="K147" s="6" t="s">
        <v>539</v>
      </c>
      <c r="L147" s="6" t="s">
        <v>24</v>
      </c>
      <c r="M147" s="6"/>
      <c r="N147" s="7">
        <v>44904</v>
      </c>
      <c r="O147" s="6" t="s">
        <v>25</v>
      </c>
      <c r="P147" s="8" t="s">
        <v>538</v>
      </c>
      <c r="Q147" s="6" t="str">
        <f>HYPERLINK("https://docs.wto.org/imrd/directdoc.asp?DDFDocuments/t/G/TBTN22/BDI266.DOCX", "https://docs.wto.org/imrd/directdoc.asp?DDFDocuments/t/G/TBTN22/BDI266.DOCX")</f>
        <v>https://docs.wto.org/imrd/directdoc.asp?DDFDocuments/t/G/TBTN22/BDI266.DOCX</v>
      </c>
      <c r="R147" s="6" t="str">
        <f>HYPERLINK("https://docs.wto.org/imrd/directdoc.asp?DDFDocuments/u/G/TBTN22/BDI266.DOCX", "https://docs.wto.org/imrd/directdoc.asp?DDFDocuments/u/G/TBTN22/BDI266.DOCX")</f>
        <v>https://docs.wto.org/imrd/directdoc.asp?DDFDocuments/u/G/TBTN22/BDI266.DOCX</v>
      </c>
      <c r="S147" s="6" t="str">
        <f>HYPERLINK("https://docs.wto.org/imrd/directdoc.asp?DDFDocuments/v/G/TBTN22/BDI266.DOCX", "https://docs.wto.org/imrd/directdoc.asp?DDFDocuments/v/G/TBTN22/BDI266.DOCX")</f>
        <v>https://docs.wto.org/imrd/directdoc.asp?DDFDocuments/v/G/TBTN22/BDI266.DOCX</v>
      </c>
    </row>
    <row r="148" spans="1:19" ht="75">
      <c r="A148" s="8" t="s">
        <v>760</v>
      </c>
      <c r="B148" s="8" t="s">
        <v>457</v>
      </c>
      <c r="C148" s="7">
        <v>44848</v>
      </c>
      <c r="D148" s="8" t="str">
        <f>HYPERLINK("https://epingalert.org/en/Search?viewData= G/TBT/N/CHN/1704"," G/TBT/N/CHN/1704")</f>
        <v xml:space="preserve"> G/TBT/N/CHN/1704</v>
      </c>
      <c r="E148" s="6" t="s">
        <v>181</v>
      </c>
      <c r="F148" s="8" t="s">
        <v>455</v>
      </c>
      <c r="G148" s="8" t="s">
        <v>456</v>
      </c>
      <c r="I148" s="6" t="s">
        <v>516</v>
      </c>
      <c r="J148" s="6" t="s">
        <v>517</v>
      </c>
      <c r="K148" s="6" t="s">
        <v>539</v>
      </c>
      <c r="L148" s="6" t="s">
        <v>24</v>
      </c>
      <c r="M148" s="6"/>
      <c r="N148" s="7">
        <v>44904</v>
      </c>
      <c r="O148" s="6" t="s">
        <v>25</v>
      </c>
      <c r="P148" s="8" t="s">
        <v>538</v>
      </c>
      <c r="Q148" s="6" t="str">
        <f>HYPERLINK("https://docs.wto.org/imrd/directdoc.asp?DDFDocuments/t/G/TBTN22/BDI266.DOCX", "https://docs.wto.org/imrd/directdoc.asp?DDFDocuments/t/G/TBTN22/BDI266.DOCX")</f>
        <v>https://docs.wto.org/imrd/directdoc.asp?DDFDocuments/t/G/TBTN22/BDI266.DOCX</v>
      </c>
      <c r="R148" s="6" t="str">
        <f>HYPERLINK("https://docs.wto.org/imrd/directdoc.asp?DDFDocuments/u/G/TBTN22/BDI266.DOCX", "https://docs.wto.org/imrd/directdoc.asp?DDFDocuments/u/G/TBTN22/BDI266.DOCX")</f>
        <v>https://docs.wto.org/imrd/directdoc.asp?DDFDocuments/u/G/TBTN22/BDI266.DOCX</v>
      </c>
      <c r="S148" s="6" t="str">
        <f>HYPERLINK("https://docs.wto.org/imrd/directdoc.asp?DDFDocuments/v/G/TBTN22/BDI266.DOCX", "https://docs.wto.org/imrd/directdoc.asp?DDFDocuments/v/G/TBTN22/BDI266.DOCX")</f>
        <v>https://docs.wto.org/imrd/directdoc.asp?DDFDocuments/v/G/TBTN22/BDI266.DOCX</v>
      </c>
    </row>
    <row r="149" spans="1:19" ht="240">
      <c r="A149" s="8" t="s">
        <v>740</v>
      </c>
      <c r="B149" s="8" t="s">
        <v>341</v>
      </c>
      <c r="C149" s="7">
        <v>44855</v>
      </c>
      <c r="D149" s="8" t="str">
        <f>HYPERLINK("https://epingalert.org/en/Search?viewData= G/TBT/N/ECU/515"," G/TBT/N/ECU/515")</f>
        <v xml:space="preserve"> G/TBT/N/ECU/515</v>
      </c>
      <c r="E149" s="6" t="s">
        <v>339</v>
      </c>
      <c r="F149" s="8" t="s">
        <v>340</v>
      </c>
      <c r="G149" s="8" t="s">
        <v>341</v>
      </c>
      <c r="I149" s="6" t="s">
        <v>516</v>
      </c>
      <c r="J149" s="6" t="s">
        <v>517</v>
      </c>
      <c r="K149" s="6" t="s">
        <v>537</v>
      </c>
      <c r="L149" s="6" t="s">
        <v>24</v>
      </c>
      <c r="M149" s="6"/>
      <c r="N149" s="7">
        <v>44904</v>
      </c>
      <c r="O149" s="6" t="s">
        <v>25</v>
      </c>
      <c r="P149" s="8" t="s">
        <v>538</v>
      </c>
      <c r="Q149" s="6" t="str">
        <f>HYPERLINK("https://docs.wto.org/imrd/directdoc.asp?DDFDocuments/t/G/TBTN22/BDI266.DOCX", "https://docs.wto.org/imrd/directdoc.asp?DDFDocuments/t/G/TBTN22/BDI266.DOCX")</f>
        <v>https://docs.wto.org/imrd/directdoc.asp?DDFDocuments/t/G/TBTN22/BDI266.DOCX</v>
      </c>
      <c r="R149" s="6" t="str">
        <f>HYPERLINK("https://docs.wto.org/imrd/directdoc.asp?DDFDocuments/u/G/TBTN22/BDI266.DOCX", "https://docs.wto.org/imrd/directdoc.asp?DDFDocuments/u/G/TBTN22/BDI266.DOCX")</f>
        <v>https://docs.wto.org/imrd/directdoc.asp?DDFDocuments/u/G/TBTN22/BDI266.DOCX</v>
      </c>
      <c r="S149" s="6" t="str">
        <f>HYPERLINK("https://docs.wto.org/imrd/directdoc.asp?DDFDocuments/v/G/TBTN22/BDI266.DOCX", "https://docs.wto.org/imrd/directdoc.asp?DDFDocuments/v/G/TBTN22/BDI266.DOCX")</f>
        <v>https://docs.wto.org/imrd/directdoc.asp?DDFDocuments/v/G/TBTN22/BDI266.DOCX</v>
      </c>
    </row>
    <row r="150" spans="1:19" ht="30">
      <c r="A150" s="8" t="s">
        <v>699</v>
      </c>
      <c r="B150" s="8" t="s">
        <v>70</v>
      </c>
      <c r="C150" s="7">
        <v>44861</v>
      </c>
      <c r="D150" s="8" t="str">
        <f>HYPERLINK("https://epingalert.org/en/Search?viewData= G/TBT/N/ISR/1274"," G/TBT/N/ISR/1274")</f>
        <v xml:space="preserve"> G/TBT/N/ISR/1274</v>
      </c>
      <c r="E150" s="6" t="s">
        <v>67</v>
      </c>
      <c r="F150" s="8" t="s">
        <v>68</v>
      </c>
      <c r="G150" s="8" t="s">
        <v>69</v>
      </c>
      <c r="I150" s="6" t="s">
        <v>516</v>
      </c>
      <c r="J150" s="6" t="s">
        <v>517</v>
      </c>
      <c r="K150" s="6" t="s">
        <v>537</v>
      </c>
      <c r="L150" s="6" t="s">
        <v>24</v>
      </c>
      <c r="M150" s="6"/>
      <c r="N150" s="7">
        <v>44904</v>
      </c>
      <c r="O150" s="6" t="s">
        <v>25</v>
      </c>
      <c r="P150" s="8" t="s">
        <v>538</v>
      </c>
      <c r="Q150" s="6" t="str">
        <f>HYPERLINK("https://docs.wto.org/imrd/directdoc.asp?DDFDocuments/t/G/TBTN22/BDI266.DOCX", "https://docs.wto.org/imrd/directdoc.asp?DDFDocuments/t/G/TBTN22/BDI266.DOCX")</f>
        <v>https://docs.wto.org/imrd/directdoc.asp?DDFDocuments/t/G/TBTN22/BDI266.DOCX</v>
      </c>
      <c r="R150" s="6" t="str">
        <f>HYPERLINK("https://docs.wto.org/imrd/directdoc.asp?DDFDocuments/u/G/TBTN22/BDI266.DOCX", "https://docs.wto.org/imrd/directdoc.asp?DDFDocuments/u/G/TBTN22/BDI266.DOCX")</f>
        <v>https://docs.wto.org/imrd/directdoc.asp?DDFDocuments/u/G/TBTN22/BDI266.DOCX</v>
      </c>
      <c r="S150" s="6" t="str">
        <f>HYPERLINK("https://docs.wto.org/imrd/directdoc.asp?DDFDocuments/v/G/TBTN22/BDI266.DOCX", "https://docs.wto.org/imrd/directdoc.asp?DDFDocuments/v/G/TBTN22/BDI266.DOCX")</f>
        <v>https://docs.wto.org/imrd/directdoc.asp?DDFDocuments/v/G/TBTN22/BDI266.DOCX</v>
      </c>
    </row>
    <row r="151" spans="1:19" ht="30">
      <c r="A151" s="8" t="s">
        <v>696</v>
      </c>
      <c r="B151" s="8" t="s">
        <v>46</v>
      </c>
      <c r="C151" s="7">
        <v>44865</v>
      </c>
      <c r="D151" s="8" t="str">
        <f>HYPERLINK("https://epingalert.org/en/Search?viewData= G/TBT/N/LKA/52"," G/TBT/N/LKA/52")</f>
        <v xml:space="preserve"> G/TBT/N/LKA/52</v>
      </c>
      <c r="E151" s="6" t="s">
        <v>43</v>
      </c>
      <c r="F151" s="8" t="s">
        <v>44</v>
      </c>
      <c r="G151" s="8" t="s">
        <v>45</v>
      </c>
      <c r="I151" s="6" t="s">
        <v>21</v>
      </c>
      <c r="J151" s="6" t="s">
        <v>21</v>
      </c>
      <c r="K151" s="6" t="s">
        <v>41</v>
      </c>
      <c r="L151" s="6" t="s">
        <v>423</v>
      </c>
      <c r="M151" s="6"/>
      <c r="N151" s="7">
        <v>44905</v>
      </c>
      <c r="O151" s="6" t="s">
        <v>25</v>
      </c>
      <c r="P151" s="8" t="s">
        <v>542</v>
      </c>
      <c r="Q151" s="6" t="str">
        <f>HYPERLINK("https://docs.wto.org/imrd/directdoc.asp?DDFDocuments/t/G/TBTN22/KOR1107.DOCX", "https://docs.wto.org/imrd/directdoc.asp?DDFDocuments/t/G/TBTN22/KOR1107.DOCX")</f>
        <v>https://docs.wto.org/imrd/directdoc.asp?DDFDocuments/t/G/TBTN22/KOR1107.DOCX</v>
      </c>
      <c r="R151" s="6" t="str">
        <f>HYPERLINK("https://docs.wto.org/imrd/directdoc.asp?DDFDocuments/u/G/TBTN22/KOR1107.DOCX", "https://docs.wto.org/imrd/directdoc.asp?DDFDocuments/u/G/TBTN22/KOR1107.DOCX")</f>
        <v>https://docs.wto.org/imrd/directdoc.asp?DDFDocuments/u/G/TBTN22/KOR1107.DOCX</v>
      </c>
      <c r="S151" s="6" t="str">
        <f>HYPERLINK("https://docs.wto.org/imrd/directdoc.asp?DDFDocuments/v/G/TBTN22/KOR1107.DOCX", "https://docs.wto.org/imrd/directdoc.asp?DDFDocuments/v/G/TBTN22/KOR1107.DOCX")</f>
        <v>https://docs.wto.org/imrd/directdoc.asp?DDFDocuments/v/G/TBTN22/KOR1107.DOCX</v>
      </c>
    </row>
    <row r="152" spans="1:19" ht="150">
      <c r="A152" s="8" t="s">
        <v>708</v>
      </c>
      <c r="B152" s="8" t="s">
        <v>129</v>
      </c>
      <c r="C152" s="7">
        <v>44861</v>
      </c>
      <c r="D152" s="8" t="str">
        <f>HYPERLINK("https://epingalert.org/en/Search?viewData= G/TBT/N/MYS/114"," G/TBT/N/MYS/114")</f>
        <v xml:space="preserve"> G/TBT/N/MYS/114</v>
      </c>
      <c r="E152" s="6" t="s">
        <v>126</v>
      </c>
      <c r="F152" s="8" t="s">
        <v>127</v>
      </c>
      <c r="G152" s="8" t="s">
        <v>128</v>
      </c>
      <c r="I152" s="6" t="s">
        <v>21</v>
      </c>
      <c r="J152" s="6" t="s">
        <v>546</v>
      </c>
      <c r="K152" s="6" t="s">
        <v>34</v>
      </c>
      <c r="L152" s="6" t="s">
        <v>21</v>
      </c>
      <c r="M152" s="6"/>
      <c r="N152" s="7">
        <v>44904</v>
      </c>
      <c r="O152" s="6" t="s">
        <v>25</v>
      </c>
      <c r="P152" s="8" t="s">
        <v>547</v>
      </c>
      <c r="Q152" s="6" t="str">
        <f>HYPERLINK("https://docs.wto.org/imrd/directdoc.asp?DDFDocuments/t/G/TBTN22/THA677.DOCX", "https://docs.wto.org/imrd/directdoc.asp?DDFDocuments/t/G/TBTN22/THA677.DOCX")</f>
        <v>https://docs.wto.org/imrd/directdoc.asp?DDFDocuments/t/G/TBTN22/THA677.DOCX</v>
      </c>
      <c r="R152" s="6" t="str">
        <f>HYPERLINK("https://docs.wto.org/imrd/directdoc.asp?DDFDocuments/u/G/TBTN22/THA677.DOCX", "https://docs.wto.org/imrd/directdoc.asp?DDFDocuments/u/G/TBTN22/THA677.DOCX")</f>
        <v>https://docs.wto.org/imrd/directdoc.asp?DDFDocuments/u/G/TBTN22/THA677.DOCX</v>
      </c>
      <c r="S152" s="6" t="str">
        <f>HYPERLINK("https://docs.wto.org/imrd/directdoc.asp?DDFDocuments/v/G/TBTN22/THA677.DOCX", "https://docs.wto.org/imrd/directdoc.asp?DDFDocuments/v/G/TBTN22/THA677.DOCX")</f>
        <v>https://docs.wto.org/imrd/directdoc.asp?DDFDocuments/v/G/TBTN22/THA677.DOCX</v>
      </c>
    </row>
    <row r="153" spans="1:19" ht="75">
      <c r="A153" s="8" t="s">
        <v>716</v>
      </c>
      <c r="B153" s="8" t="s">
        <v>184</v>
      </c>
      <c r="C153" s="7">
        <v>44860</v>
      </c>
      <c r="D153" s="8" t="str">
        <f>HYPERLINK("https://epingalert.org/en/Search?viewData= G/TBT/N/CHN/1707"," G/TBT/N/CHN/1707")</f>
        <v xml:space="preserve"> G/TBT/N/CHN/1707</v>
      </c>
      <c r="E153" s="6" t="s">
        <v>181</v>
      </c>
      <c r="F153" s="8" t="s">
        <v>182</v>
      </c>
      <c r="G153" s="8" t="s">
        <v>183</v>
      </c>
      <c r="I153" s="6" t="s">
        <v>21</v>
      </c>
      <c r="J153" s="6" t="s">
        <v>546</v>
      </c>
      <c r="K153" s="6" t="s">
        <v>34</v>
      </c>
      <c r="L153" s="6" t="s">
        <v>21</v>
      </c>
      <c r="M153" s="6"/>
      <c r="N153" s="7">
        <v>44904</v>
      </c>
      <c r="O153" s="6" t="s">
        <v>25</v>
      </c>
      <c r="P153" s="8" t="s">
        <v>550</v>
      </c>
      <c r="Q153" s="6" t="str">
        <f>HYPERLINK("https://docs.wto.org/imrd/directdoc.asp?DDFDocuments/t/G/TBTN22/THA678.DOCX", "https://docs.wto.org/imrd/directdoc.asp?DDFDocuments/t/G/TBTN22/THA678.DOCX")</f>
        <v>https://docs.wto.org/imrd/directdoc.asp?DDFDocuments/t/G/TBTN22/THA678.DOCX</v>
      </c>
      <c r="R153" s="6" t="str">
        <f>HYPERLINK("https://docs.wto.org/imrd/directdoc.asp?DDFDocuments/u/G/TBTN22/THA678.DOCX", "https://docs.wto.org/imrd/directdoc.asp?DDFDocuments/u/G/TBTN22/THA678.DOCX")</f>
        <v>https://docs.wto.org/imrd/directdoc.asp?DDFDocuments/u/G/TBTN22/THA678.DOCX</v>
      </c>
      <c r="S153" s="6" t="str">
        <f>HYPERLINK("https://docs.wto.org/imrd/directdoc.asp?DDFDocuments/v/G/TBTN22/THA678.DOCX", "https://docs.wto.org/imrd/directdoc.asp?DDFDocuments/v/G/TBTN22/THA678.DOCX")</f>
        <v>https://docs.wto.org/imrd/directdoc.asp?DDFDocuments/v/G/TBTN22/THA678.DOCX</v>
      </c>
    </row>
    <row r="154" spans="1:19" ht="60">
      <c r="A154" s="8" t="s">
        <v>693</v>
      </c>
      <c r="B154" s="8" t="s">
        <v>20</v>
      </c>
      <c r="C154" s="7">
        <v>44865</v>
      </c>
      <c r="D154" s="8" t="str">
        <f>HYPERLINK("https://epingalert.org/en/Search?viewData= G/TBT/N/BDI/279, G/TBT/N/KEN/1313, G/TBT/N/RWA/713, G/TBT/N/TZA/832, G/TBT/N/UGA/1687"," G/TBT/N/BDI/279, G/TBT/N/KEN/1313, G/TBT/N/RWA/713, G/TBT/N/TZA/832, G/TBT/N/UGA/1687")</f>
        <v xml:space="preserve"> G/TBT/N/BDI/279, G/TBT/N/KEN/1313, G/TBT/N/RWA/713, G/TBT/N/TZA/832, G/TBT/N/UGA/1687</v>
      </c>
      <c r="E154" s="6" t="s">
        <v>17</v>
      </c>
      <c r="F154" s="8" t="s">
        <v>18</v>
      </c>
      <c r="G154" s="8" t="s">
        <v>19</v>
      </c>
      <c r="I154" s="6" t="s">
        <v>555</v>
      </c>
      <c r="J154" s="6" t="s">
        <v>556</v>
      </c>
      <c r="K154" s="6" t="s">
        <v>251</v>
      </c>
      <c r="L154" s="6" t="s">
        <v>21</v>
      </c>
      <c r="M154" s="6"/>
      <c r="N154" s="7">
        <v>44899</v>
      </c>
      <c r="O154" s="6" t="s">
        <v>25</v>
      </c>
      <c r="P154" s="8" t="s">
        <v>557</v>
      </c>
      <c r="Q154" s="6" t="str">
        <f>HYPERLINK("https://docs.wto.org/imrd/directdoc.asp?DDFDocuments/t/G/TBTN22/BRA1452.DOCX", "https://docs.wto.org/imrd/directdoc.asp?DDFDocuments/t/G/TBTN22/BRA1452.DOCX")</f>
        <v>https://docs.wto.org/imrd/directdoc.asp?DDFDocuments/t/G/TBTN22/BRA1452.DOCX</v>
      </c>
      <c r="R154" s="6" t="str">
        <f>HYPERLINK("https://docs.wto.org/imrd/directdoc.asp?DDFDocuments/u/G/TBTN22/BRA1452.DOCX", "https://docs.wto.org/imrd/directdoc.asp?DDFDocuments/u/G/TBTN22/BRA1452.DOCX")</f>
        <v>https://docs.wto.org/imrd/directdoc.asp?DDFDocuments/u/G/TBTN22/BRA1452.DOCX</v>
      </c>
      <c r="S154" s="6" t="str">
        <f>HYPERLINK("https://docs.wto.org/imrd/directdoc.asp?DDFDocuments/v/G/TBTN22/BRA1452.DOCX", "https://docs.wto.org/imrd/directdoc.asp?DDFDocuments/v/G/TBTN22/BRA1452.DOCX")</f>
        <v>https://docs.wto.org/imrd/directdoc.asp?DDFDocuments/v/G/TBTN22/BRA1452.DOCX</v>
      </c>
    </row>
    <row r="155" spans="1:19" ht="60">
      <c r="A155" s="8" t="s">
        <v>693</v>
      </c>
      <c r="B155" s="8" t="s">
        <v>20</v>
      </c>
      <c r="C155" s="7">
        <v>44865</v>
      </c>
      <c r="D155" s="8" t="str">
        <f>HYPERLINK("https://epingalert.org/en/Search?viewData= G/TBT/N/BDI/279, G/TBT/N/KEN/1313, G/TBT/N/RWA/713, G/TBT/N/TZA/832, G/TBT/N/UGA/1687"," G/TBT/N/BDI/279, G/TBT/N/KEN/1313, G/TBT/N/RWA/713, G/TBT/N/TZA/832, G/TBT/N/UGA/1687")</f>
        <v xml:space="preserve"> G/TBT/N/BDI/279, G/TBT/N/KEN/1313, G/TBT/N/RWA/713, G/TBT/N/TZA/832, G/TBT/N/UGA/1687</v>
      </c>
      <c r="E155" s="6" t="s">
        <v>27</v>
      </c>
      <c r="F155" s="8" t="s">
        <v>18</v>
      </c>
      <c r="G155" s="8" t="s">
        <v>19</v>
      </c>
      <c r="I155" s="6" t="s">
        <v>21</v>
      </c>
      <c r="J155" s="6" t="s">
        <v>21</v>
      </c>
      <c r="K155" s="6" t="s">
        <v>34</v>
      </c>
      <c r="L155" s="6" t="s">
        <v>35</v>
      </c>
      <c r="M155" s="6"/>
      <c r="N155" s="7">
        <v>44904</v>
      </c>
      <c r="O155" s="6" t="s">
        <v>25</v>
      </c>
      <c r="P155" s="8" t="s">
        <v>561</v>
      </c>
      <c r="Q155" s="6" t="str">
        <f>HYPERLINK("https://docs.wto.org/imrd/directdoc.asp?DDFDocuments/t/G/TBTN22/EU931.DOCX", "https://docs.wto.org/imrd/directdoc.asp?DDFDocuments/t/G/TBTN22/EU931.DOCX")</f>
        <v>https://docs.wto.org/imrd/directdoc.asp?DDFDocuments/t/G/TBTN22/EU931.DOCX</v>
      </c>
      <c r="R155" s="6" t="str">
        <f>HYPERLINK("https://docs.wto.org/imrd/directdoc.asp?DDFDocuments/u/G/TBTN22/EU931.DOCX", "https://docs.wto.org/imrd/directdoc.asp?DDFDocuments/u/G/TBTN22/EU931.DOCX")</f>
        <v>https://docs.wto.org/imrd/directdoc.asp?DDFDocuments/u/G/TBTN22/EU931.DOCX</v>
      </c>
      <c r="S155" s="6" t="str">
        <f>HYPERLINK("https://docs.wto.org/imrd/directdoc.asp?DDFDocuments/v/G/TBTN22/EU931.DOCX", "https://docs.wto.org/imrd/directdoc.asp?DDFDocuments/v/G/TBTN22/EU931.DOCX")</f>
        <v>https://docs.wto.org/imrd/directdoc.asp?DDFDocuments/v/G/TBTN22/EU931.DOCX</v>
      </c>
    </row>
    <row r="156" spans="1:19" ht="60">
      <c r="A156" s="8" t="s">
        <v>693</v>
      </c>
      <c r="B156" s="8" t="s">
        <v>20</v>
      </c>
      <c r="C156" s="7">
        <v>44865</v>
      </c>
      <c r="D156" s="8" t="str">
        <f>HYPERLINK("https://epingalert.org/en/Search?viewData= G/TBT/N/BDI/279, G/TBT/N/KEN/1313, G/TBT/N/RWA/713, G/TBT/N/TZA/832, G/TBT/N/UGA/1687"," G/TBT/N/BDI/279, G/TBT/N/KEN/1313, G/TBT/N/RWA/713, G/TBT/N/TZA/832, G/TBT/N/UGA/1687")</f>
        <v xml:space="preserve"> G/TBT/N/BDI/279, G/TBT/N/KEN/1313, G/TBT/N/RWA/713, G/TBT/N/TZA/832, G/TBT/N/UGA/1687</v>
      </c>
      <c r="E156" s="6" t="s">
        <v>49</v>
      </c>
      <c r="F156" s="8" t="s">
        <v>18</v>
      </c>
      <c r="G156" s="8" t="s">
        <v>19</v>
      </c>
      <c r="I156" s="6" t="s">
        <v>21</v>
      </c>
      <c r="J156" s="6" t="s">
        <v>546</v>
      </c>
      <c r="K156" s="6" t="s">
        <v>34</v>
      </c>
      <c r="L156" s="6" t="s">
        <v>21</v>
      </c>
      <c r="M156" s="6"/>
      <c r="N156" s="7" t="s">
        <v>21</v>
      </c>
      <c r="O156" s="6" t="s">
        <v>25</v>
      </c>
      <c r="P156" s="8" t="s">
        <v>566</v>
      </c>
      <c r="Q156" s="6" t="str">
        <f>HYPERLINK("https://docs.wto.org/imrd/directdoc.asp?DDFDocuments/t/G/TBTN22/CAN682.DOCX", "https://docs.wto.org/imrd/directdoc.asp?DDFDocuments/t/G/TBTN22/CAN682.DOCX")</f>
        <v>https://docs.wto.org/imrd/directdoc.asp?DDFDocuments/t/G/TBTN22/CAN682.DOCX</v>
      </c>
      <c r="R156" s="6" t="str">
        <f>HYPERLINK("https://docs.wto.org/imrd/directdoc.asp?DDFDocuments/u/G/TBTN22/CAN682.DOCX", "https://docs.wto.org/imrd/directdoc.asp?DDFDocuments/u/G/TBTN22/CAN682.DOCX")</f>
        <v>https://docs.wto.org/imrd/directdoc.asp?DDFDocuments/u/G/TBTN22/CAN682.DOCX</v>
      </c>
      <c r="S156" s="6" t="str">
        <f>HYPERLINK("https://docs.wto.org/imrd/directdoc.asp?DDFDocuments/v/G/TBTN22/CAN682.DOCX", "https://docs.wto.org/imrd/directdoc.asp?DDFDocuments/v/G/TBTN22/CAN682.DOCX")</f>
        <v>https://docs.wto.org/imrd/directdoc.asp?DDFDocuments/v/G/TBTN22/CAN682.DOCX</v>
      </c>
    </row>
    <row r="157" spans="1:19" ht="60">
      <c r="A157" s="8" t="s">
        <v>693</v>
      </c>
      <c r="B157" s="8" t="s">
        <v>20</v>
      </c>
      <c r="C157" s="7">
        <v>44865</v>
      </c>
      <c r="D157" s="8" t="str">
        <f>HYPERLINK("https://epingalert.org/en/Search?viewData= G/TBT/N/BDI/279, G/TBT/N/KEN/1313, G/TBT/N/RWA/713, G/TBT/N/TZA/832, G/TBT/N/UGA/1687"," G/TBT/N/BDI/279, G/TBT/N/KEN/1313, G/TBT/N/RWA/713, G/TBT/N/TZA/832, G/TBT/N/UGA/1687")</f>
        <v xml:space="preserve"> G/TBT/N/BDI/279, G/TBT/N/KEN/1313, G/TBT/N/RWA/713, G/TBT/N/TZA/832, G/TBT/N/UGA/1687</v>
      </c>
      <c r="E157" s="6" t="s">
        <v>50</v>
      </c>
      <c r="F157" s="8" t="s">
        <v>18</v>
      </c>
      <c r="G157" s="8" t="s">
        <v>19</v>
      </c>
      <c r="I157" s="6" t="s">
        <v>33</v>
      </c>
      <c r="J157" s="6" t="s">
        <v>21</v>
      </c>
      <c r="K157" s="6" t="s">
        <v>34</v>
      </c>
      <c r="L157" s="6" t="s">
        <v>35</v>
      </c>
      <c r="M157" s="6"/>
      <c r="N157" s="7">
        <v>44900</v>
      </c>
      <c r="O157" s="6" t="s">
        <v>25</v>
      </c>
      <c r="P157" s="8" t="s">
        <v>570</v>
      </c>
      <c r="Q157" s="6" t="str">
        <f>HYPERLINK("https://docs.wto.org/imrd/directdoc.asp?DDFDocuments/t/G/TBTN22/KOR1106.DOCX", "https://docs.wto.org/imrd/directdoc.asp?DDFDocuments/t/G/TBTN22/KOR1106.DOCX")</f>
        <v>https://docs.wto.org/imrd/directdoc.asp?DDFDocuments/t/G/TBTN22/KOR1106.DOCX</v>
      </c>
      <c r="R157" s="6" t="str">
        <f>HYPERLINK("https://docs.wto.org/imrd/directdoc.asp?DDFDocuments/u/G/TBTN22/KOR1106.DOCX", "https://docs.wto.org/imrd/directdoc.asp?DDFDocuments/u/G/TBTN22/KOR1106.DOCX")</f>
        <v>https://docs.wto.org/imrd/directdoc.asp?DDFDocuments/u/G/TBTN22/KOR1106.DOCX</v>
      </c>
      <c r="S157" s="6" t="str">
        <f>HYPERLINK("https://docs.wto.org/imrd/directdoc.asp?DDFDocuments/v/G/TBTN22/KOR1106.DOCX", "https://docs.wto.org/imrd/directdoc.asp?DDFDocuments/v/G/TBTN22/KOR1106.DOCX")</f>
        <v>https://docs.wto.org/imrd/directdoc.asp?DDFDocuments/v/G/TBTN22/KOR1106.DOCX</v>
      </c>
    </row>
    <row r="158" spans="1:19" ht="60">
      <c r="A158" s="8" t="s">
        <v>693</v>
      </c>
      <c r="B158" s="8" t="s">
        <v>20</v>
      </c>
      <c r="C158" s="7">
        <v>44865</v>
      </c>
      <c r="D158" s="8" t="str">
        <f>HYPERLINK("https://epingalert.org/en/Search?viewData= G/TBT/N/BDI/279, G/TBT/N/KEN/1313, G/TBT/N/RWA/713, G/TBT/N/TZA/832, G/TBT/N/UGA/1687"," G/TBT/N/BDI/279, G/TBT/N/KEN/1313, G/TBT/N/RWA/713, G/TBT/N/TZA/832, G/TBT/N/UGA/1687")</f>
        <v xml:space="preserve"> G/TBT/N/BDI/279, G/TBT/N/KEN/1313, G/TBT/N/RWA/713, G/TBT/N/TZA/832, G/TBT/N/UGA/1687</v>
      </c>
      <c r="E158" s="6" t="s">
        <v>51</v>
      </c>
      <c r="F158" s="8" t="s">
        <v>18</v>
      </c>
      <c r="G158" s="8" t="s">
        <v>19</v>
      </c>
      <c r="I158" s="6" t="s">
        <v>574</v>
      </c>
      <c r="J158" s="6" t="s">
        <v>575</v>
      </c>
      <c r="K158" s="6" t="s">
        <v>507</v>
      </c>
      <c r="L158" s="6" t="s">
        <v>35</v>
      </c>
      <c r="M158" s="6"/>
      <c r="N158" s="7">
        <v>44868</v>
      </c>
      <c r="O158" s="6" t="s">
        <v>25</v>
      </c>
      <c r="P158" s="8" t="s">
        <v>576</v>
      </c>
      <c r="Q158" s="6" t="str">
        <f>HYPERLINK("https://docs.wto.org/imrd/directdoc.asp?DDFDocuments/t/G/TBTN22/USA1927.DOCX", "https://docs.wto.org/imrd/directdoc.asp?DDFDocuments/t/G/TBTN22/USA1927.DOCX")</f>
        <v>https://docs.wto.org/imrd/directdoc.asp?DDFDocuments/t/G/TBTN22/USA1927.DOCX</v>
      </c>
      <c r="R158" s="6" t="str">
        <f>HYPERLINK("https://docs.wto.org/imrd/directdoc.asp?DDFDocuments/u/G/TBTN22/USA1927.DOCX", "https://docs.wto.org/imrd/directdoc.asp?DDFDocuments/u/G/TBTN22/USA1927.DOCX")</f>
        <v>https://docs.wto.org/imrd/directdoc.asp?DDFDocuments/u/G/TBTN22/USA1927.DOCX</v>
      </c>
      <c r="S158" s="6" t="str">
        <f>HYPERLINK("https://docs.wto.org/imrd/directdoc.asp?DDFDocuments/v/G/TBTN22/USA1927.DOCX", "https://docs.wto.org/imrd/directdoc.asp?DDFDocuments/v/G/TBTN22/USA1927.DOCX")</f>
        <v>https://docs.wto.org/imrd/directdoc.asp?DDFDocuments/v/G/TBTN22/USA1927.DOCX</v>
      </c>
    </row>
    <row r="159" spans="1:19" ht="75">
      <c r="A159" s="8" t="s">
        <v>789</v>
      </c>
      <c r="B159" s="8" t="s">
        <v>662</v>
      </c>
      <c r="C159" s="7">
        <v>44837</v>
      </c>
      <c r="D159" s="8" t="str">
        <f>HYPERLINK("https://epingalert.org/en/Search?viewData= G/TBT/N/SAU/1257"," G/TBT/N/SAU/1257")</f>
        <v xml:space="preserve"> G/TBT/N/SAU/1257</v>
      </c>
      <c r="E159" s="6" t="s">
        <v>164</v>
      </c>
      <c r="F159" s="8" t="s">
        <v>660</v>
      </c>
      <c r="G159" s="8" t="s">
        <v>661</v>
      </c>
      <c r="I159" s="6" t="s">
        <v>580</v>
      </c>
      <c r="J159" s="6" t="s">
        <v>21</v>
      </c>
      <c r="K159" s="6" t="s">
        <v>58</v>
      </c>
      <c r="L159" s="6" t="s">
        <v>21</v>
      </c>
      <c r="M159" s="6"/>
      <c r="N159" s="7">
        <v>44900</v>
      </c>
      <c r="O159" s="6" t="s">
        <v>25</v>
      </c>
      <c r="P159" s="8" t="s">
        <v>581</v>
      </c>
      <c r="Q159" s="6" t="str">
        <f>HYPERLINK("https://docs.wto.org/imrd/directdoc.asp?DDFDocuments/t/G/TBTN22/SAU1258.DOCX", "https://docs.wto.org/imrd/directdoc.asp?DDFDocuments/t/G/TBTN22/SAU1258.DOCX")</f>
        <v>https://docs.wto.org/imrd/directdoc.asp?DDFDocuments/t/G/TBTN22/SAU1258.DOCX</v>
      </c>
      <c r="R159" s="6" t="str">
        <f>HYPERLINK("https://docs.wto.org/imrd/directdoc.asp?DDFDocuments/u/G/TBTN22/SAU1258.DOCX", "https://docs.wto.org/imrd/directdoc.asp?DDFDocuments/u/G/TBTN22/SAU1258.DOCX")</f>
        <v>https://docs.wto.org/imrd/directdoc.asp?DDFDocuments/u/G/TBTN22/SAU1258.DOCX</v>
      </c>
      <c r="S159" s="6" t="str">
        <f>HYPERLINK("https://docs.wto.org/imrd/directdoc.asp?DDFDocuments/v/G/TBTN22/SAU1258.DOCX", "https://docs.wto.org/imrd/directdoc.asp?DDFDocuments/v/G/TBTN22/SAU1258.DOCX")</f>
        <v>https://docs.wto.org/imrd/directdoc.asp?DDFDocuments/v/G/TBTN22/SAU1258.DOCX</v>
      </c>
    </row>
    <row r="160" spans="1:19" ht="60">
      <c r="A160" s="8" t="s">
        <v>778</v>
      </c>
      <c r="B160" s="8" t="s">
        <v>579</v>
      </c>
      <c r="C160" s="7">
        <v>44840</v>
      </c>
      <c r="D160" s="8" t="str">
        <f>HYPERLINK("https://epingalert.org/en/Search?viewData= G/TBT/N/SAU/1258"," G/TBT/N/SAU/1258")</f>
        <v xml:space="preserve"> G/TBT/N/SAU/1258</v>
      </c>
      <c r="E160" s="6" t="s">
        <v>164</v>
      </c>
      <c r="F160" s="8" t="s">
        <v>577</v>
      </c>
      <c r="G160" s="8" t="s">
        <v>578</v>
      </c>
      <c r="I160" s="6" t="s">
        <v>21</v>
      </c>
      <c r="J160" s="6" t="s">
        <v>21</v>
      </c>
      <c r="K160" s="6" t="s">
        <v>585</v>
      </c>
      <c r="L160" s="6" t="s">
        <v>24</v>
      </c>
      <c r="M160" s="6"/>
      <c r="N160" s="7" t="s">
        <v>21</v>
      </c>
      <c r="O160" s="6" t="s">
        <v>25</v>
      </c>
      <c r="P160" s="8" t="s">
        <v>586</v>
      </c>
      <c r="Q160" s="6" t="str">
        <f>HYPERLINK("https://docs.wto.org/imrd/directdoc.asp?DDFDocuments/t/G/TBTN22/UKR230.DOCX", "https://docs.wto.org/imrd/directdoc.asp?DDFDocuments/t/G/TBTN22/UKR230.DOCX")</f>
        <v>https://docs.wto.org/imrd/directdoc.asp?DDFDocuments/t/G/TBTN22/UKR230.DOCX</v>
      </c>
      <c r="R160" s="6" t="str">
        <f>HYPERLINK("https://docs.wto.org/imrd/directdoc.asp?DDFDocuments/u/G/TBTN22/UKR230.DOCX", "https://docs.wto.org/imrd/directdoc.asp?DDFDocuments/u/G/TBTN22/UKR230.DOCX")</f>
        <v>https://docs.wto.org/imrd/directdoc.asp?DDFDocuments/u/G/TBTN22/UKR230.DOCX</v>
      </c>
      <c r="S160" s="6" t="str">
        <f>HYPERLINK("https://docs.wto.org/imrd/directdoc.asp?DDFDocuments/v/G/TBTN22/UKR230.DOCX", "https://docs.wto.org/imrd/directdoc.asp?DDFDocuments/v/G/TBTN22/UKR230.DOCX")</f>
        <v>https://docs.wto.org/imrd/directdoc.asp?DDFDocuments/v/G/TBTN22/UKR230.DOCX</v>
      </c>
    </row>
    <row r="161" spans="1:19" ht="60">
      <c r="A161" s="8" t="s">
        <v>713</v>
      </c>
      <c r="B161" s="8" t="s">
        <v>167</v>
      </c>
      <c r="C161" s="7">
        <v>44860</v>
      </c>
      <c r="D161" s="8" t="str">
        <f>HYPERLINK("https://epingalert.org/en/Search?viewData= G/TBT/N/ARE/551, G/TBT/N/BHR/642, G/TBT/N/KWT/607, G/TBT/N/OMN/476, G/TBT/N/QAT/627, G/TBT/N/SAU/1259, G/TBT/N/YEM/234"," G/TBT/N/ARE/551, G/TBT/N/BHR/642, G/TBT/N/KWT/607, G/TBT/N/OMN/476, G/TBT/N/QAT/627, G/TBT/N/SAU/1259, G/TBT/N/YEM/234")</f>
        <v xml:space="preserve"> G/TBT/N/ARE/551, G/TBT/N/BHR/642, G/TBT/N/KWT/607, G/TBT/N/OMN/476, G/TBT/N/QAT/627, G/TBT/N/SAU/1259, G/TBT/N/YEM/234</v>
      </c>
      <c r="E161" s="6" t="s">
        <v>164</v>
      </c>
      <c r="F161" s="8" t="s">
        <v>165</v>
      </c>
      <c r="G161" s="8" t="s">
        <v>166</v>
      </c>
      <c r="I161" s="6" t="s">
        <v>21</v>
      </c>
      <c r="J161" s="6" t="s">
        <v>21</v>
      </c>
      <c r="K161" s="6" t="s">
        <v>590</v>
      </c>
      <c r="L161" s="6" t="s">
        <v>24</v>
      </c>
      <c r="M161" s="6"/>
      <c r="N161" s="7" t="s">
        <v>21</v>
      </c>
      <c r="O161" s="6" t="s">
        <v>25</v>
      </c>
      <c r="P161" s="8" t="s">
        <v>591</v>
      </c>
      <c r="Q161" s="6" t="str">
        <f>HYPERLINK("https://docs.wto.org/imrd/directdoc.asp?DDFDocuments/t/G/TBTN22/UKR231.DOCX", "https://docs.wto.org/imrd/directdoc.asp?DDFDocuments/t/G/TBTN22/UKR231.DOCX")</f>
        <v>https://docs.wto.org/imrd/directdoc.asp?DDFDocuments/t/G/TBTN22/UKR231.DOCX</v>
      </c>
      <c r="R161" s="6" t="str">
        <f>HYPERLINK("https://docs.wto.org/imrd/directdoc.asp?DDFDocuments/u/G/TBTN22/UKR231.DOCX", "https://docs.wto.org/imrd/directdoc.asp?DDFDocuments/u/G/TBTN22/UKR231.DOCX")</f>
        <v>https://docs.wto.org/imrd/directdoc.asp?DDFDocuments/u/G/TBTN22/UKR231.DOCX</v>
      </c>
      <c r="S161" s="6" t="str">
        <f>HYPERLINK("https://docs.wto.org/imrd/directdoc.asp?DDFDocuments/v/G/TBTN22/UKR231.DOCX", "https://docs.wto.org/imrd/directdoc.asp?DDFDocuments/v/G/TBTN22/UKR231.DOCX")</f>
        <v>https://docs.wto.org/imrd/directdoc.asp?DDFDocuments/v/G/TBTN22/UKR231.DOCX</v>
      </c>
    </row>
    <row r="162" spans="1:19" ht="60">
      <c r="A162" s="8" t="s">
        <v>713</v>
      </c>
      <c r="B162" s="8" t="s">
        <v>167</v>
      </c>
      <c r="C162" s="7">
        <v>44860</v>
      </c>
      <c r="D162" s="8" t="str">
        <f>HYPERLINK("https://epingalert.org/en/Search?viewData= G/TBT/N/ARE/551, G/TBT/N/BHR/642, G/TBT/N/KWT/607, G/TBT/N/OMN/476, G/TBT/N/QAT/627, G/TBT/N/SAU/1259, G/TBT/N/YEM/234"," G/TBT/N/ARE/551, G/TBT/N/BHR/642, G/TBT/N/KWT/607, G/TBT/N/OMN/476, G/TBT/N/QAT/627, G/TBT/N/SAU/1259, G/TBT/N/YEM/234")</f>
        <v xml:space="preserve"> G/TBT/N/ARE/551, G/TBT/N/BHR/642, G/TBT/N/KWT/607, G/TBT/N/OMN/476, G/TBT/N/QAT/627, G/TBT/N/SAU/1259, G/TBT/N/YEM/234</v>
      </c>
      <c r="E162" s="6" t="s">
        <v>180</v>
      </c>
      <c r="F162" s="8" t="s">
        <v>165</v>
      </c>
      <c r="G162" s="8" t="s">
        <v>166</v>
      </c>
      <c r="I162" s="6" t="s">
        <v>21</v>
      </c>
      <c r="J162" s="6" t="s">
        <v>21</v>
      </c>
      <c r="K162" s="6" t="s">
        <v>34</v>
      </c>
      <c r="L162" s="6" t="s">
        <v>35</v>
      </c>
      <c r="M162" s="6"/>
      <c r="N162" s="7">
        <v>44899</v>
      </c>
      <c r="O162" s="6" t="s">
        <v>25</v>
      </c>
      <c r="P162" s="8" t="s">
        <v>595</v>
      </c>
      <c r="Q162" s="6" t="str">
        <f>HYPERLINK("https://docs.wto.org/imrd/directdoc.asp?DDFDocuments/t/G/TBTN22/EU930.DOCX", "https://docs.wto.org/imrd/directdoc.asp?DDFDocuments/t/G/TBTN22/EU930.DOCX")</f>
        <v>https://docs.wto.org/imrd/directdoc.asp?DDFDocuments/t/G/TBTN22/EU930.DOCX</v>
      </c>
      <c r="R162" s="6" t="str">
        <f>HYPERLINK("https://docs.wto.org/imrd/directdoc.asp?DDFDocuments/u/G/TBTN22/EU930.DOCX", "https://docs.wto.org/imrd/directdoc.asp?DDFDocuments/u/G/TBTN22/EU930.DOCX")</f>
        <v>https://docs.wto.org/imrd/directdoc.asp?DDFDocuments/u/G/TBTN22/EU930.DOCX</v>
      </c>
      <c r="S162" s="6" t="str">
        <f>HYPERLINK("https://docs.wto.org/imrd/directdoc.asp?DDFDocuments/v/G/TBTN22/EU930.DOCX", "https://docs.wto.org/imrd/directdoc.asp?DDFDocuments/v/G/TBTN22/EU930.DOCX")</f>
        <v>https://docs.wto.org/imrd/directdoc.asp?DDFDocuments/v/G/TBTN22/EU930.DOCX</v>
      </c>
    </row>
    <row r="163" spans="1:19" ht="60">
      <c r="A163" s="8" t="s">
        <v>713</v>
      </c>
      <c r="B163" s="8" t="s">
        <v>167</v>
      </c>
      <c r="C163" s="7">
        <v>44860</v>
      </c>
      <c r="D163" s="8" t="str">
        <f>HYPERLINK("https://epingalert.org/en/Search?viewData= G/TBT/N/ARE/551, G/TBT/N/BHR/642, G/TBT/N/KWT/607, G/TBT/N/OMN/476, G/TBT/N/QAT/627, G/TBT/N/SAU/1259, G/TBT/N/YEM/234"," G/TBT/N/ARE/551, G/TBT/N/BHR/642, G/TBT/N/KWT/607, G/TBT/N/OMN/476, G/TBT/N/QAT/627, G/TBT/N/SAU/1259, G/TBT/N/YEM/234")</f>
        <v xml:space="preserve"> G/TBT/N/ARE/551, G/TBT/N/BHR/642, G/TBT/N/KWT/607, G/TBT/N/OMN/476, G/TBT/N/QAT/627, G/TBT/N/SAU/1259, G/TBT/N/YEM/234</v>
      </c>
      <c r="E163" s="6" t="s">
        <v>188</v>
      </c>
      <c r="F163" s="8" t="s">
        <v>165</v>
      </c>
      <c r="G163" s="8" t="s">
        <v>166</v>
      </c>
      <c r="I163" s="6" t="s">
        <v>21</v>
      </c>
      <c r="J163" s="6" t="s">
        <v>546</v>
      </c>
      <c r="K163" s="6" t="s">
        <v>34</v>
      </c>
      <c r="L163" s="6" t="s">
        <v>21</v>
      </c>
      <c r="M163" s="6"/>
      <c r="N163" s="7" t="s">
        <v>21</v>
      </c>
      <c r="O163" s="6" t="s">
        <v>25</v>
      </c>
      <c r="P163" s="6"/>
      <c r="Q163" s="6" t="str">
        <f>HYPERLINK("https://docs.wto.org/imrd/directdoc.asp?DDFDocuments/t/G/TBTN22/CAN681.DOCX", "https://docs.wto.org/imrd/directdoc.asp?DDFDocuments/t/G/TBTN22/CAN681.DOCX")</f>
        <v>https://docs.wto.org/imrd/directdoc.asp?DDFDocuments/t/G/TBTN22/CAN681.DOCX</v>
      </c>
      <c r="R163" s="6" t="str">
        <f>HYPERLINK("https://docs.wto.org/imrd/directdoc.asp?DDFDocuments/u/G/TBTN22/CAN681.DOCX", "https://docs.wto.org/imrd/directdoc.asp?DDFDocuments/u/G/TBTN22/CAN681.DOCX")</f>
        <v>https://docs.wto.org/imrd/directdoc.asp?DDFDocuments/u/G/TBTN22/CAN681.DOCX</v>
      </c>
      <c r="S163" s="6" t="str">
        <f>HYPERLINK("https://docs.wto.org/imrd/directdoc.asp?DDFDocuments/v/G/TBTN22/CAN681.DOCX", "https://docs.wto.org/imrd/directdoc.asp?DDFDocuments/v/G/TBTN22/CAN681.DOCX")</f>
        <v>https://docs.wto.org/imrd/directdoc.asp?DDFDocuments/v/G/TBTN22/CAN681.DOCX</v>
      </c>
    </row>
    <row r="164" spans="1:19" ht="60">
      <c r="A164" s="8" t="s">
        <v>713</v>
      </c>
      <c r="B164" s="8" t="s">
        <v>167</v>
      </c>
      <c r="C164" s="7">
        <v>44860</v>
      </c>
      <c r="D164" s="8" t="str">
        <f>HYPERLINK("https://epingalert.org/en/Search?viewData= G/TBT/N/ARE/551, G/TBT/N/BHR/642, G/TBT/N/KWT/607, G/TBT/N/OMN/476, G/TBT/N/QAT/627, G/TBT/N/SAU/1259, G/TBT/N/YEM/234"," G/TBT/N/ARE/551, G/TBT/N/BHR/642, G/TBT/N/KWT/607, G/TBT/N/OMN/476, G/TBT/N/QAT/627, G/TBT/N/SAU/1259, G/TBT/N/YEM/234")</f>
        <v xml:space="preserve"> G/TBT/N/ARE/551, G/TBT/N/BHR/642, G/TBT/N/KWT/607, G/TBT/N/OMN/476, G/TBT/N/QAT/627, G/TBT/N/SAU/1259, G/TBT/N/YEM/234</v>
      </c>
      <c r="E164" s="6" t="s">
        <v>200</v>
      </c>
      <c r="F164" s="8" t="s">
        <v>165</v>
      </c>
      <c r="G164" s="8" t="s">
        <v>166</v>
      </c>
      <c r="I164" s="6" t="s">
        <v>602</v>
      </c>
      <c r="J164" s="6" t="s">
        <v>603</v>
      </c>
      <c r="K164" s="6" t="s">
        <v>400</v>
      </c>
      <c r="L164" s="6" t="s">
        <v>35</v>
      </c>
      <c r="M164" s="6"/>
      <c r="N164" s="7">
        <v>44898</v>
      </c>
      <c r="O164" s="6" t="s">
        <v>25</v>
      </c>
      <c r="P164" s="8" t="s">
        <v>604</v>
      </c>
      <c r="Q164" s="6" t="str">
        <f>HYPERLINK("https://docs.wto.org/imrd/directdoc.asp?DDFDocuments/t/G/TBTN22/UGA1671.DOCX", "https://docs.wto.org/imrd/directdoc.asp?DDFDocuments/t/G/TBTN22/UGA1671.DOCX")</f>
        <v>https://docs.wto.org/imrd/directdoc.asp?DDFDocuments/t/G/TBTN22/UGA1671.DOCX</v>
      </c>
      <c r="R164" s="6" t="str">
        <f>HYPERLINK("https://docs.wto.org/imrd/directdoc.asp?DDFDocuments/u/G/TBTN22/UGA1671.DOCX", "https://docs.wto.org/imrd/directdoc.asp?DDFDocuments/u/G/TBTN22/UGA1671.DOCX")</f>
        <v>https://docs.wto.org/imrd/directdoc.asp?DDFDocuments/u/G/TBTN22/UGA1671.DOCX</v>
      </c>
      <c r="S164" s="6" t="str">
        <f>HYPERLINK("https://docs.wto.org/imrd/directdoc.asp?DDFDocuments/v/G/TBTN22/UGA1671.DOCX", "https://docs.wto.org/imrd/directdoc.asp?DDFDocuments/v/G/TBTN22/UGA1671.DOCX")</f>
        <v>https://docs.wto.org/imrd/directdoc.asp?DDFDocuments/v/G/TBTN22/UGA1671.DOCX</v>
      </c>
    </row>
    <row r="165" spans="1:19" ht="60">
      <c r="A165" s="8" t="s">
        <v>713</v>
      </c>
      <c r="B165" s="8" t="s">
        <v>167</v>
      </c>
      <c r="C165" s="7">
        <v>44860</v>
      </c>
      <c r="D165" s="8" t="str">
        <f>HYPERLINK("https://epingalert.org/en/Search?viewData= G/TBT/N/ARE/551, G/TBT/N/BHR/642, G/TBT/N/KWT/607, G/TBT/N/OMN/476, G/TBT/N/QAT/627, G/TBT/N/SAU/1259, G/TBT/N/YEM/234"," G/TBT/N/ARE/551, G/TBT/N/BHR/642, G/TBT/N/KWT/607, G/TBT/N/OMN/476, G/TBT/N/QAT/627, G/TBT/N/SAU/1259, G/TBT/N/YEM/234")</f>
        <v xml:space="preserve"> G/TBT/N/ARE/551, G/TBT/N/BHR/642, G/TBT/N/KWT/607, G/TBT/N/OMN/476, G/TBT/N/QAT/627, G/TBT/N/SAU/1259, G/TBT/N/YEM/234</v>
      </c>
      <c r="E165" s="6" t="s">
        <v>201</v>
      </c>
      <c r="F165" s="8" t="s">
        <v>165</v>
      </c>
      <c r="G165" s="8" t="s">
        <v>166</v>
      </c>
      <c r="I165" s="6" t="s">
        <v>608</v>
      </c>
      <c r="J165" s="6" t="s">
        <v>609</v>
      </c>
      <c r="K165" s="6" t="s">
        <v>610</v>
      </c>
      <c r="L165" s="6" t="s">
        <v>21</v>
      </c>
      <c r="M165" s="6"/>
      <c r="N165" s="7">
        <v>44898</v>
      </c>
      <c r="O165" s="6" t="s">
        <v>25</v>
      </c>
      <c r="P165" s="8" t="s">
        <v>611</v>
      </c>
      <c r="Q165" s="6" t="str">
        <f>HYPERLINK("https://docs.wto.org/imrd/directdoc.asp?DDFDocuments/t/G/TBT/UGA1672.DOCX", "https://docs.wto.org/imrd/directdoc.asp?DDFDocuments/t/G/TBT/UGA1672.DOCX")</f>
        <v>https://docs.wto.org/imrd/directdoc.asp?DDFDocuments/t/G/TBT/UGA1672.DOCX</v>
      </c>
      <c r="R165" s="6" t="str">
        <f>HYPERLINK("https://docs.wto.org/imrd/directdoc.asp?DDFDocuments/u/G/TBT/UGA1672.DOCX", "https://docs.wto.org/imrd/directdoc.asp?DDFDocuments/u/G/TBT/UGA1672.DOCX")</f>
        <v>https://docs.wto.org/imrd/directdoc.asp?DDFDocuments/u/G/TBT/UGA1672.DOCX</v>
      </c>
      <c r="S165" s="6" t="str">
        <f>HYPERLINK("https://docs.wto.org/imrd/directdoc.asp?DDFDocuments/v/G/TBT/UGA1672.DOCX", "https://docs.wto.org/imrd/directdoc.asp?DDFDocuments/v/G/TBT/UGA1672.DOCX")</f>
        <v>https://docs.wto.org/imrd/directdoc.asp?DDFDocuments/v/G/TBT/UGA1672.DOCX</v>
      </c>
    </row>
    <row r="166" spans="1:19" ht="60">
      <c r="A166" s="8" t="s">
        <v>713</v>
      </c>
      <c r="B166" s="8" t="s">
        <v>167</v>
      </c>
      <c r="C166" s="7">
        <v>44860</v>
      </c>
      <c r="D166" s="8" t="str">
        <f>HYPERLINK("https://epingalert.org/en/Search?viewData= G/TBT/N/ARE/551, G/TBT/N/BHR/642, G/TBT/N/KWT/607, G/TBT/N/OMN/476, G/TBT/N/QAT/627, G/TBT/N/SAU/1259, G/TBT/N/YEM/234"," G/TBT/N/ARE/551, G/TBT/N/BHR/642, G/TBT/N/KWT/607, G/TBT/N/OMN/476, G/TBT/N/QAT/627, G/TBT/N/SAU/1259, G/TBT/N/YEM/234")</f>
        <v xml:space="preserve"> G/TBT/N/ARE/551, G/TBT/N/BHR/642, G/TBT/N/KWT/607, G/TBT/N/OMN/476, G/TBT/N/QAT/627, G/TBT/N/SAU/1259, G/TBT/N/YEM/234</v>
      </c>
      <c r="E166" s="6" t="s">
        <v>202</v>
      </c>
      <c r="F166" s="8" t="s">
        <v>165</v>
      </c>
      <c r="G166" s="8" t="s">
        <v>166</v>
      </c>
      <c r="I166" s="6" t="s">
        <v>615</v>
      </c>
      <c r="J166" s="6" t="s">
        <v>616</v>
      </c>
      <c r="K166" s="6" t="s">
        <v>617</v>
      </c>
      <c r="L166" s="6" t="s">
        <v>21</v>
      </c>
      <c r="M166" s="6"/>
      <c r="N166" s="7">
        <v>44898</v>
      </c>
      <c r="O166" s="6" t="s">
        <v>25</v>
      </c>
      <c r="P166" s="8" t="s">
        <v>618</v>
      </c>
      <c r="Q166" s="6" t="str">
        <f>HYPERLINK("https://docs.wto.org/imrd/directdoc.asp?DDFDocuments/t/G/TBTN22/UGA1673.DOCX", "https://docs.wto.org/imrd/directdoc.asp?DDFDocuments/t/G/TBTN22/UGA1673.DOCX")</f>
        <v>https://docs.wto.org/imrd/directdoc.asp?DDFDocuments/t/G/TBTN22/UGA1673.DOCX</v>
      </c>
      <c r="R166" s="6" t="str">
        <f>HYPERLINK("https://docs.wto.org/imrd/directdoc.asp?DDFDocuments/u/G/TBTN22/UGA1673.DOCX", "https://docs.wto.org/imrd/directdoc.asp?DDFDocuments/u/G/TBTN22/UGA1673.DOCX")</f>
        <v>https://docs.wto.org/imrd/directdoc.asp?DDFDocuments/u/G/TBTN22/UGA1673.DOCX</v>
      </c>
      <c r="S166" s="6" t="str">
        <f>HYPERLINK("https://docs.wto.org/imrd/directdoc.asp?DDFDocuments/v/G/TBTN22/UGA1673.DOCX", "https://docs.wto.org/imrd/directdoc.asp?DDFDocuments/v/G/TBTN22/UGA1673.DOCX")</f>
        <v>https://docs.wto.org/imrd/directdoc.asp?DDFDocuments/v/G/TBTN22/UGA1673.DOCX</v>
      </c>
    </row>
    <row r="167" spans="1:19" ht="60">
      <c r="A167" s="8" t="s">
        <v>713</v>
      </c>
      <c r="B167" s="8" t="s">
        <v>167</v>
      </c>
      <c r="C167" s="7">
        <v>44860</v>
      </c>
      <c r="D167" s="8" t="str">
        <f>HYPERLINK("https://epingalert.org/en/Search?viewData= G/TBT/N/ARE/551, G/TBT/N/BHR/642, G/TBT/N/KWT/607, G/TBT/N/OMN/476, G/TBT/N/QAT/627, G/TBT/N/SAU/1259, G/TBT/N/YEM/234"," G/TBT/N/ARE/551, G/TBT/N/BHR/642, G/TBT/N/KWT/607, G/TBT/N/OMN/476, G/TBT/N/QAT/627, G/TBT/N/SAU/1259, G/TBT/N/YEM/234")</f>
        <v xml:space="preserve"> G/TBT/N/ARE/551, G/TBT/N/BHR/642, G/TBT/N/KWT/607, G/TBT/N/OMN/476, G/TBT/N/QAT/627, G/TBT/N/SAU/1259, G/TBT/N/YEM/234</v>
      </c>
      <c r="E167" s="6" t="s">
        <v>203</v>
      </c>
      <c r="F167" s="8" t="s">
        <v>165</v>
      </c>
      <c r="G167" s="8" t="s">
        <v>166</v>
      </c>
      <c r="I167" s="6" t="s">
        <v>602</v>
      </c>
      <c r="J167" s="6" t="s">
        <v>603</v>
      </c>
      <c r="K167" s="6" t="s">
        <v>621</v>
      </c>
      <c r="L167" s="6" t="s">
        <v>35</v>
      </c>
      <c r="M167" s="6"/>
      <c r="N167" s="7">
        <v>44898</v>
      </c>
      <c r="O167" s="6" t="s">
        <v>25</v>
      </c>
      <c r="P167" s="8" t="s">
        <v>622</v>
      </c>
      <c r="Q167" s="6" t="str">
        <f>HYPERLINK("https://docs.wto.org/imrd/directdoc.asp?DDFDocuments/t/G/TBTN22/UGA1674.DOCX", "https://docs.wto.org/imrd/directdoc.asp?DDFDocuments/t/G/TBTN22/UGA1674.DOCX")</f>
        <v>https://docs.wto.org/imrd/directdoc.asp?DDFDocuments/t/G/TBTN22/UGA1674.DOCX</v>
      </c>
      <c r="R167" s="6" t="str">
        <f>HYPERLINK("https://docs.wto.org/imrd/directdoc.asp?DDFDocuments/u/G/TBTN22/UGA1674.DOCX", "https://docs.wto.org/imrd/directdoc.asp?DDFDocuments/u/G/TBTN22/UGA1674.DOCX")</f>
        <v>https://docs.wto.org/imrd/directdoc.asp?DDFDocuments/u/G/TBTN22/UGA1674.DOCX</v>
      </c>
      <c r="S167" s="6" t="str">
        <f>HYPERLINK("https://docs.wto.org/imrd/directdoc.asp?DDFDocuments/v/G/TBTN22/UGA1674.DOCX", "https://docs.wto.org/imrd/directdoc.asp?DDFDocuments/v/G/TBTN22/UGA1674.DOCX")</f>
        <v>https://docs.wto.org/imrd/directdoc.asp?DDFDocuments/v/G/TBTN22/UGA1674.DOCX</v>
      </c>
    </row>
    <row r="168" spans="1:19" ht="30">
      <c r="A168" s="8" t="s">
        <v>783</v>
      </c>
      <c r="B168" s="8" t="s">
        <v>607</v>
      </c>
      <c r="C168" s="7">
        <v>44838</v>
      </c>
      <c r="D168" s="8" t="str">
        <f>HYPERLINK("https://epingalert.org/en/Search?viewData= G/TBT/N/UGA/1672"," G/TBT/N/UGA/1672")</f>
        <v xml:space="preserve"> G/TBT/N/UGA/1672</v>
      </c>
      <c r="E168" s="6" t="s">
        <v>17</v>
      </c>
      <c r="F168" s="8" t="s">
        <v>605</v>
      </c>
      <c r="G168" s="8" t="s">
        <v>606</v>
      </c>
      <c r="I168" s="6" t="s">
        <v>626</v>
      </c>
      <c r="J168" s="6" t="s">
        <v>21</v>
      </c>
      <c r="K168" s="6" t="s">
        <v>627</v>
      </c>
      <c r="L168" s="6" t="s">
        <v>86</v>
      </c>
      <c r="M168" s="6"/>
      <c r="N168" s="7">
        <v>44897</v>
      </c>
      <c r="O168" s="6" t="s">
        <v>25</v>
      </c>
      <c r="P168" s="8" t="s">
        <v>628</v>
      </c>
      <c r="Q168" s="6" t="str">
        <f>HYPERLINK("https://docs.wto.org/imrd/directdoc.asp?DDFDocuments/t/G/TBTN22/IDN144.DOCX", "https://docs.wto.org/imrd/directdoc.asp?DDFDocuments/t/G/TBTN22/IDN144.DOCX")</f>
        <v>https://docs.wto.org/imrd/directdoc.asp?DDFDocuments/t/G/TBTN22/IDN144.DOCX</v>
      </c>
      <c r="R168" s="6" t="str">
        <f>HYPERLINK("https://docs.wto.org/imrd/directdoc.asp?DDFDocuments/u/G/TBTN22/IDN144.DOCX", "https://docs.wto.org/imrd/directdoc.asp?DDFDocuments/u/G/TBTN22/IDN144.DOCX")</f>
        <v>https://docs.wto.org/imrd/directdoc.asp?DDFDocuments/u/G/TBTN22/IDN144.DOCX</v>
      </c>
      <c r="S168" s="6" t="str">
        <f>HYPERLINK("https://docs.wto.org/imrd/directdoc.asp?DDFDocuments/v/G/TBTN22/IDN144.DOCX", "https://docs.wto.org/imrd/directdoc.asp?DDFDocuments/v/G/TBTN22/IDN144.DOCX")</f>
        <v>https://docs.wto.org/imrd/directdoc.asp?DDFDocuments/v/G/TBTN22/IDN144.DOCX</v>
      </c>
    </row>
    <row r="169" spans="1:19" ht="45">
      <c r="A169" s="8" t="s">
        <v>773</v>
      </c>
      <c r="B169" s="8" t="s">
        <v>545</v>
      </c>
      <c r="C169" s="7">
        <v>44844</v>
      </c>
      <c r="D169" s="8" t="str">
        <f>HYPERLINK("https://epingalert.org/en/Search?viewData= G/TBT/N/THA/677"," G/TBT/N/THA/677")</f>
        <v xml:space="preserve"> G/TBT/N/THA/677</v>
      </c>
      <c r="E169" s="6" t="s">
        <v>60</v>
      </c>
      <c r="F169" s="8" t="s">
        <v>543</v>
      </c>
      <c r="G169" s="8" t="s">
        <v>544</v>
      </c>
      <c r="I169" s="6" t="s">
        <v>632</v>
      </c>
      <c r="J169" s="6" t="s">
        <v>21</v>
      </c>
      <c r="K169" s="6" t="s">
        <v>627</v>
      </c>
      <c r="L169" s="6" t="s">
        <v>86</v>
      </c>
      <c r="M169" s="6"/>
      <c r="N169" s="7" t="s">
        <v>21</v>
      </c>
      <c r="O169" s="6" t="s">
        <v>25</v>
      </c>
      <c r="P169" s="8" t="s">
        <v>633</v>
      </c>
      <c r="Q169" s="6" t="str">
        <f>HYPERLINK("https://docs.wto.org/imrd/directdoc.asp?DDFDocuments/t/G/TBTN22/IDN148.DOCX", "https://docs.wto.org/imrd/directdoc.asp?DDFDocuments/t/G/TBTN22/IDN148.DOCX")</f>
        <v>https://docs.wto.org/imrd/directdoc.asp?DDFDocuments/t/G/TBTN22/IDN148.DOCX</v>
      </c>
      <c r="R169" s="6" t="str">
        <f>HYPERLINK("https://docs.wto.org/imrd/directdoc.asp?DDFDocuments/u/G/TBTN22/IDN148.DOCX", "https://docs.wto.org/imrd/directdoc.asp?DDFDocuments/u/G/TBTN22/IDN148.DOCX")</f>
        <v>https://docs.wto.org/imrd/directdoc.asp?DDFDocuments/u/G/TBTN22/IDN148.DOCX</v>
      </c>
      <c r="S169" s="6" t="str">
        <f>HYPERLINK("https://docs.wto.org/imrd/directdoc.asp?DDFDocuments/v/G/TBTN22/IDN148.DOCX", "https://docs.wto.org/imrd/directdoc.asp?DDFDocuments/v/G/TBTN22/IDN148.DOCX")</f>
        <v>https://docs.wto.org/imrd/directdoc.asp?DDFDocuments/v/G/TBTN22/IDN148.DOCX</v>
      </c>
    </row>
    <row r="170" spans="1:19" ht="45">
      <c r="A170" s="8" t="s">
        <v>773</v>
      </c>
      <c r="B170" s="8" t="s">
        <v>545</v>
      </c>
      <c r="C170" s="7">
        <v>44844</v>
      </c>
      <c r="D170" s="8" t="str">
        <f>HYPERLINK("https://epingalert.org/en/Search?viewData= G/TBT/N/THA/678"," G/TBT/N/THA/678")</f>
        <v xml:space="preserve"> G/TBT/N/THA/678</v>
      </c>
      <c r="E170" s="6" t="s">
        <v>60</v>
      </c>
      <c r="F170" s="8" t="s">
        <v>548</v>
      </c>
      <c r="G170" s="8" t="s">
        <v>549</v>
      </c>
      <c r="I170" s="6" t="s">
        <v>21</v>
      </c>
      <c r="J170" s="6" t="s">
        <v>637</v>
      </c>
      <c r="K170" s="6" t="s">
        <v>638</v>
      </c>
      <c r="L170" s="6" t="s">
        <v>86</v>
      </c>
      <c r="M170" s="6"/>
      <c r="N170" s="7">
        <v>44897</v>
      </c>
      <c r="O170" s="6" t="s">
        <v>25</v>
      </c>
      <c r="P170" s="8" t="s">
        <v>639</v>
      </c>
      <c r="Q170" s="6" t="str">
        <f>HYPERLINK("https://docs.wto.org/imrd/directdoc.asp?DDFDocuments/t/G/TBTN22/SAU1256.DOCX", "https://docs.wto.org/imrd/directdoc.asp?DDFDocuments/t/G/TBTN22/SAU1256.DOCX")</f>
        <v>https://docs.wto.org/imrd/directdoc.asp?DDFDocuments/t/G/TBTN22/SAU1256.DOCX</v>
      </c>
      <c r="R170" s="6" t="str">
        <f>HYPERLINK("https://docs.wto.org/imrd/directdoc.asp?DDFDocuments/u/G/TBTN22/SAU1256.DOCX", "https://docs.wto.org/imrd/directdoc.asp?DDFDocuments/u/G/TBTN22/SAU1256.DOCX")</f>
        <v>https://docs.wto.org/imrd/directdoc.asp?DDFDocuments/u/G/TBTN22/SAU1256.DOCX</v>
      </c>
      <c r="S170" s="6" t="str">
        <f>HYPERLINK("https://docs.wto.org/imrd/directdoc.asp?DDFDocuments/v/G/TBTN22/SAU1256.DOCX", "https://docs.wto.org/imrd/directdoc.asp?DDFDocuments/v/G/TBTN22/SAU1256.DOCX")</f>
        <v>https://docs.wto.org/imrd/directdoc.asp?DDFDocuments/v/G/TBTN22/SAU1256.DOCX</v>
      </c>
    </row>
    <row r="171" spans="1:19" ht="90">
      <c r="A171" s="8" t="s">
        <v>777</v>
      </c>
      <c r="B171" s="8" t="s">
        <v>573</v>
      </c>
      <c r="C171" s="7">
        <v>44840</v>
      </c>
      <c r="D171" s="8" t="str">
        <f>HYPERLINK("https://epingalert.org/en/Search?viewData= G/TBT/N/USA/1927"," G/TBT/N/USA/1927")</f>
        <v xml:space="preserve"> G/TBT/N/USA/1927</v>
      </c>
      <c r="E171" s="6" t="s">
        <v>139</v>
      </c>
      <c r="F171" s="8" t="s">
        <v>571</v>
      </c>
      <c r="G171" s="8" t="s">
        <v>572</v>
      </c>
      <c r="I171" s="6" t="s">
        <v>643</v>
      </c>
      <c r="J171" s="6" t="s">
        <v>21</v>
      </c>
      <c r="K171" s="6" t="s">
        <v>627</v>
      </c>
      <c r="L171" s="6" t="s">
        <v>86</v>
      </c>
      <c r="M171" s="6"/>
      <c r="N171" s="7">
        <v>44897</v>
      </c>
      <c r="O171" s="6" t="s">
        <v>25</v>
      </c>
      <c r="P171" s="8" t="s">
        <v>644</v>
      </c>
      <c r="Q171" s="6" t="str">
        <f>HYPERLINK("https://docs.wto.org/imrd/directdoc.asp?DDFDocuments/t/G/TBTN22/IDN142.DOCX", "https://docs.wto.org/imrd/directdoc.asp?DDFDocuments/t/G/TBTN22/IDN142.DOCX")</f>
        <v>https://docs.wto.org/imrd/directdoc.asp?DDFDocuments/t/G/TBTN22/IDN142.DOCX</v>
      </c>
      <c r="R171" s="6" t="str">
        <f>HYPERLINK("https://docs.wto.org/imrd/directdoc.asp?DDFDocuments/u/G/TBTN22/IDN142.DOCX", "https://docs.wto.org/imrd/directdoc.asp?DDFDocuments/u/G/TBTN22/IDN142.DOCX")</f>
        <v>https://docs.wto.org/imrd/directdoc.asp?DDFDocuments/u/G/TBTN22/IDN142.DOCX</v>
      </c>
      <c r="S171" s="6" t="str">
        <f>HYPERLINK("https://docs.wto.org/imrd/directdoc.asp?DDFDocuments/v/G/TBTN22/IDN142.DOCX", "https://docs.wto.org/imrd/directdoc.asp?DDFDocuments/v/G/TBTN22/IDN142.DOCX")</f>
        <v>https://docs.wto.org/imrd/directdoc.asp?DDFDocuments/v/G/TBTN22/IDN142.DOCX</v>
      </c>
    </row>
    <row r="172" spans="1:19" ht="75">
      <c r="A172" s="8" t="s">
        <v>719</v>
      </c>
      <c r="B172" s="8" t="s">
        <v>206</v>
      </c>
      <c r="C172" s="7">
        <v>44860</v>
      </c>
      <c r="D172" s="8" t="str">
        <f>HYPERLINK("https://epingalert.org/en/Search?viewData= G/TBT/N/KOR/1109"," G/TBT/N/KOR/1109")</f>
        <v xml:space="preserve"> G/TBT/N/KOR/1109</v>
      </c>
      <c r="E172" s="6" t="s">
        <v>37</v>
      </c>
      <c r="F172" s="8" t="s">
        <v>204</v>
      </c>
      <c r="G172" s="8" t="s">
        <v>205</v>
      </c>
      <c r="I172" s="6" t="s">
        <v>648</v>
      </c>
      <c r="J172" s="6" t="s">
        <v>21</v>
      </c>
      <c r="K172" s="6" t="s">
        <v>627</v>
      </c>
      <c r="L172" s="6" t="s">
        <v>86</v>
      </c>
      <c r="M172" s="6"/>
      <c r="N172" s="7">
        <v>44897</v>
      </c>
      <c r="O172" s="6" t="s">
        <v>25</v>
      </c>
      <c r="P172" s="8" t="s">
        <v>649</v>
      </c>
      <c r="Q172" s="6" t="str">
        <f>HYPERLINK("https://docs.wto.org/imrd/directdoc.asp?DDFDocuments/t/G/TBTN22/IDN143.DOCX", "https://docs.wto.org/imrd/directdoc.asp?DDFDocuments/t/G/TBTN22/IDN143.DOCX")</f>
        <v>https://docs.wto.org/imrd/directdoc.asp?DDFDocuments/t/G/TBTN22/IDN143.DOCX</v>
      </c>
      <c r="R172" s="6" t="str">
        <f>HYPERLINK("https://docs.wto.org/imrd/directdoc.asp?DDFDocuments/u/G/TBTN22/IDN143.DOCX", "https://docs.wto.org/imrd/directdoc.asp?DDFDocuments/u/G/TBTN22/IDN143.DOCX")</f>
        <v>https://docs.wto.org/imrd/directdoc.asp?DDFDocuments/u/G/TBTN22/IDN143.DOCX</v>
      </c>
      <c r="S172" s="6" t="str">
        <f>HYPERLINK("https://docs.wto.org/imrd/directdoc.asp?DDFDocuments/v/G/TBTN22/IDN143.DOCX", "https://docs.wto.org/imrd/directdoc.asp?DDFDocuments/v/G/TBTN22/IDN143.DOCX")</f>
        <v>https://docs.wto.org/imrd/directdoc.asp?DDFDocuments/v/G/TBTN22/IDN143.DOCX</v>
      </c>
    </row>
    <row r="173" spans="1:19" ht="105">
      <c r="A173" s="8" t="s">
        <v>739</v>
      </c>
      <c r="B173" s="8" t="s">
        <v>337</v>
      </c>
      <c r="C173" s="7">
        <v>44855</v>
      </c>
      <c r="D173" s="8" t="str">
        <f>HYPERLINK("https://epingalert.org/en/Search?viewData= G/TBT/N/MAC/20"," G/TBT/N/MAC/20")</f>
        <v xml:space="preserve"> G/TBT/N/MAC/20</v>
      </c>
      <c r="E173" s="6" t="s">
        <v>291</v>
      </c>
      <c r="F173" s="8" t="s">
        <v>335</v>
      </c>
      <c r="G173" s="8" t="s">
        <v>336</v>
      </c>
      <c r="I173" s="6" t="s">
        <v>653</v>
      </c>
      <c r="J173" s="6" t="s">
        <v>21</v>
      </c>
      <c r="K173" s="6" t="s">
        <v>34</v>
      </c>
      <c r="L173" s="6" t="s">
        <v>21</v>
      </c>
      <c r="M173" s="6"/>
      <c r="N173" s="7" t="s">
        <v>21</v>
      </c>
      <c r="O173" s="6" t="s">
        <v>25</v>
      </c>
      <c r="P173" s="8" t="s">
        <v>654</v>
      </c>
      <c r="Q173" s="6" t="str">
        <f>HYPERLINK("https://docs.wto.org/imrd/directdoc.asp?DDFDocuments/t/G/TBTN22/BRA1451.DOCX", "https://docs.wto.org/imrd/directdoc.asp?DDFDocuments/t/G/TBTN22/BRA1451.DOCX")</f>
        <v>https://docs.wto.org/imrd/directdoc.asp?DDFDocuments/t/G/TBTN22/BRA1451.DOCX</v>
      </c>
      <c r="R173" s="6" t="str">
        <f>HYPERLINK("https://docs.wto.org/imrd/directdoc.asp?DDFDocuments/u/G/TBTN22/BRA1451.DOCX", "https://docs.wto.org/imrd/directdoc.asp?DDFDocuments/u/G/TBTN22/BRA1451.DOCX")</f>
        <v>https://docs.wto.org/imrd/directdoc.asp?DDFDocuments/u/G/TBTN22/BRA1451.DOCX</v>
      </c>
      <c r="S173" s="6" t="str">
        <f>HYPERLINK("https://docs.wto.org/imrd/directdoc.asp?DDFDocuments/v/G/TBTN22/BRA1451.DOCX", "https://docs.wto.org/imrd/directdoc.asp?DDFDocuments/v/G/TBTN22/BRA1451.DOCX")</f>
        <v>https://docs.wto.org/imrd/directdoc.asp?DDFDocuments/v/G/TBTN22/BRA1451.DOCX</v>
      </c>
    </row>
    <row r="174" spans="1:19" ht="330">
      <c r="A174" s="8" t="s">
        <v>698</v>
      </c>
      <c r="B174" s="8" t="s">
        <v>63</v>
      </c>
      <c r="C174" s="7">
        <v>44861</v>
      </c>
      <c r="D174" s="8" t="str">
        <f>HYPERLINK("https://epingalert.org/en/Search?viewData= G/TBT/N/THA/688"," G/TBT/N/THA/688")</f>
        <v xml:space="preserve"> G/TBT/N/THA/688</v>
      </c>
      <c r="E174" s="6" t="s">
        <v>60</v>
      </c>
      <c r="F174" s="8" t="s">
        <v>61</v>
      </c>
      <c r="G174" s="8" t="s">
        <v>62</v>
      </c>
      <c r="I174" s="6" t="s">
        <v>658</v>
      </c>
      <c r="J174" s="6" t="s">
        <v>21</v>
      </c>
      <c r="K174" s="6" t="s">
        <v>627</v>
      </c>
      <c r="L174" s="6" t="s">
        <v>86</v>
      </c>
      <c r="M174" s="6"/>
      <c r="N174" s="7">
        <v>44897</v>
      </c>
      <c r="O174" s="6" t="s">
        <v>25</v>
      </c>
      <c r="P174" s="8" t="s">
        <v>659</v>
      </c>
      <c r="Q174" s="6" t="str">
        <f>HYPERLINK("https://docs.wto.org/imrd/directdoc.asp?DDFDocuments/t/G/TBTN22/IDN141.DOCX", "https://docs.wto.org/imrd/directdoc.asp?DDFDocuments/t/G/TBTN22/IDN141.DOCX")</f>
        <v>https://docs.wto.org/imrd/directdoc.asp?DDFDocuments/t/G/TBTN22/IDN141.DOCX</v>
      </c>
      <c r="R174" s="6" t="str">
        <f>HYPERLINK("https://docs.wto.org/imrd/directdoc.asp?DDFDocuments/u/G/TBTN22/IDN141.DOCX", "https://docs.wto.org/imrd/directdoc.asp?DDFDocuments/u/G/TBTN22/IDN141.DOCX")</f>
        <v>https://docs.wto.org/imrd/directdoc.asp?DDFDocuments/u/G/TBTN22/IDN141.DOCX</v>
      </c>
      <c r="S174" s="6" t="str">
        <f>HYPERLINK("https://docs.wto.org/imrd/directdoc.asp?DDFDocuments/v/G/TBTN22/IDN141.DOCX", "https://docs.wto.org/imrd/directdoc.asp?DDFDocuments/v/G/TBTN22/IDN141.DOCX")</f>
        <v>https://docs.wto.org/imrd/directdoc.asp?DDFDocuments/v/G/TBTN22/IDN141.DOCX</v>
      </c>
    </row>
    <row r="175" spans="1:19" ht="315">
      <c r="A175" s="8" t="s">
        <v>698</v>
      </c>
      <c r="B175" s="8" t="s">
        <v>63</v>
      </c>
      <c r="C175" s="7">
        <v>44861</v>
      </c>
      <c r="D175" s="8" t="str">
        <f>HYPERLINK("https://epingalert.org/en/Search?viewData= G/TBT/N/THA/689"," G/TBT/N/THA/689")</f>
        <v xml:space="preserve"> G/TBT/N/THA/689</v>
      </c>
      <c r="E175" s="6" t="s">
        <v>60</v>
      </c>
      <c r="F175" s="8" t="s">
        <v>80</v>
      </c>
      <c r="G175" s="8" t="s">
        <v>81</v>
      </c>
      <c r="I175" s="6" t="s">
        <v>663</v>
      </c>
      <c r="J175" s="6" t="s">
        <v>21</v>
      </c>
      <c r="K175" s="6" t="s">
        <v>393</v>
      </c>
      <c r="L175" s="6" t="s">
        <v>21</v>
      </c>
      <c r="M175" s="6"/>
      <c r="N175" s="7">
        <v>44897</v>
      </c>
      <c r="O175" s="6" t="s">
        <v>25</v>
      </c>
      <c r="P175" s="8" t="s">
        <v>664</v>
      </c>
      <c r="Q175" s="6" t="str">
        <f>HYPERLINK("https://docs.wto.org/imrd/directdoc.asp?DDFDocuments/t/G/TBTN22/SAU1257.DOCX", "https://docs.wto.org/imrd/directdoc.asp?DDFDocuments/t/G/TBTN22/SAU1257.DOCX")</f>
        <v>https://docs.wto.org/imrd/directdoc.asp?DDFDocuments/t/G/TBTN22/SAU1257.DOCX</v>
      </c>
      <c r="R175" s="6" t="str">
        <f>HYPERLINK("https://docs.wto.org/imrd/directdoc.asp?DDFDocuments/u/G/TBTN22/SAU1257.DOCX", "https://docs.wto.org/imrd/directdoc.asp?DDFDocuments/u/G/TBTN22/SAU1257.DOCX")</f>
        <v>https://docs.wto.org/imrd/directdoc.asp?DDFDocuments/u/G/TBTN22/SAU1257.DOCX</v>
      </c>
      <c r="S175" s="6" t="str">
        <f>HYPERLINK("https://docs.wto.org/imrd/directdoc.asp?DDFDocuments/v/G/TBTN22/SAU1257.DOCX", "https://docs.wto.org/imrd/directdoc.asp?DDFDocuments/v/G/TBTN22/SAU1257.DOCX")</f>
        <v>https://docs.wto.org/imrd/directdoc.asp?DDFDocuments/v/G/TBTN22/SAU1257.DOCX</v>
      </c>
    </row>
    <row r="176" spans="1:19" ht="195">
      <c r="A176" s="8" t="s">
        <v>700</v>
      </c>
      <c r="B176" s="8" t="s">
        <v>77</v>
      </c>
      <c r="C176" s="7">
        <v>44861</v>
      </c>
      <c r="D176" s="8" t="str">
        <f>HYPERLINK("https://epingalert.org/en/Search?viewData= G/TBT/N/THA/687"," G/TBT/N/THA/687")</f>
        <v xml:space="preserve"> G/TBT/N/THA/687</v>
      </c>
      <c r="E176" s="6" t="s">
        <v>60</v>
      </c>
      <c r="F176" s="8" t="s">
        <v>75</v>
      </c>
      <c r="G176" s="8" t="s">
        <v>76</v>
      </c>
      <c r="I176" s="6" t="s">
        <v>668</v>
      </c>
      <c r="J176" s="6" t="s">
        <v>21</v>
      </c>
      <c r="K176" s="6" t="s">
        <v>627</v>
      </c>
      <c r="L176" s="6" t="s">
        <v>86</v>
      </c>
      <c r="M176" s="6"/>
      <c r="N176" s="7">
        <v>44897</v>
      </c>
      <c r="O176" s="6" t="s">
        <v>25</v>
      </c>
      <c r="P176" s="8" t="s">
        <v>669</v>
      </c>
      <c r="Q176" s="6" t="str">
        <f>HYPERLINK("https://docs.wto.org/imrd/directdoc.asp?DDFDocuments/t/G/TBTN22/IDN145.DOCX", "https://docs.wto.org/imrd/directdoc.asp?DDFDocuments/t/G/TBTN22/IDN145.DOCX")</f>
        <v>https://docs.wto.org/imrd/directdoc.asp?DDFDocuments/t/G/TBTN22/IDN145.DOCX</v>
      </c>
      <c r="R176" s="6" t="str">
        <f>HYPERLINK("https://docs.wto.org/imrd/directdoc.asp?DDFDocuments/u/G/TBTN22/IDN145.DOCX", "https://docs.wto.org/imrd/directdoc.asp?DDFDocuments/u/G/TBTN22/IDN145.DOCX")</f>
        <v>https://docs.wto.org/imrd/directdoc.asp?DDFDocuments/u/G/TBTN22/IDN145.DOCX</v>
      </c>
      <c r="S176" s="6" t="str">
        <f>HYPERLINK("https://docs.wto.org/imrd/directdoc.asp?DDFDocuments/v/G/TBTN22/IDN145.DOCX", "https://docs.wto.org/imrd/directdoc.asp?DDFDocuments/v/G/TBTN22/IDN145.DOCX")</f>
        <v>https://docs.wto.org/imrd/directdoc.asp?DDFDocuments/v/G/TBTN22/IDN145.DOCX</v>
      </c>
    </row>
    <row r="177" spans="1:19" ht="195">
      <c r="A177" s="8" t="s">
        <v>700</v>
      </c>
      <c r="B177" s="8" t="s">
        <v>77</v>
      </c>
      <c r="C177" s="7">
        <v>44861</v>
      </c>
      <c r="D177" s="8" t="str">
        <f>HYPERLINK("https://epingalert.org/en/Search?viewData= G/TBT/N/THA/686"," G/TBT/N/THA/686")</f>
        <v xml:space="preserve"> G/TBT/N/THA/686</v>
      </c>
      <c r="E177" s="6" t="s">
        <v>60</v>
      </c>
      <c r="F177" s="8" t="s">
        <v>150</v>
      </c>
      <c r="G177" s="8" t="s">
        <v>151</v>
      </c>
      <c r="I177" s="6" t="s">
        <v>673</v>
      </c>
      <c r="J177" s="6" t="s">
        <v>21</v>
      </c>
      <c r="K177" s="6" t="s">
        <v>674</v>
      </c>
      <c r="L177" s="6" t="s">
        <v>86</v>
      </c>
      <c r="M177" s="6"/>
      <c r="N177" s="7">
        <v>44897</v>
      </c>
      <c r="O177" s="6" t="s">
        <v>25</v>
      </c>
      <c r="P177" s="8" t="s">
        <v>675</v>
      </c>
      <c r="Q177" s="6" t="str">
        <f>HYPERLINK("https://docs.wto.org/imrd/directdoc.asp?DDFDocuments/t/G/TBTN22/IDN146.DOCX", "https://docs.wto.org/imrd/directdoc.asp?DDFDocuments/t/G/TBTN22/IDN146.DOCX")</f>
        <v>https://docs.wto.org/imrd/directdoc.asp?DDFDocuments/t/G/TBTN22/IDN146.DOCX</v>
      </c>
      <c r="R177" s="6" t="str">
        <f>HYPERLINK("https://docs.wto.org/imrd/directdoc.asp?DDFDocuments/u/G/TBTN22/IDN146.DOCX", "https://docs.wto.org/imrd/directdoc.asp?DDFDocuments/u/G/TBTN22/IDN146.DOCX")</f>
        <v>https://docs.wto.org/imrd/directdoc.asp?DDFDocuments/u/G/TBTN22/IDN146.DOCX</v>
      </c>
      <c r="S177" s="6" t="str">
        <f>HYPERLINK("https://docs.wto.org/imrd/directdoc.asp?DDFDocuments/v/G/TBTN22/IDN146.DOCX", "https://docs.wto.org/imrd/directdoc.asp?DDFDocuments/v/G/TBTN22/IDN146.DOCX")</f>
        <v>https://docs.wto.org/imrd/directdoc.asp?DDFDocuments/v/G/TBTN22/IDN146.DOCX</v>
      </c>
    </row>
    <row r="178" spans="1:19" ht="30">
      <c r="A178" s="8" t="s">
        <v>764</v>
      </c>
      <c r="B178" s="8" t="s">
        <v>482</v>
      </c>
      <c r="C178" s="7">
        <v>44848</v>
      </c>
      <c r="D178" s="8" t="str">
        <f>HYPERLINK("https://epingalert.org/en/Search?viewData= G/TBT/N/CHN/1706"," G/TBT/N/CHN/1706")</f>
        <v xml:space="preserve"> G/TBT/N/CHN/1706</v>
      </c>
      <c r="E178" s="6" t="s">
        <v>181</v>
      </c>
      <c r="F178" s="8" t="s">
        <v>480</v>
      </c>
      <c r="G178" s="8" t="s">
        <v>481</v>
      </c>
      <c r="I178" s="6" t="s">
        <v>679</v>
      </c>
      <c r="J178" s="6" t="s">
        <v>21</v>
      </c>
      <c r="K178" s="6" t="s">
        <v>627</v>
      </c>
      <c r="L178" s="6" t="s">
        <v>86</v>
      </c>
      <c r="M178" s="6"/>
      <c r="N178" s="7">
        <v>44897</v>
      </c>
      <c r="O178" s="6" t="s">
        <v>25</v>
      </c>
      <c r="P178" s="8" t="s">
        <v>680</v>
      </c>
      <c r="Q178" s="6" t="str">
        <f>HYPERLINK("https://docs.wto.org/imrd/directdoc.asp?DDFDocuments/t/G/TBTN22/IDN147.DOCX", "https://docs.wto.org/imrd/directdoc.asp?DDFDocuments/t/G/TBTN22/IDN147.DOCX")</f>
        <v>https://docs.wto.org/imrd/directdoc.asp?DDFDocuments/t/G/TBTN22/IDN147.DOCX</v>
      </c>
      <c r="R178" s="6" t="str">
        <f>HYPERLINK("https://docs.wto.org/imrd/directdoc.asp?DDFDocuments/u/G/TBTN22/IDN147.DOCX", "https://docs.wto.org/imrd/directdoc.asp?DDFDocuments/u/G/TBTN22/IDN147.DOCX")</f>
        <v>https://docs.wto.org/imrd/directdoc.asp?DDFDocuments/u/G/TBTN22/IDN147.DOCX</v>
      </c>
      <c r="S178" s="6" t="str">
        <f>HYPERLINK("https://docs.wto.org/imrd/directdoc.asp?DDFDocuments/v/G/TBTN22/IDN147.DOCX", "https://docs.wto.org/imrd/directdoc.asp?DDFDocuments/v/G/TBTN22/IDN147.DOCX")</f>
        <v>https://docs.wto.org/imrd/directdoc.asp?DDFDocuments/v/G/TBTN22/IDN147.DOCX</v>
      </c>
    </row>
    <row r="179" spans="1:19" ht="180">
      <c r="A179" s="8" t="s">
        <v>763</v>
      </c>
      <c r="B179" s="8" t="s">
        <v>477</v>
      </c>
      <c r="C179" s="7">
        <v>44848</v>
      </c>
      <c r="D179" s="8" t="str">
        <f>HYPERLINK("https://epingalert.org/en/Search?viewData= G/TBT/N/FRA/226"," G/TBT/N/FRA/226")</f>
        <v xml:space="preserve"> G/TBT/N/FRA/226</v>
      </c>
      <c r="E179" s="6" t="s">
        <v>474</v>
      </c>
      <c r="F179" s="8" t="s">
        <v>475</v>
      </c>
      <c r="G179" s="8" t="s">
        <v>476</v>
      </c>
      <c r="I179" s="6" t="s">
        <v>684</v>
      </c>
      <c r="J179" s="6" t="s">
        <v>21</v>
      </c>
      <c r="K179" s="6" t="s">
        <v>685</v>
      </c>
      <c r="L179" s="6" t="s">
        <v>21</v>
      </c>
      <c r="M179" s="6"/>
      <c r="N179" s="7" t="s">
        <v>21</v>
      </c>
      <c r="O179" s="6" t="s">
        <v>25</v>
      </c>
      <c r="P179" s="8" t="s">
        <v>686</v>
      </c>
      <c r="Q179" s="6" t="str">
        <f>HYPERLINK("https://docs.wto.org/imrd/directdoc.asp?DDFDocuments/t/G/TBTN22/IDN150.DOCX", "https://docs.wto.org/imrd/directdoc.asp?DDFDocuments/t/G/TBTN22/IDN150.DOCX")</f>
        <v>https://docs.wto.org/imrd/directdoc.asp?DDFDocuments/t/G/TBTN22/IDN150.DOCX</v>
      </c>
      <c r="R179" s="6" t="str">
        <f>HYPERLINK("https://docs.wto.org/imrd/directdoc.asp?DDFDocuments/u/G/TBTN22/IDN150.DOCX", "https://docs.wto.org/imrd/directdoc.asp?DDFDocuments/u/G/TBTN22/IDN150.DOCX")</f>
        <v>https://docs.wto.org/imrd/directdoc.asp?DDFDocuments/u/G/TBTN22/IDN150.DOCX</v>
      </c>
      <c r="S179" s="6" t="str">
        <f>HYPERLINK("https://docs.wto.org/imrd/directdoc.asp?DDFDocuments/v/G/TBTN22/IDN150.DOCX", "https://docs.wto.org/imrd/directdoc.asp?DDFDocuments/v/G/TBTN22/IDN150.DOCX")</f>
        <v>https://docs.wto.org/imrd/directdoc.asp?DDFDocuments/v/G/TBTN22/IDN150.DOCX</v>
      </c>
    </row>
    <row r="180" spans="1:19" ht="90">
      <c r="A180" s="8" t="s">
        <v>767</v>
      </c>
      <c r="B180" s="8" t="s">
        <v>504</v>
      </c>
      <c r="C180" s="7">
        <v>44848</v>
      </c>
      <c r="D180" s="8" t="str">
        <f>HYPERLINK("https://epingalert.org/en/Search?viewData= G/TBT/N/CHN/1701"," G/TBT/N/CHN/1701")</f>
        <v xml:space="preserve"> G/TBT/N/CHN/1701</v>
      </c>
      <c r="E180" s="6" t="s">
        <v>181</v>
      </c>
      <c r="F180" s="8" t="s">
        <v>502</v>
      </c>
      <c r="G180" s="8" t="s">
        <v>503</v>
      </c>
      <c r="I180" s="6" t="s">
        <v>690</v>
      </c>
      <c r="J180" s="6" t="s">
        <v>21</v>
      </c>
      <c r="K180" s="6" t="s">
        <v>627</v>
      </c>
      <c r="L180" s="6" t="s">
        <v>86</v>
      </c>
      <c r="M180" s="6"/>
      <c r="N180" s="7">
        <v>44897</v>
      </c>
      <c r="O180" s="6" t="s">
        <v>25</v>
      </c>
      <c r="P180" s="8" t="s">
        <v>691</v>
      </c>
      <c r="Q180" s="6" t="str">
        <f>HYPERLINK("https://docs.wto.org/imrd/directdoc.asp?DDFDocuments/t/G/TBTN22/IDN149.DOCX", "https://docs.wto.org/imrd/directdoc.asp?DDFDocuments/t/G/TBTN22/IDN149.DOCX")</f>
        <v>https://docs.wto.org/imrd/directdoc.asp?DDFDocuments/t/G/TBTN22/IDN149.DOCX</v>
      </c>
      <c r="R180" s="6" t="str">
        <f>HYPERLINK("https://docs.wto.org/imrd/directdoc.asp?DDFDocuments/u/G/TBTN22/IDN149.DOCX", "https://docs.wto.org/imrd/directdoc.asp?DDFDocuments/u/G/TBTN22/IDN149.DOCX")</f>
        <v>https://docs.wto.org/imrd/directdoc.asp?DDFDocuments/u/G/TBTN22/IDN149.DOCX</v>
      </c>
      <c r="S180" s="6" t="str">
        <f>HYPERLINK("https://docs.wto.org/imrd/directdoc.asp?DDFDocuments/v/G/TBTN22/IDN149.DOCX", "https://docs.wto.org/imrd/directdoc.asp?DDFDocuments/v/G/TBTN22/IDN149.DOCX")</f>
        <v>https://docs.wto.org/imrd/directdoc.asp?DDFDocuments/v/G/TBTN22/IDN149.DOCX</v>
      </c>
    </row>
  </sheetData>
  <sortState xmlns:xlrd2="http://schemas.microsoft.com/office/spreadsheetml/2017/richdata2" ref="A2:G180">
    <sortCondition ref="A2:A180"/>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2022-11-01T08:51:55Z</dcterms:created>
  <dcterms:modified xsi:type="dcterms:W3CDTF">2022-11-03T10:40:34Z</dcterms:modified>
</cp:coreProperties>
</file>