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2190B898-83F1-4BA0-96E7-11CAFC43AEEC}" xr6:coauthVersionLast="47" xr6:coauthVersionMax="47" xr10:uidLastSave="{00000000-0000-0000-0000-000000000000}"/>
  <bookViews>
    <workbookView xWindow="-108" yWindow="-108" windowWidth="23256" windowHeight="12576"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P246" i="1"/>
  <c r="C5" i="1"/>
  <c r="N245" i="1"/>
  <c r="C172" i="1"/>
  <c r="O244" i="1"/>
  <c r="N244" i="1"/>
  <c r="C229" i="1"/>
  <c r="N243" i="1"/>
  <c r="C41" i="1"/>
  <c r="N242" i="1"/>
  <c r="C40" i="1"/>
  <c r="N241" i="1"/>
  <c r="C145" i="1"/>
  <c r="N240" i="1"/>
  <c r="C39" i="1"/>
  <c r="N239" i="1"/>
  <c r="C38" i="1"/>
  <c r="P238" i="1"/>
  <c r="C34" i="1"/>
  <c r="N237" i="1"/>
  <c r="C26" i="1"/>
  <c r="P236" i="1"/>
  <c r="C81" i="1"/>
  <c r="N235" i="1"/>
  <c r="C197" i="1"/>
  <c r="O234" i="1"/>
  <c r="N234" i="1"/>
  <c r="C80" i="1"/>
  <c r="O233" i="1"/>
  <c r="N233" i="1"/>
  <c r="C130" i="1"/>
  <c r="N232" i="1"/>
  <c r="C14" i="1"/>
  <c r="N231" i="1"/>
  <c r="C37" i="1"/>
  <c r="N230" i="1"/>
  <c r="C144" i="1"/>
  <c r="N229" i="1"/>
  <c r="C25" i="1"/>
  <c r="N228" i="1"/>
  <c r="C173" i="1"/>
  <c r="N227" i="1"/>
  <c r="C49" i="1"/>
  <c r="P226" i="1"/>
  <c r="N226" i="1"/>
  <c r="C124" i="1"/>
  <c r="N225" i="1"/>
  <c r="C132" i="1"/>
  <c r="O224" i="1"/>
  <c r="N224" i="1"/>
  <c r="C234" i="1"/>
  <c r="N223" i="1"/>
  <c r="C36" i="1"/>
  <c r="N222" i="1"/>
  <c r="C35" i="1"/>
  <c r="P221" i="1"/>
  <c r="N221" i="1"/>
  <c r="C30" i="1"/>
  <c r="N220" i="1"/>
  <c r="C143" i="1"/>
  <c r="N219" i="1"/>
  <c r="C246" i="1"/>
  <c r="N218" i="1"/>
  <c r="C20" i="1"/>
  <c r="N217" i="1"/>
  <c r="N216" i="1"/>
  <c r="C134" i="1"/>
  <c r="N215" i="1"/>
  <c r="C146" i="1"/>
  <c r="N214" i="1"/>
  <c r="C186" i="1"/>
  <c r="N213" i="1"/>
  <c r="C185" i="1"/>
  <c r="N212" i="1"/>
  <c r="C162" i="1"/>
  <c r="P211" i="1"/>
  <c r="C224" i="1"/>
  <c r="N210" i="1"/>
  <c r="C21" i="1"/>
  <c r="N209" i="1"/>
  <c r="C184" i="1"/>
  <c r="N208" i="1"/>
  <c r="C126" i="1"/>
  <c r="N207" i="1"/>
  <c r="C170" i="1"/>
  <c r="N206" i="1"/>
  <c r="C156" i="1"/>
  <c r="N205" i="1"/>
  <c r="C183" i="1"/>
  <c r="P204" i="1"/>
  <c r="C90" i="1"/>
  <c r="N203" i="1"/>
  <c r="C182" i="1"/>
  <c r="N202" i="1"/>
  <c r="C161" i="1"/>
  <c r="N201" i="1"/>
  <c r="C194" i="1"/>
  <c r="N200" i="1"/>
  <c r="C159" i="1"/>
  <c r="N199" i="1"/>
  <c r="C128" i="1"/>
  <c r="N198" i="1"/>
  <c r="C189" i="1"/>
  <c r="N197" i="1"/>
  <c r="C160" i="1"/>
  <c r="N196" i="1"/>
  <c r="C127" i="1"/>
  <c r="N195" i="1"/>
  <c r="C220" i="1"/>
  <c r="N194" i="1"/>
  <c r="C19" i="1"/>
  <c r="N193" i="1"/>
  <c r="C181" i="1"/>
  <c r="N192" i="1"/>
  <c r="C180" i="1"/>
  <c r="N191" i="1"/>
  <c r="C46" i="1"/>
  <c r="N190" i="1"/>
  <c r="C12" i="1"/>
  <c r="N189" i="1"/>
  <c r="C11" i="1"/>
  <c r="N188" i="1"/>
  <c r="C155" i="1"/>
  <c r="N187" i="1"/>
  <c r="C10" i="1"/>
  <c r="N186" i="1"/>
  <c r="C242" i="1"/>
  <c r="N185" i="1"/>
  <c r="C9" i="1"/>
  <c r="N184" i="1"/>
  <c r="C227" i="1"/>
  <c r="N183" i="1"/>
  <c r="C141" i="1"/>
  <c r="N182" i="1"/>
  <c r="C133" i="1"/>
  <c r="N181" i="1"/>
  <c r="C8" i="1"/>
  <c r="N180" i="1"/>
  <c r="C239" i="1"/>
  <c r="N179" i="1"/>
  <c r="C7" i="1"/>
  <c r="N178" i="1"/>
  <c r="C76" i="1"/>
  <c r="N177" i="1"/>
  <c r="C17" i="1"/>
  <c r="N176" i="1"/>
  <c r="C218" i="1"/>
  <c r="N175" i="1"/>
  <c r="C45" i="1"/>
  <c r="N174" i="1"/>
  <c r="C44" i="1"/>
  <c r="N173" i="1"/>
  <c r="C241" i="1"/>
  <c r="N172" i="1"/>
  <c r="C238" i="1"/>
  <c r="N171" i="1"/>
  <c r="C6" i="1"/>
  <c r="N170" i="1"/>
  <c r="C42" i="1"/>
  <c r="N169" i="1"/>
  <c r="C200" i="1"/>
  <c r="N168" i="1"/>
  <c r="C213" i="1"/>
  <c r="N167" i="1"/>
  <c r="C212" i="1"/>
  <c r="N166" i="1"/>
  <c r="C168" i="1"/>
  <c r="N165" i="1"/>
  <c r="C211" i="1"/>
  <c r="N164" i="1"/>
  <c r="C135" i="1"/>
  <c r="N163" i="1"/>
  <c r="C210" i="1"/>
  <c r="N162" i="1"/>
  <c r="C209" i="1"/>
  <c r="P161" i="1"/>
  <c r="C176" i="1"/>
  <c r="N160" i="1"/>
  <c r="C208" i="1"/>
  <c r="N159" i="1"/>
  <c r="C18" i="1"/>
  <c r="N158" i="1"/>
  <c r="C243" i="1"/>
  <c r="N157" i="1"/>
  <c r="C157" i="1"/>
  <c r="N156" i="1"/>
  <c r="C193" i="1"/>
  <c r="N155" i="1"/>
  <c r="C207" i="1"/>
  <c r="N154" i="1"/>
  <c r="C206" i="1"/>
  <c r="N153" i="1"/>
  <c r="C205" i="1"/>
  <c r="N152" i="1"/>
  <c r="C204" i="1"/>
  <c r="N151" i="1"/>
  <c r="C203" i="1"/>
  <c r="N150" i="1"/>
  <c r="C202" i="1"/>
  <c r="N149" i="1"/>
  <c r="C201" i="1"/>
  <c r="N148" i="1"/>
  <c r="C13" i="1"/>
  <c r="N147" i="1"/>
  <c r="C93" i="1"/>
  <c r="N146" i="1"/>
  <c r="C188" i="1"/>
  <c r="N145" i="1"/>
  <c r="C60" i="1"/>
  <c r="N144" i="1"/>
  <c r="C59" i="1"/>
  <c r="N143" i="1"/>
  <c r="C245" i="1"/>
  <c r="N142" i="1"/>
  <c r="C58" i="1"/>
  <c r="N141" i="1"/>
  <c r="C57" i="1"/>
  <c r="N140" i="1"/>
  <c r="C51" i="1"/>
  <c r="N139" i="1"/>
  <c r="C169" i="1"/>
  <c r="N138" i="1"/>
  <c r="C163" i="1"/>
  <c r="N137" i="1"/>
  <c r="C164" i="1"/>
  <c r="N136" i="1"/>
  <c r="C48" i="1"/>
  <c r="N135" i="1"/>
  <c r="C56" i="1"/>
  <c r="N134" i="1"/>
  <c r="C55" i="1"/>
  <c r="N133" i="1"/>
  <c r="C54" i="1"/>
  <c r="N132" i="1"/>
  <c r="C192" i="1"/>
  <c r="N131" i="1"/>
  <c r="C225" i="1"/>
  <c r="N130" i="1"/>
  <c r="C3" i="1"/>
  <c r="N129" i="1"/>
  <c r="C191" i="1"/>
  <c r="N128" i="1"/>
  <c r="C221" i="1"/>
  <c r="N127" i="1"/>
  <c r="C92" i="1"/>
  <c r="N126" i="1"/>
  <c r="C53" i="1"/>
  <c r="N125" i="1"/>
  <c r="C139" i="1"/>
  <c r="N124" i="1"/>
  <c r="C236" i="1"/>
  <c r="N123" i="1"/>
  <c r="C91" i="1"/>
  <c r="N122" i="1"/>
  <c r="C171" i="1"/>
  <c r="N121" i="1"/>
  <c r="C74" i="1"/>
  <c r="N120" i="1"/>
  <c r="C73" i="1"/>
  <c r="N119" i="1"/>
  <c r="C72" i="1"/>
  <c r="N118" i="1"/>
  <c r="C71" i="1"/>
  <c r="N117" i="1"/>
  <c r="C70" i="1"/>
  <c r="N116" i="1"/>
  <c r="C69" i="1"/>
  <c r="N115" i="1"/>
  <c r="C22" i="1"/>
  <c r="N114" i="1"/>
  <c r="C68" i="1"/>
  <c r="N113" i="1"/>
  <c r="C67" i="1"/>
  <c r="N112" i="1"/>
  <c r="C66" i="1"/>
  <c r="N111" i="1"/>
  <c r="C65" i="1"/>
  <c r="N110" i="1"/>
  <c r="C64" i="1"/>
  <c r="N109" i="1"/>
  <c r="C63" i="1"/>
  <c r="N108" i="1"/>
  <c r="C62" i="1"/>
  <c r="N107" i="1"/>
  <c r="C61" i="1"/>
  <c r="N106" i="1"/>
  <c r="C123" i="1"/>
  <c r="N105" i="1"/>
  <c r="C122" i="1"/>
  <c r="N104" i="1"/>
  <c r="C121" i="1"/>
  <c r="N103" i="1"/>
  <c r="C120" i="1"/>
  <c r="P102" i="1"/>
  <c r="C165" i="1"/>
  <c r="N101" i="1"/>
  <c r="C16" i="1"/>
  <c r="N100" i="1"/>
  <c r="C151" i="1"/>
  <c r="N99" i="1"/>
  <c r="C131" i="1"/>
  <c r="N98" i="1"/>
  <c r="C119" i="1"/>
  <c r="N97" i="1"/>
  <c r="C118" i="1"/>
  <c r="N96" i="1"/>
  <c r="C117" i="1"/>
  <c r="N95" i="1"/>
  <c r="C116" i="1"/>
  <c r="N94" i="1"/>
  <c r="C115" i="1"/>
  <c r="N93" i="1"/>
  <c r="C114" i="1"/>
  <c r="N92" i="1"/>
  <c r="C113" i="1"/>
  <c r="N91" i="1"/>
  <c r="C222" i="1"/>
  <c r="N90" i="1"/>
  <c r="C147" i="1"/>
  <c r="N89" i="1"/>
  <c r="C112" i="1"/>
  <c r="N88" i="1"/>
  <c r="C111" i="1"/>
  <c r="N87" i="1"/>
  <c r="C110" i="1"/>
  <c r="N86" i="1"/>
  <c r="C109" i="1"/>
  <c r="N85" i="1"/>
  <c r="C28" i="1"/>
  <c r="N84" i="1"/>
  <c r="C108" i="1"/>
  <c r="N83" i="1"/>
  <c r="C107" i="1"/>
  <c r="N82" i="1"/>
  <c r="C223" i="1"/>
  <c r="N81" i="1"/>
  <c r="C106" i="1"/>
  <c r="N80" i="1"/>
  <c r="C105" i="1"/>
  <c r="N79" i="1"/>
  <c r="C158" i="1"/>
  <c r="N78" i="1"/>
  <c r="C104" i="1"/>
  <c r="N77" i="1"/>
  <c r="C103" i="1"/>
  <c r="N76" i="1"/>
  <c r="C102" i="1"/>
  <c r="N75" i="1"/>
  <c r="C101" i="1"/>
  <c r="N74" i="1"/>
  <c r="C100" i="1"/>
  <c r="N73" i="1"/>
  <c r="C99" i="1"/>
  <c r="N72" i="1"/>
  <c r="C98" i="1"/>
  <c r="N71" i="1"/>
  <c r="C140" i="1"/>
  <c r="N70" i="1"/>
  <c r="C97" i="1"/>
  <c r="N69" i="1"/>
  <c r="C96" i="1"/>
  <c r="N68" i="1"/>
  <c r="C150" i="1"/>
  <c r="N67" i="1"/>
  <c r="C95" i="1"/>
  <c r="P66" i="1"/>
  <c r="C33" i="1"/>
  <c r="N65" i="1"/>
  <c r="C94" i="1"/>
  <c r="N64" i="1"/>
  <c r="C198" i="1"/>
  <c r="N63" i="1"/>
  <c r="C244" i="1"/>
  <c r="N62" i="1"/>
  <c r="C89" i="1"/>
  <c r="N61" i="1"/>
  <c r="C179" i="1"/>
  <c r="N60" i="1"/>
  <c r="C88" i="1"/>
  <c r="N59" i="1"/>
  <c r="C87" i="1"/>
  <c r="N58" i="1"/>
  <c r="C86" i="1"/>
  <c r="N57" i="1"/>
  <c r="C85" i="1"/>
  <c r="N56" i="1"/>
  <c r="C84" i="1"/>
  <c r="N55" i="1"/>
  <c r="C83" i="1"/>
  <c r="N54" i="1"/>
  <c r="C82" i="1"/>
  <c r="N53" i="1"/>
  <c r="C75" i="1"/>
  <c r="N52" i="1"/>
  <c r="C52" i="1"/>
  <c r="N51" i="1"/>
  <c r="C148" i="1"/>
  <c r="N50" i="1"/>
  <c r="C231" i="1"/>
  <c r="N49" i="1"/>
  <c r="C214" i="1"/>
  <c r="N48" i="1"/>
  <c r="C230" i="1"/>
  <c r="N47" i="1"/>
  <c r="C232" i="1"/>
  <c r="N46" i="1"/>
  <c r="C233" i="1"/>
  <c r="N45" i="1"/>
  <c r="C142" i="1"/>
  <c r="N44" i="1"/>
  <c r="C166" i="1"/>
  <c r="N43" i="1"/>
  <c r="C50" i="1"/>
  <c r="N42" i="1"/>
  <c r="C32" i="1"/>
  <c r="N41" i="1"/>
  <c r="C23" i="1"/>
  <c r="N40" i="1"/>
  <c r="C129" i="1"/>
  <c r="P39" i="1"/>
  <c r="C153" i="1"/>
  <c r="N38" i="1"/>
  <c r="C215" i="1"/>
  <c r="N37" i="1"/>
  <c r="C152" i="1"/>
  <c r="N36" i="1"/>
  <c r="C219" i="1"/>
  <c r="N35" i="1"/>
  <c r="C196" i="1"/>
  <c r="N34" i="1"/>
  <c r="C31" i="1"/>
  <c r="N33" i="1"/>
  <c r="C149" i="1"/>
  <c r="N32" i="1"/>
  <c r="C167" i="1"/>
  <c r="N31" i="1"/>
  <c r="C125" i="1"/>
  <c r="N30" i="1"/>
  <c r="C15" i="1"/>
  <c r="N29" i="1"/>
  <c r="C137" i="1"/>
  <c r="N28" i="1"/>
  <c r="C79" i="1"/>
  <c r="N27" i="1"/>
  <c r="C136" i="1"/>
  <c r="N26" i="1"/>
  <c r="C228" i="1"/>
  <c r="N25" i="1"/>
  <c r="C217" i="1"/>
  <c r="N24" i="1"/>
  <c r="C78" i="1"/>
  <c r="P23" i="1"/>
  <c r="C240" i="1"/>
  <c r="N22" i="1"/>
  <c r="C178" i="1"/>
  <c r="N21" i="1"/>
  <c r="C43" i="1"/>
  <c r="N20" i="1"/>
  <c r="C177" i="1"/>
  <c r="N19" i="1"/>
  <c r="C4" i="1"/>
  <c r="N18" i="1"/>
  <c r="C154" i="1"/>
  <c r="N17" i="1"/>
  <c r="C199" i="1"/>
  <c r="N16" i="1"/>
  <c r="C27" i="1"/>
  <c r="N15" i="1"/>
  <c r="C190" i="1"/>
  <c r="N14" i="1"/>
  <c r="C77" i="1"/>
  <c r="N13" i="1"/>
  <c r="C47" i="1"/>
  <c r="N12" i="1"/>
  <c r="C216" i="1"/>
  <c r="P11" i="1"/>
  <c r="C226" i="1"/>
  <c r="N10" i="1"/>
  <c r="C138" i="1"/>
  <c r="N9" i="1"/>
  <c r="C235" i="1"/>
  <c r="P8" i="1"/>
  <c r="C187" i="1"/>
  <c r="P7" i="1"/>
  <c r="C195" i="1"/>
  <c r="N6" i="1"/>
  <c r="C2" i="1"/>
  <c r="N5" i="1"/>
  <c r="C237" i="1"/>
  <c r="N4" i="1"/>
  <c r="C29" i="1"/>
  <c r="N3" i="1"/>
  <c r="C175" i="1"/>
  <c r="N2" i="1"/>
  <c r="C174" i="1"/>
</calcChain>
</file>

<file path=xl/sharedStrings.xml><?xml version="1.0" encoding="utf-8"?>
<sst xmlns="http://schemas.openxmlformats.org/spreadsheetml/2006/main" count="2221" uniqueCount="965">
  <si>
    <t>Notifying Member</t>
  </si>
  <si>
    <t>Document symbol</t>
  </si>
  <si>
    <t>Title</t>
  </si>
  <si>
    <t>Description</t>
  </si>
  <si>
    <t>Products covered</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</si>
  <si>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</si>
  <si>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</si>
  <si>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</si>
  <si>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</si>
  <si>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</si>
  <si>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</si>
  <si>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</si>
  <si>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</si>
  <si>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</si>
  <si>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Korea, Republic of</t>
  </si>
  <si>
    <t>Draft partial amendment of the Enforcement Decree of the Act on Registration and Evaluation of Chemical Substances</t>
  </si>
  <si>
    <t>- Name of Law: “Draft partial amendment of the Enforcement Decree of the Act on Registration and Evaluation of Chemical Substances”- Major Contents: _x000D_
A. Delegation of Authority and Entrustment of Affairs and etc(Article 21, 22, and 31)_x000D_
1) ORs are enabled for the tasks of reporting changes of substances subject to intensive control contained in product and the newly amended duty_x000D_
2) the tasks of reporting changes of substances subject to intensive control contained in product and the newly amended duty could be done via the online system operated by the government._x000D_
3) reporting changes of substances subject to intensive control contained in product should be submitted to the heads of regional environmental officesB. Criteria for Imposition of Administrative Fine(Attachment 6)_x000D_
1) Depending on how many times a person has failed to report the changes of substances subject to intensive control contained in product and the newly amended duty, maximum 10,000,000 KRW of fine will be given. </t>
  </si>
  <si>
    <t>New and existing chemical substances, and substance subject to intensive control contained in product</t>
  </si>
  <si>
    <t/>
  </si>
  <si>
    <t>Protection of human health or safety (TBT); Protection of animal or plant life or health (TBT); Protection of the environment (TBT)</t>
  </si>
  <si>
    <t>Regular notification</t>
  </si>
  <si>
    <r>
      <rPr>
        <sz val="11"/>
        <rFont val="Calibri"/>
      </rPr>
      <t>https://members.wto.org/crnattachments/2023/TBT/KOR/23_12096_00_x.pdf</t>
    </r>
  </si>
  <si>
    <t>Draft partial amendment of the Enforcement Rule of the Act on Registration and Evaluation of Chemical Substances</t>
  </si>
  <si>
    <t>- Name of Law: “Draft partial amendment of the Enforcement Rule of the Act on Registration and Evaluation of Chemical Substances”- Major Contents: _x000D_
A. Simplification of provision of information on chemical substances (Article 36)_x000D_
1) For any substances that have been registered without CSR, instead of registered number, whether registered could be written on MSDS for the purpose of provision of information.B. Criteria for reporting changes in substances subject to intensive control contained in product (Article 43)_x000D_
1) When the amount of substances subject to intensive control contained in product changes more than 50%, the substance needs to be reported of changes._x000D_
2) No need to report changes when the amount change is less than 50%C. Criteria for Fee (Attachment 11)_x000D_
1) Reporting fee for the initial notification of SSICCP sets to be 20,000 KRW, reporting fee of the changes of the notification of SSICCP sets to be 15,000 KRW</t>
  </si>
  <si>
    <t>New and existing chemical substances, polymers, and nanomaterials</t>
  </si>
  <si>
    <r>
      <rPr>
        <sz val="11"/>
        <rFont val="Calibri"/>
      </rPr>
      <t>https://members.wto.org/crnattachments/2023/TBT/KOR/23_12097_00_x.pdf</t>
    </r>
  </si>
  <si>
    <t>Ghana</t>
  </si>
  <si>
    <t xml:space="preserve">PROCEDURE FOR THE CLEARANCE OF ELECTRICAL CABLES WITH THE GHANA STANDARDS AUTHORITY_x000D_
</t>
  </si>
  <si>
    <t>The purpose of this document is to inform importers and exporters on the procedure for the clearance of electrical cables with the Ghana Standards Authority at the port.</t>
  </si>
  <si>
    <t>Electrical cable </t>
  </si>
  <si>
    <t>Prevention of deceptive practices and consumer protection (TBT); Quality requirements (TBT); Protection of human health or safety (TBT); Reducing trade barriers and facilitating trade (TBT)</t>
  </si>
  <si>
    <r>
      <rPr>
        <sz val="11"/>
        <rFont val="Calibri"/>
      </rPr>
      <t>https://members.wto.org/crnattachments/2023/TBT/GHA/23_12109_00_e.pdf</t>
    </r>
  </si>
  <si>
    <t>China</t>
  </si>
  <si>
    <t>Regulations on Radio Management of Ultra-Wideband (UWB) Equipment</t>
  </si>
  <si>
    <t>This document specifies the radio management measures and radio frequency technical indicators for Ultra-Wideband (UWB) Equipment produced or imported for domestic sales and uses in China.</t>
  </si>
  <si>
    <t>Ultra-Wideband (UWB) Equipment (ICS code(s): 33.050)</t>
  </si>
  <si>
    <t>Quality requirements (TBT)</t>
  </si>
  <si>
    <r>
      <rPr>
        <sz val="11"/>
        <rFont val="Calibri"/>
      </rPr>
      <t>https://members.wto.org/crnattachments/2023/TBT/CHN/23_12098_00_x.pdf</t>
    </r>
  </si>
  <si>
    <t>Regulations on Radio Management of 900MHz band Radio Frequency Identification (RFID) Equipment</t>
  </si>
  <si>
    <t>This document specifies the radio management measures and radio frequency technical indicators for 900MHz band Radio Frequency Identification (RFID) Equipment produced or imported for domestic sales and uses in China.</t>
  </si>
  <si>
    <t>900MHz band Radio Frequency Identification (RFID) Equipment (ICS code(s): 33.050)</t>
  </si>
  <si>
    <r>
      <rPr>
        <sz val="11"/>
        <rFont val="Calibri"/>
      </rPr>
      <t>https://members.wto.org/crnattachments/2023/TBT/CHN/23_12099_00_x.pdf</t>
    </r>
  </si>
  <si>
    <t>Ecuador</t>
  </si>
  <si>
    <t>Proyecto de Normativa Técnica Sanitaria Sustitutiva para el control de productos de uso y consumo humano sujetos a control y vigilancia sanitaria considerados falsificados o de calidad subestándar</t>
  </si>
  <si>
    <t>La presente Normativa Técnica Sanitaria tiene como finalidad el control y vigilancia sanitaria de los productos de uso y consumo humano que son regulados por la Agencia Nacional de Regulación, Control y Vigilancia Sanitaria – ARCSA, Doctor Leopoldo Izquieta Pérez y que se podrían considerar falsificados o de calidad subestándar.Las disposiciones establecidas en la presente normativa son aplicables a las personas naturales o jurídicas, nacionales o extranjeras, que elaboran, fabrican, acondicionan, almacenan, exportan, importan, donan, distribuyen, transportan, comercializan, expenden o dispensan, en todo el territorio nacional productos de uso y consumo humano sujetos a control y vigilancia sanitaria por la ARCSA.</t>
  </si>
  <si>
    <t>Proyecto de Normativa Técnica Sanitaria Sustitutiva para el control de productos de uso y consumo humano sujetos a control y vigilancia sanitaria considerados falsificados o de calidad subestándar, la misma que tiene como finalidad el control y vigilancia sanitaria de los productos de uso y consumo humano que son regulados por la Agencia Nacional de Regulación, Control y Vigilancia Sanitaria – ARCSA, Doctor Leopoldo Izquieta Pérez y que se podrían considerar falsificados o de calidad subestándar.</t>
  </si>
  <si>
    <t>Prevention of deceptive practices and consumer protection (TBT); Protection of human health or safety (TBT)</t>
  </si>
  <si>
    <t>Human health</t>
  </si>
  <si>
    <r>
      <rPr>
        <sz val="11"/>
        <rFont val="Calibri"/>
      </rPr>
      <t>https://members.wto.org/crnattachments/2023/TBT/ECU/23_12074_00_s.pdf
www.controlsanitario.gob.ec</t>
    </r>
  </si>
  <si>
    <t>Proyecto de Normativa Técnica Sanitaria para el proceso de emisión del informe de evaluación toxicológica, modificaciones de informe toxicológico y adaptación de etiquetas al sistema globalmente armonizado de los Plaguicidas Químicos de uso Agrícola (PQUA)</t>
  </si>
  <si>
    <t>El proyecto de normativa tiene por objeto establecer el procedimiento para la obtención del informe de evaluación toxicológica para los plaguicidas químicos de uso agrícola conforme lo dispone la Decisión Andina 804 y la Resolución 2075 o documento que lo modifique o reemplace. Establecer los requisitos legales y técnicos para la obtención y modificación del informe de evaluación toxicológica y para la adaptación de etiquetas al Sistema Globalmente Armonizado de los plaguicidas químicos de uso agrícola.La presente normativa técnica sanitaria es de aplicación y cumplimiento obligatorio para todas las personas naturales o jurídicas, nacionales o extranjeras, de derecho público o privado, que soliciten la Evaluación toxicológica para los plaguicidas químicos de uso agrícola, así como la modificación al informe de evaluación toxicológica y adaptación de etiquetas de los plaguicidas químicos de uso agrícola al SGA emitido por la Agencia Nacional de Regulación, Control y Vigilancia Sanitaria-ARCSA previo a la emisión del Certificado de Registro otorgado por la Agencia de Regulación y Control Fito y Zoosanitario - AGROCALIDAD.</t>
  </si>
  <si>
    <t>La presente es el Proyecto de Normativa Técnica Sanitaria para el proceso de emisión del informe de evaluación toxicológica, modificaciones de informe toxicológico y adaptación de etiquetas al sistema globalmente armonizado de los Plaguicidas Químicos de uso Agrícola (PQUA).El proyecto de normativa tiene por objeto establecer el procedimiento para la obtención del informe de evaluación toxicológica para los plaguicidas químicos de uso agrícola conforme lo dispone la Decisión Andina 804 y la Resolución 2075 o documento que lo modifique o reemplace. Establecer los requisitos legales y técnicos para la obtención y modificación del informe de evaluación toxicológica y para la adaptación de etiquetas al Sistema Globalmente Armonizado de los plaguicidas químicos de uso agrícola.</t>
  </si>
  <si>
    <t>Prevention of deceptive practices and consumer protection (TBT); Protection of human health or safety (TBT); Protection of animal or plant life or health (TBT); Protection of the environment (TBT)</t>
  </si>
  <si>
    <t>Labelling</t>
  </si>
  <si>
    <r>
      <rPr>
        <sz val="11"/>
        <rFont val="Calibri"/>
      </rPr>
      <t>https://members.wto.org/crnattachments/2023/TBT/ECU/23_12073_00_s.pdf
www.controlsanitario.gob.ec</t>
    </r>
  </si>
  <si>
    <t>Public Notice on Enactment Proposal for Outdoor Mobile Robot Operation Safety Certification Procedure and Criteria </t>
  </si>
  <si>
    <t>In accordance with the revision of the "INTELLIGENT ROBOTS DEVELOPMENT AND DISTRIBUTION PROMOTION ACT" which regulates operation safety certification of outdoor mobile robots (Act No. 19412, partially revised on May 16, 2023, and enforced on November 17, 2023), outdoor Regulations on details such as safety certification targets, standards, procedures, and follow-up management required for safety certification by an operating safety certification body for mobile robots through notification enactment</t>
  </si>
  <si>
    <t>Outdoor Mobile Robot </t>
  </si>
  <si>
    <t>Protection of human health or safety (TBT)</t>
  </si>
  <si>
    <r>
      <rPr>
        <sz val="11"/>
        <rFont val="Calibri"/>
      </rPr>
      <t>https://members.wto.org/crnattachments/2023/TBT/KOR/23_12078_00_x.pdf</t>
    </r>
  </si>
  <si>
    <t>Australia</t>
  </si>
  <si>
    <t>Proposed chemical management standards for four persistent organic pollutants </t>
  </si>
  <si>
    <t>The Industrial Chemicals Environmental Management Standard (IChEMS) has been developed by all Australian governments to efficiently and effectively manage the risks of industrial chemicals to the environment, while providing consistent requirements for businesses across Australia. The IChEMS Register records standards for the environmental management of chemicals, including risk management measures for specific industrial uses. In turn, the Australian federal government and each state and territory government will enact legislation to implement the standards in their jurisdictions.The proposed decisions will assign the following chemicals, and products containing the chemicals, to Schedule 7 of the Register. This will prohibit their import, manufacture, use and export in Australia, with limited exceptions for unintentional trace contamination, research, disposal, and for articles (products) in use prior to the date of effect of the decision.Perfluorooctanoic acid (PFOA), including any of its branched isomers, its salts and any related compound that contains a linear or branched perfluoroheptyl (C7H15C) group and which can degrade to linear or branched PFOA; Perfluorooctane sulfonic acid (PFOS), including any of its branched isomers, its salts, perfluorooctane sulfonyl fluoride, and any substance containing a linear or branched perfluorooctane sulfonyl moiety and capable of degrading to PFOS (linear or branched); Perfluorohexane sulfonic acid (PFHxS), including its linear and branched isomers, their salts and any substance containing a linear or branched perfluorohexylsulfonyl moiety that can degrade to PFHxS;Pentachlorabenzene (PeCB).</t>
  </si>
  <si>
    <t>The following chemicals, and products (finished goods) containing the following chemicals, when used for an industrial purpose (excluding agricultural, veterinary or therapeutic purposes):Perfluorooctanoic acid (PFOA) and related substances Perfluorooctane sulfonic acid (PFOS) and related substancesPerfluorohexane sulfonic acid (PFHxS) and related substancesPentachlorabenzene (PeCB).</t>
  </si>
  <si>
    <t>Other (TBT)</t>
  </si>
  <si>
    <t>Normativa Técnica Sanitaria para el control y vigilancia de los establecimientos y productos de tabaco comercializados a nivel nacional</t>
  </si>
  <si>
    <t>El objeto de la presente normativa técnica sanitaria es establecer los lineamientos, bajo las cuales se realizará el control y vigilancia de los productos de tabaco y así como también de los establecimientos que fabriquen, importen, distribuyen, comercialicen y expenden productos de tabaco.Las disposiciones establecidas en la presente normativa son de aplicación obligatoria a todas las personas naturales o jurídicas, nacionales o extranjeras dedicadas a la fabricación, almacenamiento, importación, distribución, comercialización y expendio de los productos de tabaco sujetos a control y vigilancia sanitaria en todo el territorio nacional; así como también de la determinación de sanciones a los incumplimientos de las habilitaciones sanitarias.</t>
  </si>
  <si>
    <t>La República de Ecuador comunica y da a conocer la Normativa Técnica Sanitaria para el control y vigilancia de los establecimientos y productos de tabaco comercializados a nivel nacional. La normativa ha sido expedida mediante la Resolución Nro. ARCSA-DE-2023-017-AKRG de 31 de mayo de 2023, por la Agencia Nacional de Regulación, Control y Vigilancia Sanitaria - ARCSA, Doctor Leopoldo Izquieta Pérez.La presente normativa técnica sanitaria entrará en vigencia a partir de su suscripción.El objeto es establecer los lineamientos, bajo las cuales se realizará el control y vigilancia de los productos de tabaco y así como también de los establecimientos que fabriquen, importen, distribuyen, comercialicen y expenden productos de tabaco.</t>
  </si>
  <si>
    <t>Protection of human health or safety (TBT); Prevention of deceptive practices and consumer protection (TBT)</t>
  </si>
  <si>
    <r>
      <rPr>
        <sz val="11"/>
        <rFont val="Calibri"/>
      </rPr>
      <t>https://members.wto.org/crnattachments/2023/TBT/ECU/23_12075_00_s.pdf
www.controlsanitario.gob.ec</t>
    </r>
  </si>
  <si>
    <t>Uganda</t>
  </si>
  <si>
    <t>DUS 2657: 2022 Gaming equipment — Electronic Raffle Systems — requirements, First Edition</t>
  </si>
  <si>
    <t>This Draft Uganda Standard provides for the requirements for all electronic raffle systems.</t>
  </si>
  <si>
    <t>Games with screens, flipper and other games, operated by coins, banknotes "paper currency", discs or other similar articles (excl. bowling alley equipment) (HS code(s): 950430); (ICS code(s): 97); Gaming equipment</t>
  </si>
  <si>
    <t>Consumer information, labelling (TBT); Prevention of deceptive practices and consumer protection (TBT); Quality requirements (TBT); Reducing trade barriers and facilitating trade (TBT); Cost saving and productivity enhancement (TBT); Other (TBT)</t>
  </si>
  <si>
    <r>
      <rPr>
        <sz val="11"/>
        <rFont val="Calibri"/>
      </rPr>
      <t>https://members.wto.org/crnattachments/2023/TBT/UGA/23_12054_00_e.pdf</t>
    </r>
  </si>
  <si>
    <t>United States of America</t>
  </si>
  <si>
    <t>Cybersecurity Labeling for Internet of Things</t>
  </si>
  <si>
    <t>Proposed rule - In this document, the Federal Communications Commission 
(Commission) proposes measures to improve consumer confidence and 
understanding of the security of their connected devices--commonly 
known as Internet of Things (IoT) devices--that are woven into the 
fabric of their everyday lives. To provide consumers with the peace of 
mind that the technology being brought into their homes is reasonably 
secure, and to help guard against risks to communications, the 
Commission proposes a voluntary cybersecurity labeling program that 
would provide easily understood, accessible information to consumers on 
the relative security of an IoT device or product, and assure consumers 
that manufacturers of devices bearing the Commission's IoT 
cybersecurity label adhere to widely accepted cybersecurity standards. 
In this regard, the Commission's cybersecurity labeling program would 
help consumers compare IoT devices and make informed purchasing 
decisions, drive consumers toward purchasing devices with greater 
security, incentivize manufacturers to meet higher cybersecurity 
standards to meet market demand, and encourage retailers to market 
secure devices. The proposed IoT label would offer a trusted, 
government-backed symbol for devices that comply with IoT cybersecurity 
standards.</t>
  </si>
  <si>
    <t>Devices that have at least one transducer (sensor or actuator) for interacting directly with the physical world and at least one network interface (e.g., Ethernet, Wi-Fi, Bluetooth) for interfacing with the digital world; Cybersecurity labeling; IT Security (ICS code(s): 35.030)</t>
  </si>
  <si>
    <t>Consumer information, labelling (TBT); Prevention of deceptive practices and consumer protection (TBT)</t>
  </si>
  <si>
    <r>
      <rPr>
        <sz val="11"/>
        <rFont val="Calibri"/>
      </rPr>
      <t>https://members.wto.org/crnattachments/2023/TBT/USA/23_12050_00_e.pdf
https://members.wto.org/crnattachments/2023/TBT/USA/23_12050_01_e.pdf</t>
    </r>
  </si>
  <si>
    <t>Proposed Revision of the “Standard for Determining Unfair Labelling and Advertising of Foods” </t>
  </si>
  <si>
    <t>The proposed amendments are to:_x000D_
1)    Extend the list of herbal medicines and its similar names that could be misinterpreted as medicinal products_x000D_
2)    Allow labeling or advertising of unused raw materials or ingredients</t>
  </si>
  <si>
    <t>Foods</t>
  </si>
  <si>
    <t>Food standards</t>
  </si>
  <si>
    <r>
      <rPr>
        <sz val="11"/>
        <rFont val="Calibri"/>
      </rPr>
      <t>https://members.wto.org/crnattachments/2023/TBT/KOR/23_12057_00_x.pdf</t>
    </r>
  </si>
  <si>
    <t>National Standard of the P.R.C., Safety technical specification of fire retardant for furniture</t>
  </si>
  <si>
    <t>This document specifies terms and definitions, requirements, test methods, inspection rules and identification of fire retardant for furniture.This document applies to upholstered furniture and furniture with soft wrapping. </t>
  </si>
  <si>
    <t>upholstered furniture and furniture with soft wrapping (HS code(s): 9403); (ICS code(s): 97.140)</t>
  </si>
  <si>
    <t>Protection of human health or safety (TBT); Consumer information, labelling (TBT)</t>
  </si>
  <si>
    <r>
      <rPr>
        <sz val="11"/>
        <rFont val="Calibri"/>
      </rPr>
      <t>https://members.wto.org/crnattachments/2023/TBT/CHN/23_12036_00_x.pdf</t>
    </r>
  </si>
  <si>
    <t>Israel</t>
  </si>
  <si>
    <t>SI 1505 part 2 - Drinking water treatment systems: Reverse osmosis systems</t>
  </si>
  <si>
    <t>Revision of the Mandatory Standard SI 1505 part 2, dealing with reverse osmosis treatment systems for drinking water. This proposed standard adopts the American Standard NSF/ANSI 58 – 2020 requirements, with national deviations appearing in the standard's Hebrew section.Both the old and this new revised standard will apply from entry into force of this revision for six months. During this time, products may be tested according to the old or the new revised standard.</t>
  </si>
  <si>
    <t>Drinking water treatment systems</t>
  </si>
  <si>
    <t>Protection of human health or safety (TBT); Harmonization (TBT)</t>
  </si>
  <si>
    <r>
      <rPr>
        <sz val="11"/>
        <rFont val="Calibri"/>
      </rPr>
      <t>https://members.wto.org/crnattachments/2023/TBT/ISR/23_12063_00_x.pdf</t>
    </r>
  </si>
  <si>
    <t>National Standard of the P.R.C., Safety and technical standards for cleaning products</t>
  </si>
  <si>
    <t>This document specifies terms and definitions, raw material requirements, product requirements, test methods and labeling requirements for cleaning products.The document applies to cleaning products (except cosmetics, disinfection products and detergents for food) produced and sold (including imported) in the People's Republic of China.This document does not apply to cleaning products used in aerospace, nuclear, military and semiconductor (including integrated circuits).</t>
  </si>
  <si>
    <t>Laundry soap (ordinary laundry soap, compound laundry soap, other laundry soap), soap powder, soap liquid, other soap products, synthetic laundry powder (ordinary laundry powder, concentrated laundry powder, industrial laundry powder, other laundry powder), liquid detergent (household and fabric detergent, household cleaning care agent, other liquid detergent), industrial cleaning agent, public facilities and environmental sanitation detergent, other synthetic detergent, intermediate surfactant products. (HS code(s): 3401; 3402); (ICS code(s): 71.100.40)</t>
  </si>
  <si>
    <t>Protection of human health or safety (TBT); Prevention of deceptive practices and consumer protection (TBT); Protection of animal or plant life or health (TBT); Protection of the environment (TBT)</t>
  </si>
  <si>
    <r>
      <rPr>
        <sz val="11"/>
        <rFont val="Calibri"/>
      </rPr>
      <t>https://members.wto.org/crnattachments/2023/TBT/CHN/23_12034_00_x.pdf</t>
    </r>
  </si>
  <si>
    <t>National Standard of the P.R.C., Safety technical specification of lithium-ion battery for electric bicycle</t>
  </si>
  <si>
    <t>This document specifies the safety requirements and test methods for lithium-ion cells and batteries used in electric bicycles.This document applies to lithium-ion cells and batteries for electric bicycles that comply with the specification of GB 17761.</t>
  </si>
  <si>
    <t>lithium-ion battery for electric bicycle (HS code(s): 850760); (ICS code(s): 43.140)</t>
  </si>
  <si>
    <t>Prevention of deceptive practices and consumer protection (TBT); Protection of human health or safety (TBT); Quality requirements (TBT)</t>
  </si>
  <si>
    <r>
      <rPr>
        <sz val="11"/>
        <rFont val="Calibri"/>
      </rPr>
      <t>https://members.wto.org/crnattachments/2023/TBT/CHN/23_12035_00_x.pdf</t>
    </r>
  </si>
  <si>
    <t>National Standard of the P.R.C., Medical glass thermometer</t>
  </si>
  <si>
    <t>This document specifies the requirements, test methods, inspection rules, marks, and operation instructions of medical glass thermometer.This document applies to medical glass thermometers with a temperature retention structure and a liquid temperature sensing medium.</t>
  </si>
  <si>
    <t>Active implantable medical devices (HS code(s): 902511); (ICS code(s): 11.040.55)</t>
  </si>
  <si>
    <t>Protection of human health or safety (TBT); Protection of the environment (TBT)</t>
  </si>
  <si>
    <r>
      <rPr>
        <sz val="11"/>
        <rFont val="Calibri"/>
      </rPr>
      <t>https://members.wto.org/crnattachments/2023/TBT/CHN/23_12037_00_x.pdf</t>
    </r>
  </si>
  <si>
    <t>National Standard of the P.R.C., Optometry products-safety technical specifications of components</t>
  </si>
  <si>
    <t>This document specifies the safety technical requirements and test methods for optometry product components.This document applies to optometry product components.</t>
  </si>
  <si>
    <t>Optometry Components (HS code(s): 7015; 9003; 9004); (ICS code(s): 11.040.70)</t>
  </si>
  <si>
    <t>Quality requirements (TBT); Protection of human health or safety (TBT); Prevention of deceptive practices and consumer protection (TBT)</t>
  </si>
  <si>
    <r>
      <rPr>
        <sz val="11"/>
        <rFont val="Calibri"/>
      </rPr>
      <t>https://members.wto.org/crnattachments/2023/TBT/CHN/23_12042_00_x.pdf</t>
    </r>
  </si>
  <si>
    <t>National Standard of the P.R.C., Packaging for dangerous goods—— safety technical code for salvage packaging</t>
  </si>
  <si>
    <t>This document specifies classification of dangerous goods and packages, packaging coding and marking, transport marking and labelling and general requirements of salvage packages.This document applies to salvage packaging and large salvage packaging for dangerous goods other than Class 2- gases, Class 6.2- infectious substances and Class 7-radioactive material.</t>
  </si>
  <si>
    <t>Packaging for dangerous goods (ICS code(s): 13.300)</t>
  </si>
  <si>
    <t>Prevention of deceptive practices and consumer protection (TBT); Protection of human health or safety (TBT); Protection of the environment (TBT)</t>
  </si>
  <si>
    <r>
      <rPr>
        <sz val="11"/>
        <rFont val="Calibri"/>
      </rPr>
      <t>https://members.wto.org/crnattachments/2023/TBT/CHN/23_12038_00_x.pdf</t>
    </r>
  </si>
  <si>
    <t>National Standard of the P.R.C., Optometry products-safety technical specifications of finished spectacles</t>
  </si>
  <si>
    <t>This document has specified the requirements and test methods for finished spectacles.This document is applicable to finished spectacles.</t>
  </si>
  <si>
    <t>Optometry Products Finished Spectacles (HS code(s): 7015; 9003; 9004); (ICS code(s): 11.040.70)</t>
  </si>
  <si>
    <r>
      <rPr>
        <sz val="11"/>
        <rFont val="Calibri"/>
      </rPr>
      <t>https://members.wto.org/crnattachments/2023/TBT/CHN/23_12041_00_x.pdf</t>
    </r>
  </si>
  <si>
    <t>Bolivia, Plurinational State of</t>
  </si>
  <si>
    <t>PROYECTO DE REGLAMENTO TÉCNICO "APROBACIÓN DE MODELO DE BALANZAS"</t>
  </si>
  <si>
    <t>El presente Reglamento Técnico aplican a instrumentos de pesaje de funcionamiento no automático, denominadas, de aquí en adelante "Balanzas", sean de producción nacional o importada s, con clases de exactitud I, II III y IIII; todas las empresas unipersonales o sociedades comerciales, nacionales o extranjeras, públicas o privadas, que fabriquen, ensamblen o importen, el producto en el Estado Plurinacional de Bolivia, independientemente del lugar de origen del producto o destino de este, están alcanzadas por las disposiciones contenidas en el presente Reglamento Técnico.</t>
  </si>
  <si>
    <t>Instrumentos e aparatos de pesar personas, incl. los pesabebés; balanzas domésticas (Código(s) del SA: 842310); básculas de pesada constante y básculas para descargar un peso predeterminado de material en una bolsa o recipiente, incl. las escalas de tolva (excl. balanzas de pesada continua sobre transportador) (Código(s) del SA: 842330); - Los demás instrumentos y aparatos de pesar (Código(s) del SA: 84238)</t>
  </si>
  <si>
    <t>Prevention of deceptive practices and consumer protection (TBT)</t>
  </si>
  <si>
    <t>Metrology</t>
  </si>
  <si>
    <r>
      <rPr>
        <sz val="11"/>
        <rFont val="Calibri"/>
      </rPr>
      <t>https://members.wto.org/crnattachments/2023/TBT/BOL/23_12065_00_s.pdf</t>
    </r>
  </si>
  <si>
    <t>Proposed Revision of the “Enforcement Rule of the Act on Labeling and Advertising of Foods” </t>
  </si>
  <si>
    <t>- Improve labeling of precautions for products containing sugar alcohol_x000D_
- clarify labeling methods for foods</t>
  </si>
  <si>
    <r>
      <rPr>
        <sz val="11"/>
        <rFont val="Calibri"/>
      </rPr>
      <t>https://members.wto.org/crnattachments/2023/TBT/KOR/23_12058_00_x.pdf</t>
    </r>
  </si>
  <si>
    <t>DUS 2580: 2022 Gaming equipment — On-Line Monitoring and Control Systems (MCS) and Validation Systems — requirements</t>
  </si>
  <si>
    <t>This Draft Uganda Standard provides requirements for On-Line Monitoring and Control Systems (MCS) and Validation System requirements necessary to achieve certification when interfaced to Gaming Devices, for the purpose of communicating mandatory security events and electronic meters. This infers that all relevant monetary transactions at the Gaming Device level are handled through:a)    Credit Issuance:i.              Coins or tokens accepted via approved coin acceptors;ii.             Currency notes (Bills) accepted via approved bill validators; andiii.            Approved Ticket/Voucher (Items) accepted via approved Bill/ Ticket/Voucher validators; oriv.            Player Account Cards (cashless)b)    Credit Redemption:i.              Coins or tokens paid by approved hoppers;ii.             Handpays;iii.            Ticket/Voucher (Items) paid by approved ticket/voucher printers; oriv.            Player Account Cards (cashless).</t>
  </si>
  <si>
    <t>Games with screens, flipper and other games, operated by coins, banknotes, bank cards, tokens or by other means of payment (excl. bowling alley equipment) (HS code(s): 950430); Domestic and commercial equipment. Entertainment. Sports (ICS code(s): 97); Gaming equipment</t>
  </si>
  <si>
    <t>National security requirements (TBT); Consumer information, labelling (TBT); Prevention of deceptive practices and consumer protection (TBT); Protection of human health or safety (TBT); Quality requirements (TBT); Reducing trade barriers and facilitating trade (TBT); Other (TBT)</t>
  </si>
  <si>
    <r>
      <rPr>
        <sz val="11"/>
        <rFont val="Calibri"/>
      </rPr>
      <t>https://members.wto.org/crnattachments/2023/TBT/UGA/23_12055_00_e.pdf</t>
    </r>
  </si>
  <si>
    <t>Fish and Shellfish; Canned Tuna Standard of Identity and Standard 
of Fill of Container</t>
  </si>
  <si>
    <t>Proposed rule - The Food and Drug Administration (FDA or we) is proposing to 
amend the standard of identity and standard of fill of container for 
canned tuna. This action partially responds to a citizen petition 
submitted by Bumble Bee Foods, LLC, StarKist Co., and Tri Union 
Seafoods, LLC (doing business as Chicken of the Sea International). We 
tentatively conclude that this action, if finalized, will promote 
honesty and fair dealing in the interest of consumers.</t>
  </si>
  <si>
    <t>Canned tuna; Quality (ICS code(s): 03.120); Fish and fishery products (ICS code(s): 67.120.30)</t>
  </si>
  <si>
    <t>Protection of human health or safety (TBT); Quality requirements (TBT); Harmonization (TBT); Cost saving and productivity enhancement (TBT)</t>
  </si>
  <si>
    <r>
      <rPr>
        <sz val="11"/>
        <rFont val="Calibri"/>
      </rPr>
      <t>https://members.wto.org/crnattachments/2023/TBT/USA/23_12051_00_e.pdf</t>
    </r>
  </si>
  <si>
    <t>National Standard of the P.R.C., Rules for classification and labelling of chemicals — Part 1: General specifications</t>
  </si>
  <si>
    <t>This document specifies the terms and definitions related to classification and labelling of chemicals, and also specifies the rules for classification, labelling and SDS of chemicals.This document applies to the classification and labelling of chemicals under the United Nations Globally Harmonized System of Classification and Labelling of Chemicals (GHS). Pharmaceuticals, food additives, cosmetics and insecticidal residues in food, etc. are not covered by the labelling in this document when ingested intentionally. However, if workers are likely to be exposed, or there is a potential for exposure during transport, the provisions of this document still need to be followed. Where laws and regulations provide otherwise, such provisions shall prevail.</t>
  </si>
  <si>
    <t>Chemicals (ICS code(s): 13.300)</t>
  </si>
  <si>
    <t>Prevention of deceptive practices and consumer protection (TBT); Protection of human health or safety (TBT); Protection of the environment (TBT); Harmonization (TBT)</t>
  </si>
  <si>
    <r>
      <rPr>
        <sz val="11"/>
        <rFont val="Calibri"/>
      </rPr>
      <t>https://members.wto.org/crnattachments/2023/TBT/CHN/23_12039_00_x.pdf</t>
    </r>
  </si>
  <si>
    <t>Proposed Revision of the “Enforcement Decree of the Act on Labeling and Advertising of Foods” </t>
  </si>
  <si>
    <t>Provisions are newly established to exclude labelling and advertising from unfair labelling and advertising.</t>
  </si>
  <si>
    <r>
      <rPr>
        <sz val="11"/>
        <rFont val="Calibri"/>
      </rPr>
      <t>https://members.wto.org/crnattachments/2023/TBT/KOR/23_12059_00_x.pdf</t>
    </r>
  </si>
  <si>
    <t>National Standard of the P.R.C., Rules for classification and labelling of chemicals — Part X:Desensitized explosives</t>
  </si>
  <si>
    <t>This document specifies the terms and definitions, classification criteria, decision logic and guidance, labelling of desensitized explosives.This document applies to the classification and labelling of desensitized explosives in accordance with the United Nations Globally Harmonized System of Classification and Labelling of Chemicals (GHS).</t>
  </si>
  <si>
    <t>Chemicals (ICS code(s): 43.020)</t>
  </si>
  <si>
    <t>Protection of human health or safety (TBT); Protection of the environment (TBT); Harmonization (TBT); Prevention of deceptive practices and consumer protection (TBT)</t>
  </si>
  <si>
    <r>
      <rPr>
        <sz val="11"/>
        <rFont val="Calibri"/>
      </rPr>
      <t>https://members.wto.org/crnattachments/2023/TBT/CHN/23_12040_00_x.pdf</t>
    </r>
  </si>
  <si>
    <t>National Standard of the P.R.C., Hand protection—protective gloves for welders</t>
  </si>
  <si>
    <t>This document specifies the technical requirements and test methods for protective gloves used in manual metal welding, gas cutting and similar operations.This document applies to welder protective gloves that protect the hands and wrists during welding and related operations.This document does not apply to protective gloves used for special welding operations.</t>
  </si>
  <si>
    <t>Protective gloves (HS code(s): 420329); (ICS code(s): 13.340.40)</t>
  </si>
  <si>
    <t>Protection of human health or safety (TBT); Protection of the environment (TBT); Quality requirements (TBT)</t>
  </si>
  <si>
    <r>
      <rPr>
        <sz val="11"/>
        <rFont val="Calibri"/>
      </rPr>
      <t>https://members.wto.org/crnattachments/2023/TBT/CHN/23_12023_00_x.pdf</t>
    </r>
  </si>
  <si>
    <t>Japan</t>
  </si>
  <si>
    <t>Partial Amendment of Ordinances for Enforcement of the Radio Act</t>
  </si>
  <si>
    <t>Amendment the regulations for the above system.</t>
  </si>
  <si>
    <t>High-speed Power Line Communication (PLC) and Induction Heating (IH) cookers</t>
  </si>
  <si>
    <r>
      <rPr>
        <sz val="11"/>
        <rFont val="Calibri"/>
      </rPr>
      <t>https://members.wto.org/crnattachments/2023/TBT/JPN/23_12026_00_e.pdf</t>
    </r>
  </si>
  <si>
    <t>National Standard of the P.R.C., General safety specification of polymer materials for injection and sprayed sealing at coal mine</t>
  </si>
  <si>
    <t>This document specifies the classification, terms and definitions, technical requirements, test methods and inspection rules of polymer materials for injecting and spraying at coal mine.This document applies to polymer material for consolidating coal and rock at coal mine, polymer material for water shutoff at coal mine, polymer foam material for filling and sealing at coal mine, and spraying polymer materials for sealing ventilation at coal mine.</t>
  </si>
  <si>
    <t>Malisan NS、Malisan KS、LOCSOL、Malisan E、MEIGO TSF 761 (ICS code(s): 73.100.10)</t>
  </si>
  <si>
    <r>
      <rPr>
        <sz val="11"/>
        <rFont val="Calibri"/>
      </rPr>
      <t>https://members.wto.org/crnattachments/2023/TBT/CHN/23_12022_00_x.pdf</t>
    </r>
  </si>
  <si>
    <t>Hong Kong, China</t>
  </si>
  <si>
    <t>Consultation document of the Revision of the Code of Practice on Energy Labelling of Products for the Upgrading of Existing Energy Efficiency Grading Standards for Refrigerating Appliances, Washing Machines and Storage Type Electric Water Heaters under the Mandatory Energy Efficiency Labelling Scheme (MEELS)</t>
  </si>
  <si>
    <t>To update the energy efficiency grading standards of three types of electrical appliances, viz refrigerating appliances, washing machines and storage type electric water heaters, in the mandatory energy efficiency labelling scheme, and specify the test standards and energy efficiency grading calculation methods for these three types of appliances.</t>
  </si>
  <si>
    <t>Refrigerating Appliances (HS: 84181000 and 84182100), Washing Machines (HS: 84501110, 84501120, 84501200 and 84501900) and Storage Type Electric Water Heaters (HS: 85161000)</t>
  </si>
  <si>
    <r>
      <rPr>
        <sz val="11"/>
        <rFont val="Calibri"/>
      </rPr>
      <t>https://www.emsd.gov.hk/energylabel/en/doc/MEELS%20CoP%202024%20Consultation%20Paper_202308.pdf</t>
    </r>
  </si>
  <si>
    <t>National Standard of the P.R.C., Safety specification for electrical equipment for measurement, control and laboratory use</t>
  </si>
  <si>
    <t>This document stipulates general safety requirements for electrical equipment for measurement, control and laboratory use.This document applies to electrical equipment for measurement, control and laboratory use, including industrial automation equipment.</t>
  </si>
  <si>
    <t>electrical equipment for measurement, control and laboratory use (HS code(s): 8543); (ICS code(s): 19.080; 71.040.10)</t>
  </si>
  <si>
    <t>Quality requirements (TBT); Protection of human health or safety (TBT)</t>
  </si>
  <si>
    <r>
      <rPr>
        <sz val="11"/>
        <rFont val="Calibri"/>
      </rPr>
      <t>https://members.wto.org/crnattachments/2023/TBT/CHN/23_12024_00_x.pdf</t>
    </r>
  </si>
  <si>
    <t>Brazil</t>
  </si>
  <si>
    <t>SDA/MAPAOrdinance No.877, 17 August 2023</t>
  </si>
  <si>
    <t>SDA/MAPA Ordinance No. 877 opens a 60-day period for public consultation on the draft ordinance establishing norms, criteria and standards for the importation and quarantine of ornamental birds and hatching eggs for ornamental birds, and for the accreditation of quarantine establishment for ornamental birds and eggs for hatching ornamental birds.The Ordinance and the project are available on Ministry of Agriculture website:https://www.gov.br/agricultura/pt-br/acesso-a-informacao/participacao-social/consultas-publicas/2023/consulta-publica-portaria-que-revoga-a-instrucao-normativa-no-49-2018-que-estabelece-normas-criterios-e-padroes-para-a-importacao-e-quarentena-de-aves-ornamentais-e-de-ovos-para-incubacao-de-aves-ornamentais-e-para-o-credenciamento-de-estabelecimentoTechnically substantiated suggestions should be forwarded through the Normative Act Monitoring System - SISMAN, of the Department of Agricultural Defense - SDA/MAPA, through the link:https://sistemasweb.agricultura.gov.br/solicita/</t>
  </si>
  <si>
    <t>Ornamental birds and their hatching eggs</t>
  </si>
  <si>
    <t>Protection of the environment (TBT); Protection of animal or plant life or health (TBT); Prevention of deceptive practices and consumer protection (TBT)</t>
  </si>
  <si>
    <t>Animal health</t>
  </si>
  <si>
    <t>Proposed Voluntary Product Standard PS 1-22, Structural Plywood</t>
  </si>
  <si>
    <t>Notice of availability; request for comments by 25 September 2023 - The National Institute of Standards and Technology (NIST) is 
distributing for public comment a proposed revision of Voluntary 
Product Standard PS 1-22, Structural Plywood. The revisions to the 
standard were prepared by the Standard Review Committee and approved by 
the PS 1 Standing Committee. PS 1-22 Structural Plywood establishes 
requirements for the principal types and grades of structural plywood 
and provides a basis for common understanding among producers, 
distributors, and users of the product. Interested parties are invited 
to review the proposed standard and submit comments to NIST.</t>
  </si>
  <si>
    <t>Structural plywood; Plywood, veneered panel and similar laminated wood (excl. sheets of compressed wood, hollow-core composite panels, parquet panels or sheets, inlaid wood and sheets identifiable as furniture components) (HS code(s): 4412); Plywood (ICS code(s): 79.060.10)</t>
  </si>
  <si>
    <r>
      <rPr>
        <sz val="11"/>
        <rFont val="Calibri"/>
      </rPr>
      <t>https://members.wto.org/crnattachments/2023/TBT/USA/23_12017_00_e.pdf</t>
    </r>
  </si>
  <si>
    <t>National Standard of the P.R.C., Safety technical specification for agricultural machinery</t>
  </si>
  <si>
    <t>This document specifies the general safety requirements, risk assessment, technical specifications of agricultural machinery.This document applies to technical inspections of products to ensure the safety of agricultural machinery operators and other operators.</t>
  </si>
  <si>
    <t>Agricultural machinery (HS code(s): 843680); (ICS code(s): 65.060)</t>
  </si>
  <si>
    <r>
      <rPr>
        <sz val="11"/>
        <rFont val="Calibri"/>
      </rPr>
      <t>https://members.wto.org/crnattachments/2023/TBT/CHN/23_12025_00_x.pdf</t>
    </r>
  </si>
  <si>
    <t>Tanzania</t>
  </si>
  <si>
    <t>DARS 872: 2023, Dry soybeans — Specification, Second EditionNote: This Draft African Standard was also notified under SPS committee</t>
  </si>
  <si>
    <t>This Draft African Standard specifies the requirements, sampling and test methods for dry whole soybeans of varieties (cultivars) grown from Glycine max (L.) intended for human consumption.</t>
  </si>
  <si>
    <t>Soya beans, whether or not broken (excl. seed for sowing) (HS code(s): 120190); Cereals, pulses and derived products (ICS code(s): 67.060) ; Dry Soybeans</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</si>
  <si>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t>
  </si>
  <si>
    <r>
      <rPr>
        <sz val="11"/>
        <rFont val="Calibri"/>
      </rPr>
      <t>https://members.wto.org/crnattachments/2023/TBT/TZA/23_11994_00_e.pdf</t>
    </r>
  </si>
  <si>
    <t>PROYECTO DE REGLAMENTO TÉCNICO "ESTANDARES MÍNIMOS DE EFICIENCIA ENERGÉTICA PARA LAMPARAS LED"</t>
  </si>
  <si>
    <t>El presente Reglamento Técnico aplica a las "Lámparas LED" para iluminación interior, sean de producción nacional o importadas; todas las empresas unipersonales o sociedades comerciales, nacionales o extranjeras, públicas o privadas, que produzcan, ensamblen o importen, "Lámparas LED" para iluminación interior, en el Estado Plurinacional de Bolivia, independientemente del lugar de origen del producto o destino de este, están alcanzadas por las disposiciones contenidas en el presente Reglamento Técnico</t>
  </si>
  <si>
    <t>diodo emisor de luz "LED" lámparas (Código(s) del SA: 853952)</t>
  </si>
  <si>
    <t>Prevention of deceptive practices and consumer protection (TBT); Protection of the environment (TBT)</t>
  </si>
  <si>
    <r>
      <rPr>
        <sz val="11"/>
        <rFont val="Calibri"/>
      </rPr>
      <t>https://members.wto.org/crnattachments/2023/TBT/BOL/23_11979_00_s.pdf</t>
    </r>
  </si>
  <si>
    <t>DARS 470:2023, Wheat flour — Specification, Third Edition Note: This Draft African Standard was also notified under SPS committee</t>
  </si>
  <si>
    <t>This Draft African Standard specifies the requirements, test methods and sampling for wheat flour prepared from common wheat (Triticum aestivum L.) or club wheat (Triticum compactum Host), or their mixtures intended for human consumption.This revised standard has incorporated the specific compositional requirements for wheat flour. The standard prescribes the permissible levels of food additives in wheat flour. Microbiological requirements for wheat flour have also been stipulated._x000D_
This African Standard is a technical revision of the second edition ARS 470:2016(E), Wheat flour — Specification which is hereby superseded and cancelled.</t>
  </si>
  <si>
    <t>Wheat or meslin flour. (HS code(s): 1101); Cereals, pulses and derived products (ICS code(s): 67.060); Wheat flour</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</si>
  <si>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Consumer information, labelling (TBT)</t>
  </si>
  <si>
    <r>
      <rPr>
        <sz val="11"/>
        <rFont val="Calibri"/>
      </rPr>
      <t>https://members.wto.org/crnattachments/2023/TBT/TZA/23_11993_00_e.pdf</t>
    </r>
  </si>
  <si>
    <t>Trinidad and Tobago</t>
  </si>
  <si>
    <t>Electrical accessories and components - Compulsory requirements</t>
  </si>
  <si>
    <t>This National Standard specifies safety requirements for all electrical accessories and components for use in Trinidad and Tobago. It also specifies labelling information to be placed on the electrical accessories and components as well as information to be placed on the packaging for such accessories and components.This standard applies to electrical accessories and components intended for use at either of the following nominal supply voltages:a)     115 volts, with a relative tolerance of ± 6 %; orb)     230 volts, with a relative tolerance of ± 6 %.NOTE    These nominal supply voltages have been declared by the Trinidad and Tobago Electricity Commission (T&amp;TEC) in their publication entitled “Wiring for Light and Power”. The Electricity Supply Rules made under Section 15 of the Electricity (Inspection) Act Chapter 54:72 provides for variations of six percent above or below the declared voltages.This standard does not apply to accessories and components designed exclusively for industrial purposes or accessories intended to be used in locations where special conditions prevail, e.g. the presence of a corrosive or explosive atmosphere (caused by dust, vapour or gas).This standard does not apply to electrical lighting products or electrical appliances.</t>
  </si>
  <si>
    <t xml:space="preserve">Parts suitable for use solely or principally with the machines of heading 85.01 or 85.02. (HS code(s): 8503); Parts of electromechanical domestic appliances, with self-contained electric motor, n.e.s. (excl. of vacuum cleaners, dry and wet vacuum cleaners) (HS code(s): 850990); Parts of electric shavers, hair clippers and hair-removing appliances, with self-contained electric motor, n.e.s. (HS code(s): 851090); 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 (HS code(s): 8511); Electrical apparatus for switching or protecting electrical circuits, or for making connections to or in electrical circuits, e.g., switches, fuses, lightning arresters, voltage limiters, surge suppressors, plugs and other connectors, junction boxes, for a voltage &gt; 1.000 V (excl. control desks, cabinets, panels etc. of heading 8537) (HS code(s): 8535); Electrical apparatus for switching or protecting electrical circuits, or for making connections to or in electrical circuits, e.g., switches, relays, fuses, surge suppressors, plugs, sockets, lamp holders and junction boxes, for a voltage </t>
  </si>
  <si>
    <t>Harmonization (TBT); Quality requirements (TBT); Protection of the environment (TBT); Protection of human health or safety (TBT); Prevention of deceptive practices and consumer protection (TBT); Consumer information, labelling (TBT)</t>
  </si>
  <si>
    <r>
      <rPr>
        <sz val="11"/>
        <rFont val="Calibri"/>
      </rPr>
      <t>https://members.wto.org/crnattachments/2023/TBT/TTO/23_11972_00_e.pdf</t>
    </r>
  </si>
  <si>
    <t>Electrical lighting products - Compulsory requirements</t>
  </si>
  <si>
    <t>This National Standard specifies safety requirements for all electrical lighting products for use in Trinidad and Tobago, including but not limited to, fluorescent lamps, tungsten filament lamps, light-emitting diode lamps (LED), seasonal and holiday decorative products and luminaires. It also specifies labelling information to be placed on the electrical lighting products as well as information to be placed on the packaging for such products.This standard applies to electrical lighting products intended for use at either of the following nominal supply voltages:a)     115 volts, with a relative tolerance of ± 6 %; orb)     230 volts, with a relative tolerance of ± 6 %.NOTE    These nominal supply voltages have been declared by the Trinidad and Tobago Electricity Commission (T&amp;TEC) in their publication entitled “Wiring for Light and Power”. The Electricity Supply Rules made under Section 15 of the Electricity (Inspection) Act Chapter 54:72 provides for variations of six percent above or below the declared voltages.This standard does not apply to electrical lighting products designed exclusively for industrial purposes or electrical lighting products intended to be used in locations where special conditions prevail, e.g. the presence of a corrosive or explosive atmosphere (caused by dust, vapour or gas).This standard does not apply to electrical appliances, accessories or components.</t>
  </si>
  <si>
    <t>Electric filament or discharge lamps, incl. sealed beam lamp units and ultraviolet or infra-red lamps; arc lamps; light-emitting diode "LED" light sources; parts thereof (HS code(s): 8539)</t>
  </si>
  <si>
    <t>Consumer information, labelling (TBT); Prevention of deceptive practices and consumer protection (TBT); Protection of human health or safety (TBT); Protection of the environment (TBT); Quality requirements (TBT); Harmonization (TBT)</t>
  </si>
  <si>
    <r>
      <rPr>
        <sz val="11"/>
        <rFont val="Calibri"/>
      </rPr>
      <t>https://members.wto.org/crnattachments/2023/TBT/TTO/23_11971_00_e.pdf</t>
    </r>
  </si>
  <si>
    <t>United Kingdom</t>
  </si>
  <si>
    <t>Proposed Great Britain (GB) mandatory classification and labelling of 26 hazardous chemical substances</t>
  </si>
  <si>
    <t>The purpose of this proposal is to amend the GB mandatory classification and labelling list (the GB MCL list), following review, by introducing new and revised entries for the mandatory classification and labelling of 26 hazardous chemical substances. </t>
  </si>
  <si>
    <t>Hazardous substances. Products of the chemical industry (ICS 71.100)</t>
  </si>
  <si>
    <t>Protection of the environment (TBT); Protection of human health or safety (TBT)</t>
  </si>
  <si>
    <r>
      <rPr>
        <sz val="11"/>
        <rFont val="Calibri"/>
      </rPr>
      <t>https://members.wto.org/crnattachments/2023/TBT/GBR/23_11998_00_e.pdf</t>
    </r>
  </si>
  <si>
    <t>Paints - Water-borne and solvent-borne coatings - Compulsory requirements</t>
  </si>
  <si>
    <t>This standard establishes chemical and labelling requirements for water-borne and solvent-borne coatings for use in Trinidad and Tobago.This standard applies to packaged coatings including decorative and architectural coatings, untinted bases, primers intended for use on interior and exterior surfaces and coatings tinted at the point of sale.This standard is applicable to liquid and aerosol coatings including emulsion, latex, water-soluble, water-dispersible or colloidal coatings, coatings with alkyd and modified alkyd resins and textured coatings.This standard does not apply to stains, varnishes, putties, glazing compounds, lacquers, and industrial protective coatings.</t>
  </si>
  <si>
    <t>Paint ingredients in general (ICS code(s): 87.060.01)</t>
  </si>
  <si>
    <t>Consumer information, labelling (TBT); Protection of human health or safety (TBT); Protection of the environment (TBT)</t>
  </si>
  <si>
    <r>
      <rPr>
        <sz val="11"/>
        <rFont val="Calibri"/>
      </rPr>
      <t>https://members.wto.org/crnattachments/2023/TBT/TTO/23_11969_00_e.pdf</t>
    </r>
  </si>
  <si>
    <t>DARS 878:2023, Barley grains — Specification, Second EditionNote: This Draft African Standard was also notified under SPS committee</t>
  </si>
  <si>
    <t>This Draft African Standard specifies the requirements, sampling and test methods for barley grains of varieties (cultivars) grown from Hordeum vulgare Lin and Hordeum bulbosum intended for human consumption.</t>
  </si>
  <si>
    <t>Grains of cereals, hulled, pearled, sliced, kibbled or otherwise worked (excl. rolled, flaked, flour, pellets, and oats and maize, and husked and semi- or wholly milled rice and broken rice) (HS code(s): 110429); Cereals, pulses and derived products (ICS code(s): 67.060) ; Barley grains</t>
  </si>
  <si>
    <t>Protection of human health or safety (TBT); Prevention of deceptive practices and consumer protection (TBT); Protection of animal or plant life or health (TBT); Quality requirements (TBT); Harmonization (TBT); Reducing trade barriers and facilitating trade (TBT); Consumer information, labelling (TBT); Protection of the environment (TBT)</t>
  </si>
  <si>
    <r>
      <rPr>
        <sz val="11"/>
        <rFont val="Calibri"/>
      </rPr>
      <t>https://members.wto.org/crnattachments/2023/TBT/TZA/23_11995_00_e.pdf</t>
    </r>
  </si>
  <si>
    <t>DARS 866: 2023, Dry chickpeas — Specification, Second Edition Note: This Draft African Standard was also notified under SPS committee</t>
  </si>
  <si>
    <t>This Draft African Standard specifies requirements, sampling and test methods for dry chickpeas of the varieties (cultivars) grown from Cicer arietinum (L.) intended for human consumption.</t>
  </si>
  <si>
    <t>Dried, shelled chickpeas "garbanzos", whether or not skinned or split (HS code(s): 071320); Cereals, pulses and derived products (ICS code(s): 67.060); Dry chickpeas</t>
  </si>
  <si>
    <r>
      <rPr>
        <sz val="11"/>
        <rFont val="Calibri"/>
      </rPr>
      <t>https://members.wto.org/crnattachments/2023/TBT/TZA/23_12001_00_e.pdf</t>
    </r>
  </si>
  <si>
    <t>DARS 874:2023,Dry lima beans — Specification, Second Edition Note: This Draft African Standard was also notified under SPS committee</t>
  </si>
  <si>
    <t>This Draft African Standard specifies the requirements, sampling and test methods for dry lima beans of cultivated varieties (cultivars) grown from Phaseolus lunatus L. intended for human consumption.</t>
  </si>
  <si>
    <t>Dried, shelled beans "Vigna and Phaseolus", whether or not skinned or split (excl. beans of species "Vigna mungo [L.] Hepper or Vigna radiata [L.] Wilczek", small red "Adzuki" beans, kidney beans, Bambara beans and cow peas) (HS code(s): 071339); Cereals, pulses and derived products (ICS code(s): 67.060); Dry lima beans </t>
  </si>
  <si>
    <r>
      <rPr>
        <sz val="11"/>
        <rFont val="Calibri"/>
      </rPr>
      <t>https://members.wto.org/crnattachments/2023/TBT/TZA/23_11996_00_e.pdf</t>
    </r>
  </si>
  <si>
    <t>DARS 865: 2023, Dry green grams — Specification, Second EditionNote: This Draft African Standard was also notified under SPS committee</t>
  </si>
  <si>
    <t>This Draft African Standard specifies requirements, sampling and test methods for the dry green grams of the cultivar Vigna radiata (L.) intended for human consumption.</t>
  </si>
  <si>
    <t>Dried, shelled beans of species "Vigna mungo [L.] Hepper or Vigna radiata [L.] Wilczek", whether or not skinned or split (HS code(s): 071331); Cereals, pulses and derived products (ICS code(s): 67.060); Dry green grams</t>
  </si>
  <si>
    <r>
      <rPr>
        <sz val="11"/>
        <rFont val="Calibri"/>
      </rPr>
      <t>https://members.wto.org/crnattachments/2023/TBT/TZA/23_12000_00_e.pdf</t>
    </r>
  </si>
  <si>
    <t>DARS 935: 2023, Edible full fat soybean flour — Specification, Second Edition_x000D_
Note: This Draft African Standard was also notified under SPS committee</t>
  </si>
  <si>
    <t>This Draft African Standard specifies the requirements, sampling and test methods for edible full fat soybean flour obtained from soybean(Glycine max(L.) Merr) for human consumption.</t>
  </si>
  <si>
    <t>Soya bean flour and meal (HS code(s): 120810); Cereals, pulses and derived products (ICS code(s): 67.060); Edible full fat soya flour</t>
  </si>
  <si>
    <r>
      <rPr>
        <sz val="11"/>
        <rFont val="Calibri"/>
      </rPr>
      <t>https://members.wto.org/crnattachments/2023/TBT/TZA/23_11997_00_e.pdf</t>
    </r>
  </si>
  <si>
    <t>DARS 873: 2023, Dry faba beans — Specification, Second EditionNote: This Draft African Standard was also notified under SPS committee</t>
  </si>
  <si>
    <t>This Final Draft African Standard specifies the requirements, sampling and test methods for dry faba beans of cultivated varieties (cultivars) grown from Vicia faba L. intended for human consumption.</t>
  </si>
  <si>
    <t>Dried, shelled broad beans "Vicia faba var. major" and horse beans "Vicia faba var. equina and Vicia faba var. minor", whether or not skinned or split (HS code(s): 071350); Cereals, pulses and derived products (ICS code(s): 67.060) ; Dry faba beans</t>
  </si>
  <si>
    <r>
      <rPr>
        <sz val="11"/>
        <rFont val="Calibri"/>
      </rPr>
      <t>https://members.wto.org/crnattachments/2023/TBT/TZA/23_12002_00_e.pdf</t>
    </r>
  </si>
  <si>
    <t>Viet Nam</t>
  </si>
  <si>
    <t>Draft National technical regulation on safe work of refrigeration systems </t>
  </si>
  <si>
    <t>This draft National Technical Regulation prescribes requirements on occupational health and safety in the design, manufacture, importation, purchase, ownership, installation, utilization, operation, maintenance, repair, recovery and disposal of refrigeration system (including new, expanded or renovated systems from existing or used ones, systems moved to and operated in another location; systems changing from one to another refrigerants), heat pumps, absorption systems with evaporating and condensing closed-loop refrigerants according to system classification in TCVN 6104-1:2015 using refrigerants of groups B1, B2 , B2L, B3, A2, A3 and group A1 (with a loaded amount of 05 kg and above), A2L (with a loaded amount of 05 kg and above) according to the safety classification in TCVN 6739:2015This draft National Technical Regulation excludes the following:- Refrigeration systems that use water or air as the refrigerants.- Refrigeration systems used in transportationvehicles.- Water-lithium bromide vapor absorption refrigeration system- Steam jet refrigeration systems.This draft National Technical Regulation applies to organizations, and individuals engaged in the design, manufacture, importation, purchase, ownership, installation, utilization, operation, maintenance, repair, recovery and disposal of refrigeration systems.This draft National Technical Regulation applies to agencies, organizations and individuals engaged in evaluating, certifying, inspecting, testing and verifying the refrigeration system specified at Section 1.1 above. </t>
  </si>
  <si>
    <t>Refrigeration systems </t>
  </si>
  <si>
    <t>Quality requirements (TBT); Protection of the environment (TBT)</t>
  </si>
  <si>
    <r>
      <rPr>
        <sz val="11"/>
        <rFont val="Calibri"/>
      </rPr>
      <t>https://members.wto.org/crnattachments/2023/TBT/VNM/23_11959_00_x.pdf</t>
    </r>
  </si>
  <si>
    <t>Rules for FM Terrestrial Digital Audio Broadcasting Systems</t>
  </si>
  <si>
    <t>Proposed rule - In this document, the Federal Communications Commission (Commission or FCC) adopted a Notice of Proposed Rulemaking, in which it seeks comment on proposals to change the digital audio broadcasting technical rules that would permit additional FM stations to increase FM hybrid digital effective radiated power (FM Digital ERP) beyond the existing levels without the need for individual Commission authorization, as well as allowing asymmetric digital sideband operation. These specific rule changes were proposed based on two consolidated Petitions for Rule Making filed in 2019 and 2022.</t>
  </si>
  <si>
    <t>FM terrestrial digital audio broadcasting systems; Radiocommunications (ICS code(s): 33.060); Mobile services (ICS code(s): 33.070); Television and radio broadcasting (ICS code(s): 33.170)</t>
  </si>
  <si>
    <t>Harmonization (TBT)</t>
  </si>
  <si>
    <r>
      <rPr>
        <sz val="11"/>
        <rFont val="Calibri"/>
      </rPr>
      <t>https://members.wto.org/crnattachments/2023/TBT/USA/23_11958_00_e.pdf
https://members.wto.org/crnattachments/2023/TBT/USA/23_11958_01_e.pdf</t>
    </r>
  </si>
  <si>
    <t>Ukraine</t>
  </si>
  <si>
    <t>draft Resolution of the Cabinet of Ministers of Ukraine "On Approval of the Procedures for Certification, Issuance and Cancellation of Certificates for Seeds and/or Planting Material and Forms of Certificates for Seeds and/or Planting Material, and Repealing Certain Resolutions of the Cabinet of Ministers of Ukraine" </t>
  </si>
  <si>
    <t xml:space="preserve">The draft Resolution is aimed at ensuring timely and high-quality certification of seeds and planting material, reducing the burden on business entities, ensuring the supply of quality seeds and planting material to the market,  ensuring the fulfilment of Ukraine's obligations under EU acquis to improve the conformity assessment procedure for seeds and planting material.The draft Resolution provides for determining:_x000D_
the procedure for conducting a set of measures aimed at defining the varietal and sowing qualities of seeds, issuing certificates for seeds and their cancellation;_x000D_
the procedure for certification of planting material of fruit, berry, nut, rare (medicinal, ornamental) crops, grapes and hops, issuance and cancellation of certificates for planting material;_x000D_
peculiarities of certification of seeds and planting material imported into the customs territory of Ukraine;_x000D_
conditions for concluding agreements on the provision of field assessment services between applicants (seed and/or planting entities) and directly with the certification auditor (agronomist-inspector), who acts as an independent expert;_x000D_
the requirement for the certification body to carry out a sample assessment of at least five percent of the work (crops or plantations for which the field assessment will be carried out);_x000D_
the obligation of a certification auditor (agronomist-inspector) acting as an independent expert to ensure confidentiality of information received during the performance of activities to determine the varietal qualities of seeds and planting material, independence from commercial and other interests of the seed and nursery business;_x000D_
personal responsibility of the certification auditor (agronomist-inspector) acting as an  independent expert for the accuracy of the information included in the issued field evaluation reports and rejection reports of seed crops and perennial plantings;_x000D_
the possibility for authorized seed producers to determine their sowing qualities;_x000D_
forms of certificates confirming varietal and sowing qualities of seeds;_x000D_
forms of certificates confirming varietal and commercial qualities of planting material;_x000D_
forms of applications for determination of varietal and sowing qualities of seeds,_x000D_
forms of applications for determination of varietal and commercial qualities of planting material;_x000D_
the possibility for authorized seed producers to determine their sowing qualities;_x000D_
validity periods of certificates for seeds and planting material._x000D_
</t>
  </si>
  <si>
    <t>seeds and/or planting material </t>
  </si>
  <si>
    <t>Protection of human health or safety (TBT); Quality requirements (TBT); Harmonization (TBT)</t>
  </si>
  <si>
    <t>Plant health</t>
  </si>
  <si>
    <r>
      <rPr>
        <sz val="11"/>
        <rFont val="Calibri"/>
      </rPr>
      <t>https://members.wto.org/crnattachments/2023/TBT/UKR/23_11932_00_x.pdf
https://members.wto.org/crnattachments/2023/TBT/UKR/23_11932_01_x.pdf
https://members.wto.org/crnattachments/2023/TBT/UKR/23_11932_02_x.pdf
https://members.wto.org/crnattachments/2023/TBT/UKR/23_11932_03_x.pdf
https://members.wto.org/crnattachments/2023/TBT/UKR/23_11932_04_x.pdf
https://members.wto.org/crnattachments/2023/TBT/UKR/23_11932_05_x.pdf
https://members.wto.org/crnattachments/2023/TBT/UKR/23_11932_06_x.pdf
https://members.wto.org/crnattachments/2023/TBT/UKR/23_11932_07_x.pdf
https://members.wto.org/crnattachments/2023/TBT/UKR/23_11932_08_x.pdf
https://members.wto.org/crnattachments/2023/TBT/UKR/23_11932_09_x.pdf
https://members.wto.org/crnattachments/2023/TBT/UKR/23_11932_10_x.pdf
https://members.wto.org/crnattachments/2023/TBT/UKR/23_11932_11_x.pdf
https://members.wto.org/crnattachments/2023/TBT/UKR/23_11932_12_x.pdf
https://minagro.gov.ua/npa/pro-zatverdzhennya-poryadkiv-provedennya-sertifikaciyi-vidachi-ta-skasuvannya-sertifikativ-na-nasinnya-taabo-sadivnij-material-ta-form-sertifikativ-na-nasinnya-taabo-sadivnij-material-ta-vizn</t>
    </r>
  </si>
  <si>
    <t>Kenya</t>
  </si>
  <si>
    <t>DARS 878:2023 Barley grains – Specification. </t>
  </si>
  <si>
    <t>Food products in general (ICS code(s): 67.040)</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</si>
  <si>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</si>
  <si>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 xml:space="preserve">https://members.wto.org/crnattachments/2023/TBT/KEN/23_11944_00_e.pdf
Kenya Bureau of Standards
WTO/TBT National Enquiry Point
P.O. Box: 54974-00200
 Nairobi
 Kenya
Telephone: + (254) 020 605490
 605506/6948258
Fax: + (254) 020 609660/609665
E-mail: info@kebs.org; Website: http://www.kebs.org
</t>
    </r>
  </si>
  <si>
    <t>DARS 470:2023 Wheat flour – Specification. </t>
  </si>
  <si>
    <t>This Draft African Standard specifies the requirements, test methods and sampling for wheat flour prepared from common wheat (Triticum aestivum L.) or club wheat (Triticum compactum Host), or their mixtures intended for human consumption.</t>
  </si>
  <si>
    <r>
      <rPr>
        <sz val="11"/>
        <rFont val="Calibri"/>
      </rPr>
      <t xml:space="preserve">https://members.wto.org/crnattachments/2023/TBT/KEN/23_11943_00_e.pdf
Kenya Bureau of Standards
WTO/TBT National Enquiry Point
P.O. Box: 54974-00200
 Nairobi
 Kenya
Telephone: + (254) 020 605490
 605506/6948258
Fax: + (254) 020 609660/609665
E-mail: info@kebs.org; Website: http://www.kebs.org
</t>
    </r>
  </si>
  <si>
    <t>DARS 873:2023 Dry faba Beans – Specification.</t>
  </si>
  <si>
    <r>
      <rPr>
        <sz val="11"/>
        <rFont val="Calibri"/>
      </rPr>
      <t xml:space="preserve">https://members.wto.org/crnattachments/2023/TBT/KEN/23_11941_00_e.pdf
Kenya Bureau of Standards
WTO/TBT National Enquiry Point
P.O. Box: 54974-00200
 Nairobi
 Kenya
Telephone: + (254) 020 605490
 605506/6948258
Fax: + (254) 020 609660/609665
E-mail: info@kebs.org; Website: http://www.kebs.org
</t>
    </r>
  </si>
  <si>
    <t>DARS 865:2023 Dry green grams – Specification. </t>
  </si>
  <si>
    <r>
      <rPr>
        <sz val="11"/>
        <rFont val="Calibri"/>
      </rPr>
      <t xml:space="preserve">https://members.wto.org/crnattachments/2023/TBT/KEN/23_11940_00_e.pdf
Kenya Bureau of Standards
WTO/TBT National Enquiry Point
P.O. Box: 54974-00200
 Nairobi
 Kenya
Telephone: + (254) 020 605490
 605506/6948258
Fax: + (254) 020 609660/609665
E-mail: info@kebs.org; Website: http://www.kebs.org
</t>
    </r>
  </si>
  <si>
    <t>DARS 935:2023 Edible full fat soy flour – Specification.</t>
  </si>
  <si>
    <t>This Draft African Standard specifies the requirements, sampling and test methods for edible full fat soybean flour obtained from soybean (Glycine max(L.) Merr) for human consumption.</t>
  </si>
  <si>
    <r>
      <rPr>
        <sz val="11"/>
        <rFont val="Calibri"/>
      </rPr>
      <t xml:space="preserve">https://members.wto.org/crnattachments/2023/TBT/KEN/23_11945_00_e.pdf
Kenya Bureau of Standards
WTO/TBT National Enquiry Point
P.O. Box: 54974-00200
 Nairobi
 Kenya
Telephone: + (254) 020 605490
 605506/6948258
Fax: + (254) 020 609660/609665
E-mail: info@kebs.org; Website: http://www.kebs.org
</t>
    </r>
  </si>
  <si>
    <t>DARS 866:2023 Dry Chickpeas – Specification.</t>
  </si>
  <si>
    <r>
      <rPr>
        <sz val="11"/>
        <rFont val="Calibri"/>
      </rPr>
      <t xml:space="preserve">https://members.wto.org/crnattachments/2023/TBT/KEN/23_11938_00_e.pdf
Kenya Bureau of Standards
WTO/TBT National Enquiry Point
P.O. Box: 54974-00200
 Nairobi
 Kenya
Telephone: + (254) 020 605490
 605506/6948258
Fax: + (254) 020 609660/609665
E-mail: info@kebs.org; Website: http://www.kebs.org
</t>
    </r>
  </si>
  <si>
    <t>DARS 874:2023 Dry Lima Beans – Specification.</t>
  </si>
  <si>
    <t>Consumer information, labelling (TBT); Protection of human health or safety (TBT); Prevention of deceptive practices and consumer protection (TBT); Quality requirements (TBT); Reducing trade barriers and facilitating trade (TBT); Cost saving and productivity enhancement (TBT)</t>
  </si>
  <si>
    <r>
      <rPr>
        <sz val="11"/>
        <rFont val="Calibri"/>
      </rPr>
      <t xml:space="preserve">https://members.wto.org/crnattachments/2023/TBT/KEN/23_11942_00_e.pdf
Kenya Bureau of Standards
WTO/TBT National Enquiry Point
P.O. Box: 54974-00200
 Nairobi
 Kenya
Telephone: + (254) 020 605490
 605506/6948258
Fax: + (254) 020 609660/609665
E-mail: info@kebs.org; Website: http://www.kebs.org
</t>
    </r>
  </si>
  <si>
    <t>India</t>
  </si>
  <si>
    <t>Safes, Safe Deposit Locker Cabinets and Key Locks (Quality Control) Order, 2023</t>
  </si>
  <si>
    <t>Safes, Safe Deposit Locker Cabinets and Key Locks (Quality Control) Order, 2023Safes: a strong metal box or cupboard with a special lock that is used for keeping money, jewellery, documents, etc.Safe Deposit Locker Cabinets: A safe deposit box, also known as a safety deposit box, is an individually secured container, usually held within a larger safe or bank vault.Key locks for security Equipment: A key lock refers to the combination that enables a door to be securely closed. The combination relies upon the individual fit of a protruding object (the key) and a receptor (the lock). A restricted keyway lock is designed to prevent unauthorized duplication of keys.</t>
  </si>
  <si>
    <t>Safes, Safe Deposit Locker Cabinets and Key Locks.</t>
  </si>
  <si>
    <t>Quality requirements (TBT); Protection of human health or safety (TBT); Protection of the environment (TBT); Prevention of deceptive practices and consumer protection (TBT)</t>
  </si>
  <si>
    <r>
      <rPr>
        <sz val="11"/>
        <rFont val="Calibri"/>
      </rPr>
      <t>https://members.wto.org/crnattachments/2023/TBT/IND/23_11948_00_e.pdf</t>
    </r>
  </si>
  <si>
    <t>DARS 872:2023 Dry Soy Beans – Specification. </t>
  </si>
  <si>
    <t>Consumer information, labelling (TBT); Prevention of deceptive practices and consumer protection (TBT); Quality requirements (TBT); Reducing trade barriers and facilitating trade (TBT); Cost saving and productivity enhancement (TBT)</t>
  </si>
  <si>
    <r>
      <rPr>
        <sz val="11"/>
        <rFont val="Calibri"/>
      </rPr>
      <t xml:space="preserve">https://members.wto.org/crnattachments/2023/TBT/KEN/23_11939_00_e.pdf
Kenya Bureau of Standards
WTO/TBT National Enquiry Point
P.O. Box: 54974-00200
 Nairobi
 Kenya
Telephone: + (254) 020 605490
 605506/6948258
Fax: + (254) 020 609660/609665
E-mail: info@kebs.org; Website: http://www.kebs.org
</t>
    </r>
  </si>
  <si>
    <t>Denmark</t>
  </si>
  <si>
    <t>Draft Order on weapons and ammunition which can be used for hunting etc. (5 page(s), in Danish) </t>
  </si>
  <si>
    <t>Regulatory act which allows hunting with bow and arrow on the bigger species of deer (red deer, fallow deer and sika deer). It regulates certain conditions to hunting on these species, for example, the impact energy has to be minimum 80 Joule and the weight of the arrow must be minimum 33 grams. Furthermore, the arrowhead must be with a fixed tip, with minimum 3 blades and a cutting diameter on minimum 25 mm. It is forbidden to use a blunt on the arrowhead for hunting on these mentioned species.  The act itself is expected to enter into force on 1 december 2023. </t>
  </si>
  <si>
    <t>ARMS AND AMMUNITION; PARTS AND ACCESSORIES THEREOF (HS code(s): 93)</t>
  </si>
  <si>
    <t>Switzerland</t>
  </si>
  <si>
    <t>Revision of the Ordinance of the Swiss Federal Office of Communications on telecommunications installations (OOIT)Draft RIR</t>
  </si>
  <si>
    <t>The Ordinance of the Swiss Federal Office of Communications on telecommunications installations (OOIT) specifies the basic technical requirements with regard to telecommunications installations.Radio interface regulations (RIR) define the requirements for the frequency use by radiocommunication equipment in the frequency range up to 3000 GHz. RIR include the technical parameters, the frequency bands as well as the rules on the use of the radio frequency spectrum. The list of RIR and their version are in annex 1 of the Ordinance of the Swiss Federal Office of Communications on telecommunications installations (OOIT).Following radio interface regulations have to be revised due to latest frequency management developments.·         784.101.21/RIR0201-80 (MWS in the frequency range 40.5-42.5 GHz): the RIR will be deleted on 1/1/2024 and will also no longer be referenced in the 2023 National Frequency Allocation plan (NaFZ). ·         784.101.21/RIR0203-11 (Cordless cameras in the frequency range 1980 - 3500 MHz): the RIR will be amended by removing the frequency range 3410 - 3500 MHz.·         784.101.21/RIR0302-11 (Point-to-Point communications in the frequency range 10.150 - 10.650 GHz): the RIR will be amended by the expansion of the occupied bandwidth with 28 MHz.·         784.101.21/RIR0501-33 (Private International Mobile Telecommunications (IMT) networks in the frequency range 3400 - 3500 MHz): This is a new RIR for private IMT networks in the 3400 - 3500 MHz band.·         784.101.21/RIR0603-10 (Inland waterway communications in the frequency range 156 - 174 MHz): the RIR will be amended by the adjustment of the transmit power according to user category.·         784.101.21/RIR1009-01 (Radio microphones in the frequency range 31.4 - 39.6 MHz): the RIR will be amended in order to be in line with ERC/REC 70-03, Annex 10.·         784.101.21/RIR1009-09 (Radio microphones in the frequency range 1785 - 1804.8 MHz): the RIR will be amended in order to be in line with ERC/REC 70-03, Annex 10.·         784.101.21/RIR1009-12 (Assistive Listening Devices (ALD) in the frequency range 173.965 - 223 MHz): the RIR will be amended in order to be in line with ERC/REC 70-03, Annex 10. No more restrictions on the occupied bandwidth.·         784.101.21/RIR1009-14 (Assistive Listening Devices (ALD) in the frequency range 169.4000-169.4750 MHz): the RIR will be amended in order to be in line with ERC/REC 70-03, Annex 10.·         784.101.21/RIR1009-15 (Assistive Listening Devices (ALD) in the frequency range 169.4875-169.5875 MHz): the RIR will be amended in order to be in line with ERC/REC 70-03, Annex 10.·         784.101.21/RIR1009-18 (Radio microphones in the frequency range 823 - 826 MHz): the RIR will be amended by the adaptation of the frequency band in order to be in line with ERC/REC 70-03, Annex 10.      ·         784.101.21/ RIR1013-18 (Wireless audio/multimedia communications in the frequency range): the RIR will be deleted on 1/1/2024 and will also no longer be referenced in the 2023 National Frequency Allocation plan (NaFZ). </t>
  </si>
  <si>
    <t>Radiocommunications in general (ICS code(s): 33.060.01); Receiving and transmitting equipment (ICS code(s): 33.060.20); Radio relay and fixed satellite communications systems (ICS code(s): 33.060.30); Other equipment for radiocommunications (ICS code(s): 33.060.99)</t>
  </si>
  <si>
    <t>Reducing trade barriers and facilitating trade (TBT); Harmonization (TBT)</t>
  </si>
  <si>
    <r>
      <rPr>
        <sz val="11"/>
        <rFont val="Calibri"/>
      </rPr>
      <t>https://members.wto.org/crnattachments/2023/TBT/CHE/23_11915_00_f.pdf
https://www.ofcomnet.ch/#/rirs/drafts</t>
    </r>
  </si>
  <si>
    <t>DEAS 1166:2023, Code of Practice for Handling, Storage and Disposal of Bagged Fertilizers or Fertilizer supplements, first edition</t>
  </si>
  <si>
    <t>This Draft East African standard lays down recommended code of practice for handling, storage and disposal of fertilizers or fertilizer supplements packed in bags, with or without a plastics liner.</t>
  </si>
  <si>
    <t>FERTILISERS (HS code(s): 31); Fertilizers (ICS code(s): 65.080) fertilizers</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</si>
  <si>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National security requirements (TBT); Consumer information, labelling (TBT); Cost saving and productivity enhancement (TBT)</t>
  </si>
  <si>
    <r>
      <rPr>
        <sz val="11"/>
        <rFont val="Calibri"/>
      </rPr>
      <t>https://members.wto.org/crnattachments/2023/TBT/TZA/23_11869_00_e.pdf</t>
    </r>
  </si>
  <si>
    <t>Costa Rica</t>
  </si>
  <si>
    <t>RTCR 510:2023 Productos eléctricos. Series de luces, adornos navideños y figuras decorativas de uso doméstico. Especificaciones y Etiquetado</t>
  </si>
  <si>
    <t>El objeto de este reglamento técnico es establecer los requisitos técnicos mínimos que deben cumplir las series de luces, adornos navideños y figuras decorativas de uso doméstico cuya tensión asignada no es mayor que 120 V en concordancia con el Decreto Ejecutivo Nº 36979-MEIC Reglamento de Oficialización del Código Eléctrico de Costa Rica para la Seguridad de la Vida y de la Propiedad (RTCR 458:2011) y que se utilicen o comercialicen en el mercado nacional, sean estos de producción nacional o importados. Se considera como “uso de temporada” a un periodo de instalación y de uso no mayor que 90 días. </t>
  </si>
  <si>
    <t>ICS91.120.40</t>
  </si>
  <si>
    <t>Prevention of deceptive practices and consumer protection (TBT); Protection of animal or plant life or health (TBT)</t>
  </si>
  <si>
    <r>
      <rPr>
        <sz val="11"/>
        <rFont val="Calibri"/>
      </rPr>
      <t>https://members.wto.org/crnattachments/2023/TBT/CRI/23_11886_00_s.pdf
Texto completo del documento: http://www.meic.go.cr   
http://www.reglatec.go.cr/reglatec/principal.jsp</t>
    </r>
  </si>
  <si>
    <t>Burundi</t>
  </si>
  <si>
    <t>DEAS 1162: 2023, Fertilizers – Mono-Ammonium Phosphate and Di-Ammonium Phosphate (MAP &amp; DAP) – Specification, First Edition Note: This Draft East African Standard was also notified under SPS committee</t>
  </si>
  <si>
    <t>This Draft East African Standard prescribes requirements, methods of sampling and tests for Mono-Ammonium Phosphate and Di-Ammonium Phosphate (MAP &amp; DAP) fertilizers</t>
  </si>
  <si>
    <t xml:space="preserve">Ammonium dihydrogenorthophosphate "monoammonium phosphate", whether or not mixed with diammonium hydrogenorthophosphate "diammonium phosphate" (excl. that in tablets or similar forms, or in packages with a gross weight of </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</si>
  <si>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 National security requirements (TBT)</t>
  </si>
  <si>
    <r>
      <rPr>
        <sz val="11"/>
        <rFont val="Calibri"/>
      </rPr>
      <t>https://members.wto.org/crnattachments/2023/TBT/TZA/23_11874_00_e.pdf</t>
    </r>
  </si>
  <si>
    <t>Corporate Average Fuel Economy Standards for Passenger Cars and Light Trucks for Model Years 2027-2032 and Fuel Efficiency Standards for Heavy-Duty Pickup Trucks and Vans for Model Years 2030-2035</t>
  </si>
  <si>
    <t>Notice of proposed rulemaking - NHTSA, on behalf of the Department of Transportation (DOT), is proposing new fuel economy standards for passenger cars and light trucks and fuel efficiency standards for model years (MYs) 2027–31 that increase at a rate of 2 percent per year for passenger cars and 4 percent per year for light trucks, and new fuel efficiency standards for heavy-duty pickup trucks and vans (HDPUVs) for MYs 2030–2035 that increase at a rate of 10 percent per year. NHTSA is also setting forth proposed augural standards for MY 2032 passenger cars and light trucks, that would increase at 2 percent and 4 percent year over year, respectively, as compared to the prior year's standards. NHTSA currently projects that the proposed standards would require an industry fleet-wide average for passenger cars and light trucks of roughly 58 miles per gallon (mpg) in MY 2032 and an industry fleet-wide average for HDPUVs of roughly 2.6 gallons per 100 miles in MY 2038. NHTSA further projects that the proposed standards would reduce average fuel outlays over the lifetimes of passenger cars and light trucks by $1,043 and of HDPUVs by $439. These proposed standards are directly responsive to the agency's statutory mandate to improve energy conservation and reduce the nation's energy dependence on foreign sources.</t>
  </si>
  <si>
    <t xml:space="preserve">Passenger cars, light trucks, and heavy-duty pickup trucks and vans; Motor vehicles for the transport of &gt;= 10 persons, incl. driver, with only diesel engine (HS code(s): 870210); Motor vehicles for the transport of &gt;= 10 persons, incl. driver, with both spark-ignition internal combustion reciprocating piston engine and electric motor as motors for propulsion (HS code(s): 870230); Motor cars and other motor vehicles principally designed for the transport of </t>
  </si>
  <si>
    <t>Prevention of deceptive practices and consumer protection (TBT); Consumer information, labelling (TBT); Protection of the environment (TBT); Cost saving and productivity enhancement (TBT)</t>
  </si>
  <si>
    <r>
      <rPr>
        <sz val="11"/>
        <rFont val="Calibri"/>
      </rPr>
      <t>https://members.wto.org/crnattachments/2023/TBT/USA/23_11892_00_e.pdf</t>
    </r>
  </si>
  <si>
    <t>National security requirements (TBT); Consumer information, labelling (TBT); Cost saving and productivity enhancement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</si>
  <si>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t>Rwanda</t>
  </si>
  <si>
    <t>Energy Conservation Program: Test Procedures for Air-Cooled, Evaporatively-Cooled, and Water-Cooled Commercial Package Air Conditioners and Heat Pumps</t>
  </si>
  <si>
    <t>Notice of proposed rulemaking and request for comment; announcement of public meeting via webinar on Thursday, 7 September 2023 - The U.S. Department of Energy (DOE) proposes to amend the Federal test procedures for air-cooled commercial package air conditioners and heat pumps with a rated cooling capacity greater than or equal to 65,000 Btu/h, evaporatively-cooled commercial package air conditioners, and water-cooled commercial package air conditioners to incorporate by reference the latest versions of the applicable industry test standards. Specifically, DOE proposes: to amend the current test procedure for this equipment for measuring the current cooling and heating metrics—integrated energy efficiency ratio (IEER) and coefficient of performance (COP), respectively; and to establish a new test procedure for this equipment that would adopt two new metrics—integrated ventilation, economizer, and cooling (IVEC) and integrated ventilation and heating efficiency (IVHE). Testing to the IVEC and IVHE metrics would not be required until such time as compliance is required with any amended energy conservation standard based on the new metrics. Additionally, DOE proposes to amend certain provisions of DOE's regulations related to representations and enforcement for the subject equipment. DOE welcomes written comments from the public on any subject within the scope of this document (including topics not raised in this proposal), as well as the submission of data and other relevant information.</t>
  </si>
  <si>
    <t>Air-Cooled, Evaporatively-Cooled, and Water-Cooled Commercial Package Air Conditioners and Heat Pumps; Air conditioning machines comprising a motor-driven fan and elements for changing the temperature and humidity, incl. those machines in which the humidity cannot be separately regulated; parts thereof (HS code(s): 8415); Heat pumps (excl. air conditioning machines of heading 8415) (HS code(s): 841861); Product and company certification. Conformity assessment (ICS code(s): 03.120.20); Pollution, pollution control and conservation (ICS code(s): 13.020.40); Ventilators. Fans. Air-conditioners (ICS code(s): 23.120); Heat pumps (ICS code(s): 27.080)</t>
  </si>
  <si>
    <t>Cost saving and productivity enhancement (TBT); Quality requirements (TBT); Protection of the environment (TBT); Prevention of deceptive practices and consumer protection (TBT)</t>
  </si>
  <si>
    <r>
      <rPr>
        <sz val="11"/>
        <rFont val="Calibri"/>
      </rPr>
      <t>https://members.wto.org/crnattachments/2023/TBT/USA/23_11893_00_e.pdf</t>
    </r>
  </si>
  <si>
    <t>Cost saving and productivity enhancement (TBT); Consumer information, labelling (TBT); National security requirements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</si>
  <si>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t>DEAS 1165: 2023, Agricultural liming materials — Specification, First Edition Note: This draft  East African standard  was also notified to the SPS committee </t>
  </si>
  <si>
    <t>This draft East African Standard specifies the requirements, methods of sampling and tests for agricultural liming materials. This standard applies to agricultural liming materials, including limestone, (calcitic and dolomitic). quicklime (burnt lime), hydrated lime, slag and shells</t>
  </si>
  <si>
    <t>(HS code(s): 2522); Fertilizers (ICS code(s): 65.080)</t>
  </si>
  <si>
    <t>Cost saving and productivity enhancement (TBT); Consumer information, labelling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</si>
  <si>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r>
      <rPr>
        <sz val="11"/>
        <rFont val="Calibri"/>
      </rPr>
      <t>https://members.wto.org/crnattachments/2023/TBT/TZA/23_11813_00_e.pdf</t>
    </r>
  </si>
  <si>
    <t>Revisions to the Air Emissions Reporting Requirements</t>
  </si>
  <si>
    <t>Proposed rule and notice of virtual public hearing on 30 August 2023 - This action proposes changes to the EPA's Air Emissions Reporting Requirements (AERR). The proposed amendments may require changes to current regulations of State, local, and certain tribal air agencies; would require these agencies to report emissions data to the EPA using different approaches from current requirements; and would require owners/operators of some facilities to report additional emissions data. More specifically, the EPA is proposing to require certain sources report information regarding emission of hazardous air pollutants (HAP); certain sources to report criteria air pollutants, their precursors and HAP; and to require State, local, and certain tribal air agencies to report prescribed fire data. The proposed revisions would also define a new approach for optional collection by air agencies of such information on HAP by which State, local and certain tribal air agencies may implement requirements and report emissions on behalf of owners/operators. The proposed revisions would also make the requirements for point sources consistent for every year; phase in earlier deadlines for point source reporting; and add requirements for reporting fuel use data for certain sources of electrical generation associated with peak electricity demand. The proposed revisions include further changes for reporting on airports, rail yards, commercial marine vessels, locomotives, and nonpoint sources. For owners/operators of facilities that meet criteria described in this proposal, the proposed revisions would require reporting of performance test and performance evaluation data to the EPA for all tests conducted after the effective date provided in the final rulemaking. The EPA also proposes to clarify that information the EPA collects through the AERR is emission data that is not subject to confidential treatment.The EPA will hold a virtual public hearing on 30 August 2023. The hearing will convene at 10:00 a.m.Eastern Time (ET) and will conclude at 4:00 p.m. ET. The EPA may close the hearing 15 minutes after the last pre-registered speaker has testified if there are no additional speakers. The EPA will announce any further details at https://www.epa.gov/air-emissions-inventories/air-emissions-reporting-requirements-aerr.  Refer to section SUPPLEMENTARY INFORMATION in 88 Federal Register (FR) 54118 for additional information on the public hearing.</t>
  </si>
  <si>
    <t>Air emissions; Quality (ICS code(s): 03.120); Environmental protection (ICS code(s): 13.020); Air quality (ICS code(s): 13.040)</t>
  </si>
  <si>
    <t>Protection of the environment (TBT); Quality requirements (TBT)</t>
  </si>
  <si>
    <r>
      <rPr>
        <sz val="11"/>
        <rFont val="Calibri"/>
      </rPr>
      <t>https://members.wto.org/crnattachments/2023/TBT/USA/23_11832_00_e.pdf</t>
    </r>
  </si>
  <si>
    <t>DEAS 1167: 2023, Organic fertilizer — Specification, First EditionNote: This Draft East African Standard was also notified under SPS committee</t>
  </si>
  <si>
    <t>This Draft East African Standard specifies requirements, methods of sampling and test for organic fertilizers.</t>
  </si>
  <si>
    <t>Animal or vegetable fertilisers, whether or not mixed together or chemically treated; fertilisers produced by the mixing or chemical treatment of animal or vegetable products. (HS code(s): 3101); Fertilizers (ICS code(s): 65.080) ; Organic Fertilizers</t>
  </si>
  <si>
    <r>
      <rPr>
        <sz val="11"/>
        <rFont val="Calibri"/>
      </rPr>
      <t>https://members.wto.org/crnattachments/2023/TBT/TZA/23_11841_00_e.pdf</t>
    </r>
  </si>
  <si>
    <t>Consumer information, labelling (TBT); Cost saving and productivity enhancement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</si>
  <si>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t>Revision of the Ordinance on telecommunications installations (OIT) and of the Ordinance of the Swiss Federal Office of Communications on telecommunications installations (OOIT)</t>
  </si>
  <si>
    <t>The Ordinance on telecommunications installations (OIT) and the Ordinance of the Swiss Federal Office of Communications on telecommunications installations (OOIT) specify the basic technical requirements with regard to telecommunications installations. The revision of the OIT and OOIT harmonises Swiss law with Directive (EU) 2022/2380. It introduces a common receptacle and charging technology for a broad range of categories of radio equipment. It also concerns the introduction of information requirements for manufacturers regarding the charging characteristics of the device, and mandates manufacturers to, at least, offer an unbundled version of their electronic devices (meaning to sell the equipment unbundled without the External Power Supply or propose both options bundled and unbundled). Furthermore, this revision clarifies the rules for making available on the market of radio equipment intended to be used exclusively by authorities for state security. </t>
  </si>
  <si>
    <t>Telecommunication equipment, radio equipment and telecommunication terminal equipment (Mobile phones 33.050 and 35.180, tablets 33.050 and 35.180, headphones 33.120, headsets 33.120, digital cameras 37.040 and 35.180, portable speakers 33.120, handheld video game consoles 35.180 and 97.200, e-readers 33.050 and 35.020, keyboards 35.020, mice 35.020, portable navigation systems 43.040 and 33.070, earbuds 33.120, and laptops 35.020)</t>
  </si>
  <si>
    <t>National security requirements (TBT); Consumer information, labelling (TBT); Harmonization (TBT); Reducing trade barriers and facilitating trade (TBT); Protection of the environment (TBT)</t>
  </si>
  <si>
    <r>
      <rPr>
        <sz val="11"/>
        <rFont val="Calibri"/>
      </rPr>
      <t>https://members.wto.org/crnattachments/2023/TBT/CHE/23_11840_00_f.pdf
https://members.wto.org/crnattachments/2023/TBT/CHE/23_11840_01_f.pdf</t>
    </r>
  </si>
  <si>
    <t>DEAS 1163:2023, Fertilizer – Single Super Phosphate — Specification, First EditionNote: This Draft East African Standard was also notified under SPS committee</t>
  </si>
  <si>
    <t>This Draft East African Standard prescribes the requirements, methods of sampling and test of Single Super Phosphate fertilizer in powder and granular forms.</t>
  </si>
  <si>
    <t>- Superphosphates: (HS code(s): 31031); Fertilizers (ICS code(s): 65.080) ; Single Super Phosphate Fertilizer</t>
  </si>
  <si>
    <r>
      <rPr>
        <sz val="11"/>
        <rFont val="Calibri"/>
      </rPr>
      <t>https://members.wto.org/crnattachments/2023/TBT/TZA/23_11855_00_e.pdf</t>
    </r>
  </si>
  <si>
    <t>Standard for facilities of electric power-driven water leisure craft (5pages, In Korean)</t>
  </si>
  <si>
    <t>The following Standard for facilities of electric power-driven water leisure craft were stipulated._x000D_
A. Matters concerning electric propulsion facilities, battery room, wiring work, arrangement and requirements of batteries, power transmission device, propulsion shafts, etc. are prescribed(Article 6 ~ 10) _x000D_
B. Regulations on safety device such as emergency shut-off in the event of an abnormality by managing the charging, discharging, voltage, current, etc. of the  battery while the electric propulsion facility is in operation(Article 11 ~ 14)_x000D_
C. Regulations of matters concerning firefighting facilities in battery rooms and engine areas, types and quantities of fire extinguishers, charging facilities, and review deadlines, etc.(Article 15 ~ 18)</t>
  </si>
  <si>
    <t>Electric power-driven water leisure craft using more than 5kWh battery system</t>
  </si>
  <si>
    <r>
      <rPr>
        <sz val="11"/>
        <rFont val="Calibri"/>
      </rPr>
      <t>https://members.wto.org/crnattachments/2023/TBT/KOR/23_11836_00_x.pdf</t>
    </r>
  </si>
  <si>
    <t>DEAS 1164: 2023, Inorganic Foliar Fertilizer— Specification, First edition Note: This Draft East African Standard was also notified to the SPS committee.</t>
  </si>
  <si>
    <t>This draft East African standard specifies requirements, methods of sampling and test for inorganic foliar fertilizers</t>
  </si>
  <si>
    <t>(HS code(s): 3101); Fertilizers (ICS code(s): 65.080)</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</si>
  <si>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Consumer information, labelling (TBT); Cost saving and productivity enhancement (TBT)</t>
  </si>
  <si>
    <r>
      <rPr>
        <sz val="11"/>
        <rFont val="Calibri"/>
      </rPr>
      <t>https://members.wto.org/crnattachments/2023/TBT/TZA/23_11808_00_e.pdf</t>
    </r>
  </si>
  <si>
    <t>Proposed Amendments to the Heavy-Duty Engine and Vehicle Omnibus Regulation</t>
  </si>
  <si>
    <t>Proposed rule - The Executive Officer (EO) of the California Air Resources Board (CARB or Board) is proposing to consider the adoption of amendments to the Heavy-Duty (HD) Engine and Vehicle Omnibus (Omnibus) regulation under the authority granted by the Board in Resolution 23-15, wherein the Board delegated to the EO the power to adopt, amend, and revoke emission standards, test procedures, compliance test procedures, and compliance flexibilities for new on-road motor vehicles that the Board previously reserved to itself in Board Resolution 78-10.</t>
  </si>
  <si>
    <t>Heavy-duty engines; Environmental protection (ICS code(s): 13.020); Air quality (ICS code(s): 13.040); Special purpose vehicles (ICS code(s): 43.160)</t>
  </si>
  <si>
    <t>Protection of the environment (TBT)</t>
  </si>
  <si>
    <r>
      <rPr>
        <sz val="11"/>
        <rFont val="Calibri"/>
      </rPr>
      <t>https://members.wto.org/crnattachments/2023/TBT/USA/23_11833_00_e.pdf</t>
    </r>
  </si>
  <si>
    <t>Saudi Arabia, Kingdom of</t>
  </si>
  <si>
    <t>Technical Regulations for Communications and Information Technology Equipment</t>
  </si>
  <si>
    <t>This technical regulation applies to Communications and Information Technology Equipment. Communications and information technology equipment used by the military and security authorities are excluded from this technical regulation.</t>
  </si>
  <si>
    <t>844331, 847130, 847141 , 847150 ,  847190, 851711 , 851713, 851714, 851718, 851761, 851762 , 851762, 851762,  851769,  851771, 851779, 852352, 852550, 852560, 852560,  852691,  852692, 852610, 852799, 852910, 852910, 853010, 853080, 880790, 903040</t>
  </si>
  <si>
    <t>Consumer information, labelling (TBT); Prevention of deceptive practices and consumer protection (TBT); Protection of human health or safety (TBT); Protection of the environment (TBT)</t>
  </si>
  <si>
    <r>
      <rPr>
        <sz val="11"/>
        <rFont val="Calibri"/>
      </rPr>
      <t>https://members.wto.org/crnattachments/2023/TBT/SAU/23_11847_00_x.pdf</t>
    </r>
  </si>
  <si>
    <t>Hinges (Quality Control) Order, 2023</t>
  </si>
  <si>
    <t>A hinge is a mechanical device that connects two solid objects, typically allowing only a limited angle of rotation between them. Two objects connected by an ideal hinge rotate relative to each other about a fixed axis of rotation, with all other rotations or prevented.</t>
  </si>
  <si>
    <t>Hinges.</t>
  </si>
  <si>
    <t>Quality requirements (TBT); Protection of the environment (TBT); Protection of human health or safety (TBT); Prevention of deceptive practices and consumer protection (TBT)</t>
  </si>
  <si>
    <r>
      <rPr>
        <sz val="11"/>
        <rFont val="Calibri"/>
      </rPr>
      <t>https://members.wto.org/crnattachments/2023/TBT/IND/23_11846_00_e.pdf</t>
    </r>
  </si>
  <si>
    <t>Laboratory Glassware (Quality Control) Order, 2023</t>
  </si>
  <si>
    <t>Laboratory Glassware (Quality Control) Order, 202A Laboratory glassware refers to a variety of equipment, traditionally made of glass, used for scientific experiments and other work in science, especially in chemistry and biology laboratories. Common types of laboratory glassware include beakers, flasks, pipettes, measuring cylinders and test tubes etc.</t>
  </si>
  <si>
    <t>Laboratory Glassware.</t>
  </si>
  <si>
    <t>Protection of human health or safety (TBT); Protection of the environment (TBT); Quality requirements (TBT); Prevention of deceptive practices and consumer protection (TBT)</t>
  </si>
  <si>
    <r>
      <rPr>
        <sz val="11"/>
        <rFont val="Calibri"/>
      </rPr>
      <t>https://members.wto.org/crnattachments/2023/TBT/IND/23_11848_00_e.pdf</t>
    </r>
  </si>
  <si>
    <t>Low Emission Automobile Regulation</t>
  </si>
  <si>
    <t xml:space="preserve">Proposed rule - Amends rules to establish new requirements applicable to light and medium duty vehicles and clarifying changes to existing regulations. The proposed revisions will adopt California Advanced Clean Cars II standards and include new zero emission light-duty vehicle sales requirements for model years 2027-2032 and potentially beyond, and new Low Emission Vehicle emission standards for new conventionally fueled light and medium-duty vehicles for model years 2027-2032 and potentially beyond, along with clarifying changes to the existing regulation._x000D_
_x000D_
</t>
  </si>
  <si>
    <t>Automobile emissions; Environmental protection (ICS code(s): 13.020); Air quality (ICS code(s): 13.040); Road vehicles in general (ICS code(s): 43.020)</t>
  </si>
  <si>
    <r>
      <rPr>
        <sz val="11"/>
        <rFont val="Calibri"/>
      </rPr>
      <t>https://members.wto.org/crnattachments/2023/TBT/USA/23_11831_00_e.pdf</t>
    </r>
  </si>
  <si>
    <t>Peru</t>
  </si>
  <si>
    <t>Proyecto de Reglamento de la Ley N° 31182, Ley que protege la salud e integridad física de las personas del contenido de plomo en pinturas y otros materiales de revestimiento</t>
  </si>
  <si>
    <t>El proyecto de Reglamento tiene por objeto establecer disposiciones para la adecuada aplicación de la Ley N° 31182, Ley que protege la salud e integridad física de las personas del contenido de plomo en pinturas y otros materiales de revestimiento, siendo la finalidad regular y fiscalizar la concentración de plomo en pinturas y otros materiales de revestimiento, a fin de minimizar los riegos a la salud de la población. Contiene requisitos sanitarios para autorizar la fabricación, importación, distribución y/o comercialización de pinturas y otros materiales de revestimiento.</t>
  </si>
  <si>
    <t>Pinturas (Capítulos 3208, 3209, 3210, 3112, 3213 y 3214 del Sistema Armonizado) y otros materiales de revestimiento.</t>
  </si>
  <si>
    <r>
      <rPr>
        <sz val="11"/>
        <rFont val="Calibri"/>
      </rPr>
      <t xml:space="preserve">https://members.wto.org/crnattachments/2023/TBT/PER/23_11807_00_s.pdf
https://members.wto.org/crnattachments/2023/TBT/PER/23_11807_01_s.pdf
https://www.gob.pe/institucion/minsa/normas-legales/4465698-710-2023-minsa 
http://extranet.comunidadandina.org/sirt/public/index.aspx  http://consultasenlinea.mincetur.gob.pe/notificaciones/Publico/FrmBuscador.aspx
</t>
    </r>
  </si>
  <si>
    <t>Oman</t>
  </si>
  <si>
    <t>GCC Technical Regulation for Quick Frozen French Fried Potatoes</t>
  </si>
  <si>
    <t xml:space="preserve"> This Gulf standard is concerned with fast -Frozen fried potatoes prepared from the varieties of fresh potatoes grown from the plant (Solanum tuberosum 1) and roots of sweet potatoes (Ipomoea batatas) and intended for direct consumption without additional manufacturing except for the classification of size or re-packaging. Standard not apply to the products that have not been fried or pre -cooked ._x000D_
</t>
  </si>
  <si>
    <t>Fruits. Vegetables (ICS code(s): 67.080)</t>
  </si>
  <si>
    <t>Quality requirements (TBT); Consumer information, labelling (TBT); Prevention of deceptive practices and consumer protection (TBT); Protection of human health or safety (TBT)</t>
  </si>
  <si>
    <r>
      <rPr>
        <sz val="11"/>
        <rFont val="Calibri"/>
      </rPr>
      <t>https://members.wto.org/crnattachments/2023/TBT/ARE/23_11784_00_x.pdf</t>
    </r>
  </si>
  <si>
    <t>Qatar</t>
  </si>
  <si>
    <t>GCC Technical Regulation for  Ground thyme mixture (Zaatar)</t>
  </si>
  <si>
    <t>This Gulf standard is concerned with the requirements that must be met in the ground thyme mixture and prepared for human consumption, Thyme mixture for industrial purposes is excluded from the application of the standard</t>
  </si>
  <si>
    <r>
      <rPr>
        <sz val="11"/>
        <rFont val="Calibri"/>
      </rPr>
      <t>https://members.wto.org/crnattachments/2023/TBT/ARE/23_11777_00_x.pdf</t>
    </r>
  </si>
  <si>
    <t>Kuwait, the State of</t>
  </si>
  <si>
    <t>Bahrain, Kingdom of</t>
  </si>
  <si>
    <t>United Arab Emirates</t>
  </si>
  <si>
    <t>Protection of human health or safety (TBT); Prevention of deceptive practices and consumer protection (TBT); Consumer information, labelling (TBT); Quality requirements (TBT)</t>
  </si>
  <si>
    <t>Yemen</t>
  </si>
  <si>
    <t>DUS 1923: 2023, Cake — Specification, Second Edition</t>
  </si>
  <si>
    <t>This Draft Uganda Standard specifies requirements, sampling and test methods for cake for human consumption.</t>
  </si>
  <si>
    <t xml:space="preserve">Bread, pastry, cakes, biscuits and other bakers' wares, whether or not containing cocoa; communion wafers, empty cachets of a kind suitable for pharmaceutical use, sealing wafers, rice paper and similar products (excl. crispbread, gingerbread and the like, sweet biscuits, waffles and wafers with water content of </t>
  </si>
  <si>
    <t>Consumer information, labelling (TBT); Prevention of deceptive practices and consumer protection (TBT); Protection of human health or safety (TBT); Quality requirements (TBT); Harmonization (TBT); Reducing trade barriers and facilitating trade (TBT); Protection of the environment (TBT)</t>
  </si>
  <si>
    <r>
      <rPr>
        <sz val="11"/>
        <rFont val="Calibri"/>
      </rPr>
      <t>https://members.wto.org/crnattachments/2023/TBT/UGA/23_11758_00_e.pdf</t>
    </r>
  </si>
  <si>
    <t>"Motor vehicle - Technical Requirements for Emergency Calls “eCall”</t>
  </si>
  <si>
    <t>The Saudi Standards, Metrology and Quality (SASO) has prepared draft of the updated standard  SASO 2944   , for "Motor vehicle - Technical Requirements for Emergency Calls “eCall” which concerned with development of technical requirements for emergency calls system in the motor vehicle, based on relevant International and National Foreign Standards and other references. This standard is concerned with the Emergency calls and Connectivity Technical Requirements for new light duty vehicle (LDVs) imported to KSA.The major changes related to this standard are : - Including the 4G requirements and references --  Exempting the  vehicles produced in small series with an aggregated volume of less than 75 vehicles annually to be equipped with an eCall in- vehicle system.- Postpone the application date of the standard to be Starting from 01/01/2027. (The  proposed enforcement date  of the standard SASO 2944, based on  calendar year )</t>
  </si>
  <si>
    <t>ICS:43.020</t>
  </si>
  <si>
    <r>
      <rPr>
        <sz val="11"/>
        <rFont val="Calibri"/>
      </rPr>
      <t>https://members.wto.org/crnattachments/2023/TBT/SAU/23_11709_00_e.pdf</t>
    </r>
  </si>
  <si>
    <t>DKS 2987: Acceptance criteria for food-grade recycled PET resin</t>
  </si>
  <si>
    <t>This draft Kenya standard pertains to the acceptance criteria for using food-grade recycled PET resinous material in bottling or packing operations.This standard does not apply to the recycling process operation of transforming post-consumer PET bottles into food-grade recycled PET resins suitable for bottling or packing</t>
  </si>
  <si>
    <t>Recycling (ICS code(s): 13.030.50)</t>
  </si>
  <si>
    <t>Consumer information, labelling (TBT); Protection of human health or safety (TBT); Protection of the environment (TBT); Quality requirements (TBT)</t>
  </si>
  <si>
    <r>
      <rPr>
        <sz val="11"/>
        <rFont val="Calibri"/>
      </rPr>
      <t>https://members.wto.org/crnattachments/2023/TBT/KEN/23_11714_00_e.pdf</t>
    </r>
  </si>
  <si>
    <t>draft Resolution of the Cabinet of Ministers of Ukraine "On Approval of the List of Products for the Purposes of Application of  Certain Technical Regulations and Amending Certain Resolutions of the Cabinet of Ministers of Ukraine"</t>
  </si>
  <si>
    <t>The draft Resolution provides for the approval of the list of products for the purposes of application of certain Technical regulations, which contains products that may be subject to the relevant Technical regulations and are critical to ensure the need for required equipment due to problems  in the energy sector under martial law in Ukraine.The draft Resolution also amends the Resolutions of the Cabinet of Ministers of Ukraine approving the Technical regulations,  by establishing that until the termination or cancellation of martial law in Ukraine and within the next 90 calendar days, it is allowed to place on the market and/or put into operation products that are included in the list of products for the purposes of applying certain Technical Regulations without applying the requirement to have a declaration of conformity and affix a conformity mark with the Technical Regulations.Such products may include, in particular, low-voltage electrical equipment, electromagnetic compatible equipment, measuring instruments, electrical and electronic equipment, equipment used outdoors, navigation equipment, etc. </t>
  </si>
  <si>
    <t>Equipment for restoring and stabilising power supply, navigation equipment</t>
  </si>
  <si>
    <t>National security requirements (TBT)</t>
  </si>
  <si>
    <r>
      <rPr>
        <sz val="11"/>
        <rFont val="Calibri"/>
      </rPr>
      <t>https://members.wto.org/crnattachments/2023/TBT/UKR/23_11734_00_x.pdf
https://www.me.gov.ua/Documents/Detail?lang=uk-UA&amp;id=fa422687-110e-40e2-a376-7dc595a3ae05&amp;title=ProektPostanoviKabinetuMinistrivUkrainiproZatverdzhenniaPerelikuProduktsiiDliaTsileiZastosuvanniaDeiakikhTekhnichnikhReglamentivTaVnesenniaZminDoDeiakikhPostanovKabinetuMinistrivUkraini</t>
    </r>
  </si>
  <si>
    <t>KS 638-2023 Absorbent cotton gauze and gauze bandages.</t>
  </si>
  <si>
    <t>This Kenya Standard specifies the requirements and test methods for bleached absorbent gauze and gauze bandages for use in surgical dressings and for general medical purposes.</t>
  </si>
  <si>
    <t>Surgical instruments and materials (ICS code(s): 11.040.30)</t>
  </si>
  <si>
    <r>
      <rPr>
        <sz val="11"/>
        <rFont val="Calibri"/>
      </rPr>
      <t xml:space="preserve">https://members.wto.org/crnattachments/2023/TBT/KEN/23_11711_00_e.pdf
Kenya Bureau of Standards
WTO/TBT National Enquiry Point
P.O. Box: 54974-00200
 Nairobi
 Kenya
Telephone: + (254) 020 605490
 605506/6948258
Fax: + (254) 020 609660/609665
E-mail: info@kebs.org; Website: http://www.kebs.org
</t>
    </r>
  </si>
  <si>
    <t>Energy Conservation Program: Energy Conservation Standards for Consumer Boilers</t>
  </si>
  <si>
    <t>Notice of proposed rulemaking and announcement of public meeting via webinar on 12 September 2023 - The Energy Policy and Conservation Act (EPCA), as amended, prescribes energy conservation standards for various consumer products and certain commercial and industrial equipment, including consumer boilers. EPCA also requires the U.S. Department of Energy (DOE or the Department) to periodically determine whether more-stringent standards would be technologically feasible and economically justified and would result in significant energy savings. In this notice of proposed rulemaking (NOPR), DOE proposes amended energy conservation standards for consumer boilers, and also announces a public meeting to receive comment on these proposed standards and associated analyses and results.DOE will hold a public meeting via webinar on Tuesday, 12 September 2023 from 1:00 p.m. to 4:00 p.m.Eastern Time (ET). See section VII, “Public Participation,” for webinar registration information, participant instructions and information about the capabilities available to webinar participants.</t>
  </si>
  <si>
    <t>Consumer boilers; Environmental protection (ICS code(s): 13.020); Burners and boilers in general (ICS code(s): 27.060.01)</t>
  </si>
  <si>
    <t>Cost saving and productivity enhancement (TBT); Protection of the environment (TBT)</t>
  </si>
  <si>
    <r>
      <rPr>
        <sz val="11"/>
        <rFont val="Calibri"/>
      </rPr>
      <t>https://members.wto.org/crnattachments/2023/TBT/USA/23_11741_00_e.pdf</t>
    </r>
  </si>
  <si>
    <t>DKS 2988:  Mechanical recycling of PET into food-grade recycled PET</t>
  </si>
  <si>
    <t>This draft Kenya standard pertains to the mechanical recycling process operation of transforming post-consumer PET bottles and containers into food-grade recycled PET resins suitable for bottling or packing</t>
  </si>
  <si>
    <t>Protection of human health or safety (TBT); Protection of the environment (TBT); Quality requirements (TBT); Consumer information, labelling (TBT)</t>
  </si>
  <si>
    <r>
      <rPr>
        <sz val="11"/>
        <rFont val="Calibri"/>
      </rPr>
      <t>https://members.wto.org/crnattachments/2023/TBT/KEN/23_11713_00_e.pdf</t>
    </r>
  </si>
  <si>
    <t>DKS 1948:2023 Round strand galvanized steel wire ropes for shipping purposes — Specification </t>
  </si>
  <si>
    <t>This Kenya Standard covers galvanized round strand and multi-strand non-rotating steel wire ropes for standing and running rigging, hawsers, mooring and towing purposes, cargo gear rope, davit rope and life boat fall ropes.</t>
  </si>
  <si>
    <t>Steel wire, wire ropes and link chains (ICS code(s): 77.140.65)</t>
  </si>
  <si>
    <r>
      <rPr>
        <sz val="11"/>
        <rFont val="Calibri"/>
      </rPr>
      <t>https://members.wto.org/crnattachments/2023/TBT/KEN/23_11712_00_e.pdf</t>
    </r>
  </si>
  <si>
    <t>Polypropylene (PP) Materials for Moulding and Extrusion (Quality Control) Order, 2023 </t>
  </si>
  <si>
    <t>The Order seeks to ensure conformity of the Polypropylene (PP) to the Indian Standard, as amended from time to time, as specified in the Table of the Order.</t>
  </si>
  <si>
    <t>Polypropylene (PP) Materials for Moulding and Extrusion (IS 10951: 2020) (HS code 39021000)</t>
  </si>
  <si>
    <r>
      <rPr>
        <sz val="11"/>
        <rFont val="Calibri"/>
      </rPr>
      <t>https://members.wto.org/crnattachments/2023/TBT/IND/23_11699_00_e.pdf</t>
    </r>
  </si>
  <si>
    <t>KS 508-2023 Absorbent cotton wool. </t>
  </si>
  <si>
    <t>This Fourth Edition of this Kenya Standard prescribes the requirements for absorbent cotton wool for medical and general use.</t>
  </si>
  <si>
    <t>(ICS code(s): 11.040.30; 59.080)</t>
  </si>
  <si>
    <t>Prevention of deceptive practices and consumer protection (TBT); Consumer information, labelling (TBT); Quality requirements (TBT); Reducing trade barriers and facilitating trade (TBT); Cost saving and productivity enhancement (TBT)</t>
  </si>
  <si>
    <r>
      <rPr>
        <sz val="11"/>
        <rFont val="Calibri"/>
      </rPr>
      <t xml:space="preserve">https://members.wto.org/crnattachments/2023/TBT/KEN/23_11710_00_e.pdf
Kenya Bureau of Standards
WTO/TBT National Enquiry Point
P.O. Box: 54974-00200
 Nairobi
 Kenya
Telephone: + (254) 020 605490
 605506/6948258
Fax: + (254) 020 609660/609665
E-mail: info@kebs.org; Website: http://www.kebs.org
</t>
    </r>
  </si>
  <si>
    <t>Online consultation: Mandating quit information messages inside tobacco packs.</t>
  </si>
  <si>
    <t>This notification intends to alert Members to a UK Government consultation regarding mandating quit themed information messages and advice inside tobacco packets (also called pack inserts) sold on the UK market to help more smokers quit. The Office for Health Improvement and Disparities (OHID) in the Department of Health and Social Care is leading this consultation on behalf of the UK government and the devolved governments in the UK.The UK government will consider next steps, which may involve mandating inserts through regulations, after reviewing the consultation responses.</t>
  </si>
  <si>
    <t>TOBACCO AND MANUFACTURED TOBACCO SUBSTITUTES; PRODUCTS, WHETHER OR NOT CONTAINING NICOTINE, INTENDED FOR INHALATION WITHOUT COMBUSTION; OTHER NICOTINE CONTAINING PRODUCTS INTENDED FOR THE INTAKE OF NICOTINE INTO THE HUMAN BODY (HS code(s): 24)</t>
  </si>
  <si>
    <t>Poly Vinyl Chloride (PVC) Homopolymers (Quality Control) Order, 2023</t>
  </si>
  <si>
    <t>The Order seeks to ensure conformity of the Poly Vinyl Chloride (PVC) Homopolymers to the Indian Standard, as amended from time to time, as specified in the Table of the Order. </t>
  </si>
  <si>
    <t>Poly Vinyl Chloride (PVC) Homopolymers (IS 17658:2021)</t>
  </si>
  <si>
    <r>
      <rPr>
        <sz val="11"/>
        <rFont val="Calibri"/>
      </rPr>
      <t>https://members.wto.org/crnattachments/2023/TBT/IND/23_11694_00_e.pdf</t>
    </r>
  </si>
  <si>
    <t>Jams, Jellies and Marmalade</t>
  </si>
  <si>
    <t>This Technical Regulation applies to Jams, Jellies and Marmalade offered for direct consumption, including for catering purposes or for repacking if required.</t>
  </si>
  <si>
    <t>Fruits and derived products (ICS code(s): 67.080.10)</t>
  </si>
  <si>
    <t>Consumer information, labelling (TBT); Protection of human health or safety (TBT); Quality requirements (TBT); Prevention of deceptive practices and consumer protection (TBT)</t>
  </si>
  <si>
    <r>
      <rPr>
        <sz val="11"/>
        <rFont val="Calibri"/>
      </rPr>
      <t>https://members.wto.org/crnattachments/2023/TBT/QAT/23_11656_00_e.pdf
https://members.wto.org/crnattachments/2023/TBT/QAT/23_11656_00_x.pdf</t>
    </r>
  </si>
  <si>
    <t>Prevention of deceptive practices and consumer protection (TBT); Quality requirements (TBT); Protection of human health or safety (TBT); Consumer information, labelling (TBT)</t>
  </si>
  <si>
    <t>Draft resolution 1190, 03 August 2023</t>
  </si>
  <si>
    <t>This Draft Resolution contains provisions on definition, classification, technical requirements for labeling and packaging, parameters for microbiological control, as well as technical requirements and procedures for the regulation of personal hygiene products, cosmetics and perfumes.</t>
  </si>
  <si>
    <t>ESSENTIAL OILS AND RESINOIDS; PERFUMERY, COSMETIC OR TOILET PREPARATIONS (HS code(s): 33)</t>
  </si>
  <si>
    <t>Protection of human health or safety (TBT); Reducing trade barriers and facilitating trade (TBT)</t>
  </si>
  <si>
    <r>
      <rPr>
        <sz val="11"/>
        <rFont val="Calibri"/>
      </rPr>
      <t>https://members.wto.org/crnattachments/2023/TBT/BRA/23_11634_00_x.pdf
Draft: http://antigo.anvisa.gov.br/documents/10181/6636559/CONSULTA+P%C3%9ABLICA+N+1190+GHCOS.pdf/c3d6c21f-15f9-4ce7-bd2b-ae65c7ad7ab0
Comment form: http://antigo.anvisa.gov.br/documents/10181/6636559/CONSULTA+P%C3%9ABLICA+N+1190+GHCOS.pdf/c3d6c21f-15f9-4ce7-bd2b-ae65c7ad7ab0</t>
    </r>
  </si>
  <si>
    <t>Draft resolution 1188, 03 August 2023</t>
  </si>
  <si>
    <t>This Draft Resolution contains provisions on health requirements for safety and efficacy for post-marketing registration alterations of synthetic and semi-synthetic drugs classified as new or innovative.</t>
  </si>
  <si>
    <t>Medicaments consisting of two or more constituents mixed together for therapeutic or prophylactic uses, not in measured doses or put up for retail sale (excl. goods of heading 3002, 3005 or 3006) (HS code(s): 3003); Medicaments consisting of mixed or unmixed products for therapeutic or prophylactic uses, put up in measured doses "incl. those for transdermal administration" or in forms or packings for retail sale (excl. goods of heading 3002, 3005 or 3006) (HS code(s): 3004); Pharmaceutics (ICS code(s): 11.120)</t>
  </si>
  <si>
    <r>
      <rPr>
        <sz val="11"/>
        <rFont val="Calibri"/>
      </rPr>
      <t>https://members.wto.org/crnattachments/2023/TBT/BRA/23_11630_00_x.pdf
Draft: http://antigo.anvisa.gov.br/documents/10181/6636520/CONSULTA+P%C3%9ABLICA+N+1188+GGMED.pdf/baa1ed2a-81ed-4b4c-9a28-40384f1811ed
Comment form: https://pesquisa.anvisa.gov.br/index.php/559546?lang=pt-BR</t>
    </r>
  </si>
  <si>
    <t>Draft resolution 1179, 20 July 2023;</t>
  </si>
  <si>
    <t>This Draft Resolution contains provisions on the sanitary requirements for the market authorization of industrialized medicines for human use.It is important to highlight that, when the absence or incompleteness of national market authorization, and
as long as there is no incompatibility, the adoption of guides and guidelines by the International Council for Harmonisation of Technical Requirements for Pharmaceuticals for Human Use (ICH</t>
  </si>
  <si>
    <t>Medicaments (ICS code(s): 11.120.10)</t>
  </si>
  <si>
    <r>
      <rPr>
        <sz val="11"/>
        <rFont val="Calibri"/>
      </rPr>
      <t>Draft: http://antigo.anvisa.gov.br/documents/10181/6627714/CONSULTA+PUBLICA+N+1179++DIRE2.pdf/9ea14e78-f7ea-4f5f-847a-22347d679909
Comment form: http://antigo.anvisa.gov.br/pesquisa.anvisa.gov.br/index.php/316543?lang=pt-BR
The original text was rectified on 24/07/20223. 
The rectified text is available only in Portuguese: https://www.in.gov.br/en/web/dou/-/retificacao-498166860</t>
    </r>
  </si>
  <si>
    <t>Policy for Type Certification of Very Light Airplanes as a 
Special Class of Aircraft</t>
  </si>
  <si>
    <t>Notice of proposed policy, request for comments by 8 September 2023 - The FAA is requesting comments on its proposed policy for the 
type certification of Very Light Airplanes (VLA) as a special class of 
aircraft under the Federal Aviation Regulations.</t>
  </si>
  <si>
    <t>Very light airplanes; Powered aircraft "e.g. helicopters and aeroplanes" (excl. unmanned aircraft of heading 8806); spacecraft, incl. satellites, and suborbital and spacecraft launch vehicles (HS code(s): 8802); Product and company certification. Conformity assessment (ICS code(s): 03.120.20); Aircraft and space vehicles in general (ICS code(s): 49.020)</t>
  </si>
  <si>
    <r>
      <rPr>
        <sz val="11"/>
        <rFont val="Calibri"/>
      </rPr>
      <t>https://members.wto.org/crnattachments/2023/TBT/USA/23_11652_00_e.pdf</t>
    </r>
  </si>
  <si>
    <t>Draft resolution 1180, 24 July 2023</t>
  </si>
  <si>
    <t>This draft resolution contains provisions on the conditions and procedures for registering pre-pandemic influenza vaccines, updating to a pandemic strain and authorization for the use, marketing and monitoring of pandemic influenza vaccines.It is important to highlight that, when the absence or incompleteness of national regulation, and
as long as there is no incompatibility, the adoption of guides and guidelines by the International Council for Harmonisation of Technical Requirements for Pharmaceuticals for Human Use (ICH</t>
  </si>
  <si>
    <t>PHARMACEUTICAL PRODUCTS (HS code(s): 30); Pharmaceutics (ICS code(s): 11.120)</t>
  </si>
  <si>
    <r>
      <rPr>
        <sz val="11"/>
        <rFont val="Calibri"/>
      </rPr>
      <t>Draft: http://antigo.anvisa.gov.br/documents/10181/6629211/CONSULTA+P%C3%9ABLICA+N+1180.pdf/1f450f31-ad87-4167-b969-0938369e23a4
Comment form: http://antigo.anvisa.gov.br/pesquisa.anvisa.gov.br/index.php/316543?lang=pt-BR</t>
    </r>
  </si>
  <si>
    <t>Normative Instruction 242, 04 August 2023</t>
  </si>
  <si>
    <t>This normative instruction contains provisions on the inclusion of declaration of new formula in hygiene product labeling personal, including disposables, cosmetics and perfumes when formula modification.</t>
  </si>
  <si>
    <r>
      <rPr>
        <sz val="11"/>
        <rFont val="Calibri"/>
      </rPr>
      <t>https://members.wto.org/crnattachments/2023/TBT/BRA/23_11629_00_x.pdf
http://antigo.anvisa.gov.br/documents/10181/6633027/IN_242_2023_.pdf/7e024093-0b76-48bf-b6d3-fa630e1160f3</t>
    </r>
  </si>
  <si>
    <t>Draft resolution 1187, 27 July 2023</t>
  </si>
  <si>
    <t>This Draft Resolution establishes the criteria for carrying out Forced Degradation Studies on drugs containing synthetic and semi-synthetic active pharmaceutical ingredients and defines the parameters for notification, identification and qualification of degradation products in these same products.</t>
  </si>
  <si>
    <t>Pharmaceutics (ICS code(s): 11.120)</t>
  </si>
  <si>
    <r>
      <rPr>
        <sz val="11"/>
        <rFont val="Calibri"/>
      </rPr>
      <t>https://members.wto.org/crnattachments/2023/TBT/BRA/23_11633_00_x.pdf
Draft: http://antigo.anvisa.gov.br/documents/10181/6631540/%281%29CONSULTA+PUBLICA+N+1187+GQMED.pdf/3c746727-d8f2-4435-abed-9c4bdb13c2ff
Comment form: https://pesquisa.anvisa.gov.br/index.php/576697?lang=pt-BR</t>
    </r>
  </si>
  <si>
    <t>Hazardous Waste Generator Improvements Rule, the Hazardous Waste 
Pharmaceuticals Rule, and the Definition of Solid Waste Rule; Technical 
Corrections</t>
  </si>
  <si>
    <t>Proposed rule - The Environmental Protection Agency (EPA) is proposing to make technical corrections that correct or clarify several parts of the Resource Conservation and Recovery Act (RCRA) hazardous waste regulations. These technical corrections correct or clarify specific provisions in the existing hazardous waste regulations that were promulgated in the Hazardous Waste Generator Improvements rule, the Hazardous Waste Pharmaceuticals rule, and the Definition of Solid Waste rule. This rule also makes other minor corrections that fall within the same sections of the hazardous waste regulations but are independent of these three rules. Examples of the types of corrections being made in this rule include, but are not limited to, correcting typographical errors, correcting incorrect or outdated citations, making minor clarifications, and updating addresses. In the "Rules and Regulations" section of this Federal Register, we are making these technical corrections as a direct final rule without a prior proposed rule because we view this as a noncontroversial action and anticipate no adverse comment. In the preamble to the direct final rule, we have explained our reasons for taking this action without a prior proposed rule. If we receive no adverse comment, we will not take further action on this proposed rule.</t>
  </si>
  <si>
    <t>Hazardous waste generators; Environmental protection (ICS code(s): 13.020); Solid wastes (ICS code(s): 13.030.10); Installations and equipment for waste disposal and treatment (ICS code(s): 13.030.40)</t>
  </si>
  <si>
    <r>
      <rPr>
        <sz val="11"/>
        <rFont val="Calibri"/>
      </rPr>
      <t>https://members.wto.org/crnattachments/2023/TBT/USA/23_11653_00_e.pdf</t>
    </r>
  </si>
  <si>
    <t>American Society of Mechanical Engineers 2021-2022 Code Editions</t>
  </si>
  <si>
    <t>Proposed rule - The U.S. Nuclear Regulatory Commission (NRC) is proposing to amend its regulations to incorporate by reference the 2021 Edition of the American Society of Mechanical Engineers Boiler and Pressure Vessel Code and the 2022 Edition of the American Society of Mechanical Engineers Operation and Maintenance of Nuclear Power Plants, Division 1: OM Code: Section IST, for nuclear power plants. This action is in accordance with the NRC's policy to periodically update the regulations to incorporate by reference new editions of the American Society of Mechanical Engineers Codes and is intended to maintain the safety of nuclear power plants and to make NRC activities more effective and efficient. This amendment also incorporates editorial changes that do not change the technical information.</t>
  </si>
  <si>
    <t>Nuclear power plant engineering; Quality (ICS code(s): 03.120); Accident and disaster control (ICS code(s): 13.200); Radiation protection (ICS code(s): 13.280); Nuclear energy engineering (ICS code(s): 27.120)</t>
  </si>
  <si>
    <t>Protection of the environment (TBT); Quality requirements (TBT); Protection of human health or safety (TBT)</t>
  </si>
  <si>
    <r>
      <rPr>
        <sz val="11"/>
        <rFont val="Calibri"/>
      </rPr>
      <t>https://members.wto.org/crnattachments/2023/TBT/USA/23_11606_00_e.pdf</t>
    </r>
  </si>
  <si>
    <t>GCC Technical Regulation for Lubricating Oils for Internal Combustion Engines – Part 1: API Classifications of Lubricating Oils for Gasoline and Diesel Engines</t>
  </si>
  <si>
    <t>This Technical regulation concerned with lubricating oils for internal combustion engines suitable for gasoline and diesel engine services (excluding marine application) according to API performance</t>
  </si>
  <si>
    <t>Lubricants, industrial oils and related products (ICS code(s): 75.100)</t>
  </si>
  <si>
    <t>Consumer information, labelling (TBT); Prevention of deceptive practices and consumer protection (TBT); Protection of the environment (TBT); Quality requirements (TBT); Harmonization (TBT); Reducing trade barriers and facilitating trade (TBT)</t>
  </si>
  <si>
    <r>
      <rPr>
        <sz val="11"/>
        <rFont val="Calibri"/>
      </rPr>
      <t>https://members.wto.org/crnattachments/2023/TBT/ARE/23_11579_00_e.pdf</t>
    </r>
  </si>
  <si>
    <t>Lubricating Oils for Internal Combustion Engines – Part 2: ACEA European Oil Sequences for Gasoline Engines and Diesel Engines</t>
  </si>
  <si>
    <t>This GCC Technical regulation concerned with  lubricating oils for internal combustion engines suitable for Gasoline and Light duty diesel engine,_x000D_
Engines with after treatment devices and Heavy-duty diesel engines excluding marine application according to ACEA performance classifications.</t>
  </si>
  <si>
    <t>Reducing trade barriers and facilitating trade (TBT); Harmonization (TBT); Quality requirements (TBT); Protection of the environment (TBT); Prevention of deceptive practices and consumer protection (TBT); Consumer information, labelling (TBT)</t>
  </si>
  <si>
    <r>
      <rPr>
        <sz val="11"/>
        <rFont val="Calibri"/>
      </rPr>
      <t>https://members.wto.org/crnattachments/2023/TBT/ARE/23_11586_00_e.pdf</t>
    </r>
  </si>
  <si>
    <t>Türkiye</t>
  </si>
  <si>
    <t>Procedures and Principles Regarding Mandatory Deposit Management System Applications</t>
  </si>
  <si>
    <t>The objective of this technical regulation is to determine the strategies and policies, administrative, financial and technical procedures and principles for the implementation of the deposit management system.This technical regulation covers general principles, responsibilities of Turkish Ministry of Environment, Urbanization and Climate Change, responsibilities of Turkish Environment Agency, responsibilities of General Directorate of Minting and Printing (Operator of Deposit Information Management System (DBYS) ), responsibilities of Deposit Field Management System Operator. Additionally,  this regulation includes the obligations of all stakeholders in the process from the placing on the market to the recycling of the packages within the scope of the mandatory deposit management system.This technical regulation covers beverage containers and product groups included in the system, and these are listed below.Annex 1: Beverage Containers (Volume included: 0,10-3,01 L)Class 1: Glass Bottles Class 2: PET BottlesClass 3: Aluminium Bottles/ContainersClass 4: HDPE Bottles/ContainersClass 5: Composite Bottles/ContainersClass 6: Other Bottles/ContainersAnnex 2: Product Groups (Beverages/Foods)Class 1:-Soft drinks (coke, flavored and/or fruity drinks, flavored and/or fruity natural mineral drinks, flavored water, tonic, other beverages, etc.)-Drinking and mineral waters-Natural mineral waters-Alcoholic and non-alcoholic beers, including aromatized-Malt drinks-Energy drinks-Sports drinks Class 2:-Fruit juices/nectars with a fruit ratio of 50% or lessClass 3:-Juices/nectars with a fruit ratio above 50%-Milk and drinkable dairy productsClass 4:-Wines, distilled alcoholic beverages-Other/unspecified beverages-Other/unspecified liquid foodsBy those who put on the market the products defined as 1st class to be placed on the market with packages defined as 1st, 2nd and 3rd class in Annex-1 and Annex-2 of the The Procedures and Principles Regarding Mandatory Deposit Management System Applications; It is obligatory to start the registration process through DBYS as of 1/1/2023 and to start placing their registered packaged products on the market as of 1/8/2023. It is forbidden to put on the market the packages that have not been registered via DBYS as of 1/1/2024. Transition dates for registration procedures and placing on the market with a deposit for products defined as 2nd, 3rd and 4th class in Annex-2, which will be placed on the market in packages included in Annex-1 of The Procedures and Principles Regarding Mandatory Deposit Management System Applications, shall be separately regulated and published by the Turkish Environment Agency.This technical regulation is also covers  labelling and marking standards of included products, principles regarding the use of Deposit Management System (DYS) logo and barcode, principles regarding the physical requirements of packaging.This technical regulation covers registration procedure of Packaging and Packaging/Label Manufacturers, registration procedure and minimum criterias of return points, principles and registration procedures for machinery and equipment to be used within the scope of the system, principles and registration procedures regarding verification facilities. It also includes considerations regarding the Deposit Field Implementation Plan and financial matters of the system.With this technical regulation, there will be international standardization in the use of barcode and logo for the product groups within the scope. Thus, product tracking, traceability of the system, accurate data collection and proper control and verification of beverage container within the scope of the system will be ensured.</t>
  </si>
  <si>
    <t>BEVERAGES, SPIRITS AND VINEGAR (HS code(s): 22); Carboys, bottles, flasks and similar articles for the conveyance or packaging of goods, of plastics (HS code(s): 392330); Composite paper and paperboard (made by sticking flat layers of paper or paperboard together with an adhesive), not surface-coated or impregnated, whether or not internally reinforced, in rolls or sheets. (HS code(s): 4807); Carboys, bottles, flasks, jars, pots, phials and other containers, of glass, of a kind used for the commercial conveyance or packing of goods, and preserving jars, of glass (excl. ampoules, glass inners for containers, with vacuum insulation, perfume atomizers, flasks, bottles etc. for atomizers) (HS code(s): 701090); Casks, drums, cans, boxes and similar containers, incl. rigid tubular containers, of aluminium, for any material (other than compressed or liquefied gas), of a capacity of Composite and other beverage containers</t>
  </si>
  <si>
    <r>
      <rPr>
        <sz val="11"/>
        <rFont val="Calibri"/>
      </rPr>
      <t xml:space="preserve">https://members.wto.org/crnattachments/2023/TBT/TUR/23_11578_00_x.pdf
https://tuca.gov.tr/userfiles/files/tuca_dys_ue.pdf
</t>
    </r>
  </si>
  <si>
    <t>Access to Video Conferencing</t>
  </si>
  <si>
    <t>Proposed rule - In this document, the Federal Communications Commission (FCC or Commission) proposes to amend its rules to ensure that interoperable video conferencing services (IVCS) are accessible to people with disabilities and to facilitate the integration and appropriate use of telecommunications relay services (TRS) with video conferencing. These amendments are proposed to meet the need for people with disabilities to participate fully in video conferences, a technology that appears to have permanently altered the norms of modern communication in the workplace, healthcare, education, social interaction, and civic life.</t>
  </si>
  <si>
    <t>Video conferencing;  IT terminal and other peripheral equipment (ICS code(s): 35.180); Interface and interconnection equipment (ICS code(s): 35.200)</t>
  </si>
  <si>
    <t>Consumer information, labelling (TBT); Prevention of deceptive practices and consumer protection (TBT); Quality requirements (TBT)</t>
  </si>
  <si>
    <r>
      <rPr>
        <sz val="11"/>
        <rFont val="Calibri"/>
      </rPr>
      <t>https://members.wto.org/crnattachments/2023/TBT/USA/23_11576_00_e.pdf
https://members.wto.org/crnattachments/2023/TBT/USA/23_11576_01_e.pdf</t>
    </r>
  </si>
  <si>
    <t>DRS 395-1: 2023, Bitumen and bituminous binders — Part 1: Terminology</t>
  </si>
  <si>
    <t xml:space="preserve">This Draft Rwanda Standard defines terms for paving or industrial bitumen of various types and binders derived from bitumen. It does not extend to non-petroleum “hydrocarbon” binders such as coal tar and its derivatives or to natural asphalts. However, some definitions are given for some excluded materials and related terms. The corresponding terms were introduced only when they appeared in a definition of a product or process and when their definition was found necessary for understanding or for avoiding any ambiguity. NOTE The types covered by this Standard are shown in Annex A. The figure also shows a clear distinction between materials inside and outside the scope of this standard. paragraph._x000D_
</t>
  </si>
  <si>
    <t>(HS code(s): 2713)</t>
  </si>
  <si>
    <t>Consumer information, labelling (TBT); National security requirements (TBT); Prevention of deceptive practices and consumer protection (TBT); Protection of human health or safety (TBT); Quality requirements (TBT); Protection of the environment (TBT); Reducing trade barriers and facilitating trade (TBT); Cost saving and productivity enhancement (TBT)</t>
  </si>
  <si>
    <r>
      <rPr>
        <sz val="11"/>
        <rFont val="Calibri"/>
      </rPr>
      <t>https://members.wto.org/crnattachments/2023/TBT/RWA/23_11542_00_e.pdf</t>
    </r>
  </si>
  <si>
    <t>Chile</t>
  </si>
  <si>
    <t>Pliego Técnico Normativo RIC N°15 Infraestructura para la Recarga de Vehículos Eléctricos.</t>
  </si>
  <si>
    <t>El objetivo del presente pliego técnico es establecer los requisitos de seguridad que debe cumplir la infraestructura de recarga de vehículos eléctricos del país.</t>
  </si>
  <si>
    <t>Infraestructura de recarga de vehículos eléctricos.</t>
  </si>
  <si>
    <r>
      <rPr>
        <sz val="11"/>
        <rFont val="Calibri"/>
      </rPr>
      <t>https://members.wto.org/crnattachments/2023/TBT/CHL/23_11575_00_s.pdf
https://www.sec.cl/consulta-publica-actualizacion-pliego-tecnico-normativa-n-15-infraestructura-para-la-recarga-de-vehiculos-electricos/</t>
    </r>
  </si>
  <si>
    <t>Circular stipulating the inspection of quality, technical safety and environmental protection of railway vehicles</t>
  </si>
  <si>
    <t>This draft Circular provides for the inspection and certification of quality, technical safety and environmental protection for equipment of railway vehicles in imported inspection and railway vehicles in manufactured, assembled, imported, converted, periodical inspection, in order to operate on national railways, urban railways, special-use railways with rails connected to national railways and special-use railways without rails with railways that passes through a residential area, intersects with a road._x000D_
This draft Circular does not apply to equipment installed on railway vehicles imported in complete units._x000D_
This draft Circular applies to organizations and individuals involved in the importation of railway vehicles equipment; the importation, manufacture, assembling, converting, repairing and exploiting railway vehicles operating on railway systems and organizations related to management, inspection and issuance of quality, technical safety and environmental protection certificates for equipment of railway vehicles and railway vehicles specified in Article 1 of this Circular._x000D_
This draft Circular shall replace the Circular No. 29/2018/TT-BGTVT dated May 14, 2018 of the Minister of Transport on the inspection of quality, technical safety and environmental protection of railway vehicles.</t>
  </si>
  <si>
    <t>Rail locomotives (excl. those powered from an external source of electricity or by accumulators); locomotive tenders (HS code(s): 8602)</t>
  </si>
  <si>
    <t>Protection of human health or safety (TBT); Quality requirements (TBT)</t>
  </si>
  <si>
    <r>
      <rPr>
        <sz val="11"/>
        <rFont val="Calibri"/>
      </rPr>
      <t>https://members.wto.org/crnattachments/2023/TBT/VNM/23_11597_00_x.pdf</t>
    </r>
  </si>
  <si>
    <t>Russian Federation</t>
  </si>
  <si>
    <t>Draft amendments to the Pharmacopoeia of the Eurasian Economic Unionhttp://docs.eaeunion.org/ria/ru-ru/0106113/ria_31072023</t>
  </si>
  <si>
    <t>The draft amendments to the Pharmacopoeia of the Eurasian Economic Union provides for 46 general pharmacopoeia articles added, in terms of biological tests, biological medicinal products and radiopharmaceuticals.</t>
  </si>
  <si>
    <t>Medical products</t>
  </si>
  <si>
    <r>
      <rPr>
        <sz val="11"/>
        <rFont val="Calibri"/>
      </rPr>
      <t>http://docs.eaeunion.org/ria/ru-ru/0106113/ria_31072023</t>
    </r>
  </si>
  <si>
    <t>DRS 562: 2023, Tableware — Melamine tableware — Specification</t>
  </si>
  <si>
    <t>This Draft Rwanda Standard specifies requirements, sampling and test methods for tableware such as cups, saucers, plates, bowls, compartmented trays and similar articles made of melamine plastics.</t>
  </si>
  <si>
    <t>(HS code(s): 39)</t>
  </si>
  <si>
    <r>
      <rPr>
        <sz val="11"/>
        <rFont val="Calibri"/>
      </rPr>
      <t>https://members.wto.org/crnattachments/2023/TBT/RWA/23_11544_00_e.pdf</t>
    </r>
  </si>
  <si>
    <t>DRS 565-3: 2023, Packaging of pesticides — Requirements — Part 3: Household pesticides</t>
  </si>
  <si>
    <t xml:space="preserve">This Draft Rwanda Standard gives the requirements for packaging of household pesticides._x000D_
</t>
  </si>
  <si>
    <t>Consumer information, labelling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</si>
  <si>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https://members.wto.org/crnattachments/2023/TBT/RWA/23_11547_00_e.pdf</t>
    </r>
  </si>
  <si>
    <t>GCC Technical Regulation for "Appliances Burning Gaseous Fuels"</t>
  </si>
  <si>
    <t>This GCC Technical Regulation lays down the mandatory requirements for the safety and efficiency of appliances burning gaseous fuels as well as their fittings which all appliances and fittings must comply with before its placing on the market and then move freely within the Member States’ markets.</t>
  </si>
  <si>
    <t>Appliances Burning Gaseous Fuels</t>
  </si>
  <si>
    <t>Reducing trade barriers and facilitating trade (TBT); Quality requirements (TBT); Protection of the environment (TBT); Protection of human health or safety (TBT); Prevention of deceptive practices and consumer protection (TBT); Consumer information, labelling (TBT); Harmonization (TBT)</t>
  </si>
  <si>
    <r>
      <rPr>
        <sz val="11"/>
        <rFont val="Calibri"/>
      </rPr>
      <t>https://members.wto.org/crnattachments/2023/TBT/ARE/23_11517_00_e.pdf</t>
    </r>
  </si>
  <si>
    <t>Thailand</t>
  </si>
  <si>
    <t>Draft Ministerial Regulation on Hot-Dip Zinc 5% to 13% Aluminium-2% to 4% Magnesium Alloy-Coated Flat Steel (TIS 2981-2562 (2019))</t>
  </si>
  <si>
    <t>The draft ministerial regulation mandates hot-dip zinc-5% to 13% aluminium-2% to 4% magnesium alloy-coated flat steel to conform with TIS 2981-2562 (2019).This standard specifies technical specifications, characteristics, marking and labelling, sampling, and testing requirements for hot-dip zinc-aluminium-magnesium alloy-coated flat steel, coil and sheet with consist of 5% to 13% aluminium 2% to 4% magnesium and 1% other by mass and the balance zinc that may be chemical-coated to adjust its surface with thickness not exceeding 9 mm. and width not exceeding 2000 mm.</t>
  </si>
  <si>
    <t>Hot-dip zinc-5% to 13% aluminium-2% to 4% magnesium alloy-coated flat steel (ICS 77.140.50)</t>
  </si>
  <si>
    <r>
      <rPr>
        <sz val="11"/>
        <rFont val="Calibri"/>
      </rPr>
      <t>https://members.wto.org/crnattachments/2023/TBT/THA/23_11561_00_x.pdf</t>
    </r>
  </si>
  <si>
    <t>DRS 292: 2023, Aggregates for surface treatment of roads — Specification</t>
  </si>
  <si>
    <t xml:space="preserve">This Draft Rwanda Standard covers requirements, sampling and test methods for crushed aggregates for use in surface treatments in the construction, rehabilitation or maintenance of bituminous roads surfacing. Requirements are laid down for sizes, strength, gradation of aggregates and methods of sampling and test. It is applicable to common rocks and minerals suitable for use in the form of crushed stone for surface treatments of roads._x000D_
</t>
  </si>
  <si>
    <t>Road equipment and installations (ICS code(s): 93.080.30)</t>
  </si>
  <si>
    <t>Consumer information, labelling (TBT); Prevention of deceptive practices and consumer protection (TBT); Protection of human health or safety (TBT); Protection of animal or plant life or health (TBT); Protection of the environment (TBT); Reducing trade barriers and facilitating trade (TBT); Cost saving and productivity enhancement (TBT)</t>
  </si>
  <si>
    <r>
      <rPr>
        <sz val="11"/>
        <rFont val="Calibri"/>
      </rPr>
      <t>https://members.wto.org/crnattachments/2023/TBT/RWA/23_11540_00_e.pdf</t>
    </r>
  </si>
  <si>
    <t>DRS 565-2: 2023, Packaging of pesticides — Requirements — Part 2: Liquid pesticides</t>
  </si>
  <si>
    <t xml:space="preserve">This Draft Rwanda Standard gives the requirements for packaging of liquid pesticides. It does not cover the packaging requirements for liquid pesticides meant for household use (DRS 565-3) and fumigants (DRS 565-4)._x000D_
</t>
  </si>
  <si>
    <t>Consumer information, labelling (TBT); Prevention of deceptive practices and consumer protection (TBT); Protection of human health or safety (TBT); Protection of animal or plant life or health (TBT); Protection of the environment (TBT); Quality requirements (TBT); Reducing trade barriers and facilitating trade (TBT); Cost saving and productivity enhancement (TBT)</t>
  </si>
  <si>
    <r>
      <rPr>
        <sz val="11"/>
        <rFont val="Calibri"/>
      </rPr>
      <t>https://members.wto.org/crnattachments/2023/TBT/RWA/23_11546_00_e.pdf</t>
    </r>
  </si>
  <si>
    <t>DRS 565-4: 2023, Packaging of Pesticides — Requirements — Part 4: Fumigants</t>
  </si>
  <si>
    <t>This Draft Rwanda Standard gives requirements for packaging of fumigants. It does not cover the packaging requirements for fumigants meant for household use (DRS 565-3)</t>
  </si>
  <si>
    <t>Consumer information, labelling (TBT); Prevention of deceptive practices and consumer protection (TBT); Protection of human health or safety (TBT); Protection of the environment (TBT); Quality requirements (TBT); Reducing trade barriers and facilitating trade (TBT); Protection of animal or plant life or health (TBT); Cost saving and productivity enhancement (TBT)</t>
  </si>
  <si>
    <r>
      <rPr>
        <sz val="11"/>
        <rFont val="Calibri"/>
      </rPr>
      <t>https://members.wto.org/crnattachments/2023/TBT/RWA/23_11548_00_e.pdf</t>
    </r>
  </si>
  <si>
    <t>Sports Goods (Quality Control) Order, 2023</t>
  </si>
  <si>
    <t>Sports Goods (Quality Control) Order, 2023As per IS 2463:2022, title of Indian Standard “Rings used in gymnastics” consist of Swing rope- Flexible Steel Wire rope of 6 mm diameter, Tension Rope- steel wire rope of 6 to 7 mm diameter; Uprights and Crossbar of Frame- Heavy grade galvanized mild steel tubing of 40 mm nominal diameter.As per IS 415:2022 title of Indian Standard “Shuttlecocks” is a lightweight conical object with a rounded often rubber-covered nose that is used in badminton. It is classified into two Grades: Grade 1/ Grade 2.As per IS 4386:2022 title of Indian Standard “Putting shots” are classified into following types based on requirements of different age group: WU18, WU20/SW, BU18, BU20, SM.As per IS 5460:2022 title of Indian Standard “Soft balls” are classified as based on material of core: Very Soft PU, Soft PU, Cushioned cookwood, Compressed cookwood and COR 47; Based on usage:  Type 1, Type 2, Type 3.As per IS 12425:2022 title of Indian Standard “Steeplechase Hurdles” are classified into following varieties based on requirements of different height: Steeplechase Hurdles for Women and Steeplechase Hurdles for Men.As per IS 4630:2022 title of Indian Standard “Barbell Set” is a bar with adjustable weighted disks attached to each end that is used for exercise and in weight lifting.As per IS 4385:2022 title of Indian Standard “Throwing Hammers” are classified into following types based on requirements of different age group: WU18, WU20/SW, BU18, BU20, SM. </t>
  </si>
  <si>
    <t>Sports Goods - Rings used in gymnastics, Putting shots, Soft balls, Steeplechase Hurdles, Barbell set, Shuttlecocks, Throwing Hammers.</t>
  </si>
  <si>
    <r>
      <rPr>
        <sz val="11"/>
        <rFont val="Calibri"/>
      </rPr>
      <t>https://members.wto.org/crnattachments/2023/TBT/IND/23_11557_00_e.pdf</t>
    </r>
  </si>
  <si>
    <t>DRS 395-2: 2023, Bitumen and bituminous binders — Part 2: Specification for paving grade bitumen</t>
  </si>
  <si>
    <t>This Draft Rwanda Standard provides a framework for specifying a range of properties and relevant sampling and test methods for bitumen, which is suitable for use in the construction and maintenance of roads, airfields and other paved areas, together with requirements for evaluation of conformity. This Standard does not directly address ‘cohesion, adhesion and setting ability’. NOTE Paving grade bitumen specified in this standard can also be used for industrial applications.</t>
  </si>
  <si>
    <t>Binders. Sealing materials (ICS code(s): 91.100.50)</t>
  </si>
  <si>
    <t>National security requirements (TBT); Consumer information, labelling (TBT); Prevention of deceptive practices and consumer protection (TBT); Protection of human health or safety (TBT); Protection of animal or plant life or health (TBT); Protection of the environment (TBT); Quality requirements (TBT); Reducing trade barriers and facilitating trade (TBT); Cost saving and productivity enhancement (TBT)</t>
  </si>
  <si>
    <r>
      <rPr>
        <sz val="11"/>
        <rFont val="Calibri"/>
      </rPr>
      <t>https://members.wto.org/crnattachments/2023/TBT/RWA/23_11543_00_e.pdf</t>
    </r>
  </si>
  <si>
    <t>Supplementary Sport Foods</t>
  </si>
  <si>
    <t>Sport products include food and beverages for sports, for example (powders, liquids, chewable or effervescent tablets, and bars), and consists mainly of carbohydrates, fats, proteins, or amino acids, and one or more of the following components are included in their preparation: amino acids, vitamins, and minerals. plant extracts and are not to be used for weight loss or as part of a medical treatment. These include (high carbohydrate supplement, protein energy supplement, Energy supplement, supplementary sports food for other purposes).</t>
  </si>
  <si>
    <t>Prepackaged and prepared foods (ICS code(s): 67.230)</t>
  </si>
  <si>
    <r>
      <rPr>
        <sz val="11"/>
        <rFont val="Calibri"/>
      </rPr>
      <t>https://members.wto.org/crnattachments/2023/TBT/SAU/23_11560_00_x.pdf</t>
    </r>
  </si>
  <si>
    <t>Harmonization (TBT); Consumer information, labelling (TBT); Prevention of deceptive practices and consumer protection (TBT); Protection of human health or safety (TBT); Protection of the environment (TBT); Quality requirements (TBT); Reducing trade barriers and facilitating trade (TBT)</t>
  </si>
  <si>
    <t>Draft Ministerial Regulation on Hot-Dip Zinc 0.5% to 6% Aluminium 0.4% to 4% Magnesium Alloy-Coated Flat Steel (TIS 3059-2563 (2020))</t>
  </si>
  <si>
    <t>The draft ministerial regulation mandates hot-dip zinc 0.5% to 6% aluminium 0.4% to 4% magnesium alloy-coated flat steel to conform with TIS 3059-2563 (2020).This standard specifies technical specifications, characteristics, marking and labelling, sampling, and testing requirements for hot-dip zinc 0.5% to 6% aluminium 0.4% to 4% magnesium alloy-coated flat steel.</t>
  </si>
  <si>
    <r>
      <rPr>
        <sz val="11"/>
        <rFont val="Calibri"/>
      </rPr>
      <t>https://members.wto.org/crnattachments/2023/TBT/THA/23_11562_00_x.pdf</t>
    </r>
  </si>
  <si>
    <t>DRS 291: 2023, Maximum road speed governors for motor vehicles — Requirements</t>
  </si>
  <si>
    <t>This Draft Rwanda Standard specifies requirements for performance and installation of speed governors. It also specifies requirements for performance of systems and components designed to form part of a speed governor intended to limit the maximum road speed of motor vehicles.</t>
  </si>
  <si>
    <t>Indicating and control devices (ICS code(s): 43.040.30)</t>
  </si>
  <si>
    <t>Consumer information, labelling (TBT); National security requirements (TBT); Prevention of deceptive practices and consumer protection (TBT); Protection of human health or safety (TBT); Protection of animal or plant life or health (TBT); Protection of the environment (TBT); Quality requirements (TBT); Reducing trade barriers and facilitating trade (TBT); Cost saving and productivity enhancement (TBT)</t>
  </si>
  <si>
    <r>
      <rPr>
        <sz val="11"/>
        <rFont val="Calibri"/>
      </rPr>
      <t>https://members.wto.org/crnattachments/2023/TBT/RWA/23_11539_00_e.pdf</t>
    </r>
  </si>
  <si>
    <t>DRS 290: 2023, Solid biomass cookstoves — Specification</t>
  </si>
  <si>
    <t>This Draft Rwanda Standard specifies requirements sampling and test methods for solid biomass cookstoves. The standard is applicable to cookstoves used primarily for domestic and small-scale institutional cooking or water heating excluding stoves used primarily for space heating.</t>
  </si>
  <si>
    <t>Cooking ranges, working tables, ovens and similar appliances (ICS code(s): 97.040.20)</t>
  </si>
  <si>
    <t>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</si>
  <si>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https://members.wto.org/crnattachments/2023/TBT/RWA/23_11538_00_e.pdf</t>
    </r>
  </si>
  <si>
    <t>Accepted Means of Compliance; Airworthiness Standards: Transport Category Airplanes, Regarding Objects Becoming Entrapped Within Seat Furnishings</t>
  </si>
  <si>
    <t>Notification of availability - This document announces SAE International (SAE) aerospace standard (AS) for use as a means of compliance to the applicable airworthiness standards for transport category airplanes. The FAA accepts SAE Designation AS6960 “Performance Standards for Seat Furnishings”, section 3.2.3 as a means of compliance with regard to the design of seat furnishings.</t>
  </si>
  <si>
    <t>Transport airplane passenger seat furnishings; Air transport (ICS code(s): 03.220.50); Protection against fire (ICS code(s): 13.220); Passenger and cabin equipment (ICS code(s): 49.095)</t>
  </si>
  <si>
    <r>
      <rPr>
        <sz val="11"/>
        <rFont val="Calibri"/>
      </rPr>
      <t>https://members.wto.org/crnattachments/2023/TBT/USA/23_11559_00_e.pdf
https://www.govinfo.gov/content/pkg/FR-2023-08-04/html/2023-16094.htm 
https://www.govinfo.gov/content/pkg/FR-2023-08-04/pdf/2023-16094.pdf</t>
    </r>
  </si>
  <si>
    <t>DRS 312: 2023, Road traffic safety — Traffic control devices — Requirements</t>
  </si>
  <si>
    <t>This Draft Rwanda Standard specifies requirements for road traffic safety signs, signals and markings for use on new and existing roads. This standard also specifies requirements for temporary road traffic safety signs for use on road works. This standard applies to all classes of roads</t>
  </si>
  <si>
    <r>
      <rPr>
        <sz val="11"/>
        <rFont val="Calibri"/>
      </rPr>
      <t>https://members.wto.org/crnattachments/2023/TBT/RWA/23_11541_00_e.pdf</t>
    </r>
  </si>
  <si>
    <t>Legal Metrology – Material measures of length (Quality Control) Order, 2023</t>
  </si>
  <si>
    <t>Legal Metrology – Material Measures for length (Quality Control) Order, 2023A measuring tape is a device used to measure length or distance. It consists of a ribbon of cloth, plastic, fibre glass, or metal strip with linear measurement markings. It is a common measuring tool. Its design allows for a measure of great length to be easily carried in pocket or toolkit and permits one to measure around curves or corners. Measuring tapes are available in different lengths and can be made of different materials such as linen, woven metallic, fiber glass and steel etc.The metallic woven tape is an improved version of linen tape. Brass or copper made wires are used as reinforcement for the linen material. Hence, it is more durable than normal linen tape. A brass ring is provided at the end of the tape which is included in the length of the tape.In Glass fiber tapes, fiberglass, which is a material of high strength and flexibility, is used as the base raw material for the tape. These tapes are suitable for taking measurements in all conditions.A steel tape is made of steel or stainless steel. It consists of a steel strip of 6mm to 16mm wide. Meters, decimeters, and centimeters are graduated in the steel strip. Steel tapes are housed in metal case with automatic winding device.</t>
  </si>
  <si>
    <t>Legal Metrology- Material Measures for length –Woven metallic and glass fibre tape measures and steel tape measures.</t>
  </si>
  <si>
    <r>
      <rPr>
        <sz val="11"/>
        <rFont val="Calibri"/>
      </rPr>
      <t>https://members.wto.org/crnattachments/2023/TBT/IND/23_11558_00_e.pdf</t>
    </r>
  </si>
  <si>
    <t>DRS 565-1: 2023, Packaging of pesticides — Requirements — Part 1: Solid pesticides</t>
  </si>
  <si>
    <t>This Draft Rwanda Standard gives the requirements for packaging of solid pesticides. It does not cover the packaging requirements for solid pesticides meant for household use (DRS 565-3) and fumigants (DRS 565-4).</t>
  </si>
  <si>
    <t>(HS code(s): 3923)</t>
  </si>
  <si>
    <t>Consumer information, labelling (TBT); Prevention of deceptive practices and consumer protection (TBT); Protection of human health or safety (TBT); Protection of the environment (TBT); Protection of animal or plant life or health (TBT); Quality requirements (TBT); Reducing trade barriers and facilitating trade (TBT); Cost saving and productivity enhancement (TBT)</t>
  </si>
  <si>
    <r>
      <rPr>
        <sz val="11"/>
        <rFont val="Calibri"/>
      </rPr>
      <t>https://members.wto.org/crnattachments/2023/TBT/RWA/23_11545_00_e.pdf</t>
    </r>
  </si>
  <si>
    <t>GCC Technical Regulation for " Personal Protective Equipment"</t>
  </si>
  <si>
    <t>  This GCC Technical Regulation lays down the mandatory requirements for the safety and electromagnetic compatibility of Personal Protective Equipment with which all Personal Protective Equipment must comply before it is placed on the market and allowed to move freely within the Member States markets, personal Protective Equipment within the scope of this regulation is specified in Annex 2, with the exclusion of the equipment mentioned in Annex 3 of this regulation.</t>
  </si>
  <si>
    <t> Personal Protective Equipment</t>
  </si>
  <si>
    <t>Harmonization (TBT); Reducing trade barriers and facilitating trade (TBT); Protection of human health or safety (TBT); Prevention of deceptive practices and consumer protection (TBT); Quality requirements (TBT)</t>
  </si>
  <si>
    <r>
      <rPr>
        <sz val="11"/>
        <rFont val="Calibri"/>
      </rPr>
      <t>https://members.wto.org/crnattachments/2023/TBT/ARE/23_11510_00_e.pdf</t>
    </r>
  </si>
  <si>
    <t>Quality requirements (TBT); Prevention of deceptive practices and consumer protection (TBT); Protection of human health or safety (TBT); Reducing trade barriers and facilitating trade (TBT); Harmonization (TBT)</t>
  </si>
  <si>
    <t>Botswana</t>
  </si>
  <si>
    <t>BOS 5:2019 Edition 3.0Fire hose reels (with semi-rigid hose)</t>
  </si>
  <si>
    <t>This standard specifies requirements for the construction and performance of fire hose reel systems with semi-rigid hoses for installation in buildings and other construction works, permanently connected to a water supply.</t>
  </si>
  <si>
    <t>Fire-fighting (ICS code(s): 13.220.10)</t>
  </si>
  <si>
    <t>National security requirements (TBT); Prevention of deceptive practices and consumer protection (TBT); Protection of human health or safety (TBT); Protection of animal or plant life or health (TBT); Protection of the environment (TBT); Quality requirements (TBT); Reducing trade barriers and facilitating trade (TBT); Harmonization (TBT)</t>
  </si>
  <si>
    <r>
      <rPr>
        <sz val="11"/>
        <rFont val="Calibri"/>
      </rPr>
      <t>https://members.wto.org/crnattachments/2023/TBT/BWA/23_11488_00_e.pdf</t>
    </r>
  </si>
  <si>
    <t>Jamaica</t>
  </si>
  <si>
    <t>Draft Jamaican Standard Specification for Hot rolled steel bars for the reinforcement of concrete</t>
  </si>
  <si>
    <t>This standard specifies requirements for deformed and plain billet-steel bars, in cut lengths or coils, for concrete reinforcement. Bars are of two minimum yield levels, namely, 300 MPa and 400 MPa designated as Grade 300 and Grade 400 respectively. The weldability requirements for the Grade 300 bars and Grade 400 bars are specified.</t>
  </si>
  <si>
    <t>Steel for reinforcement of concrete: ICS 77.140.15</t>
  </si>
  <si>
    <r>
      <rPr>
        <sz val="11"/>
        <rFont val="Calibri"/>
      </rPr>
      <t>https://members.wto.org/crnattachments/2023/TBT/JAM/23_11473_00_e.pdf</t>
    </r>
  </si>
  <si>
    <t>Gaming equipment — Progressive Gaming Devices — requirements, First Edition.</t>
  </si>
  <si>
    <t>This Draft Uganda Standard  is to cover the requirements for all Progressive Gaming Devices.The purpose of this technical standard is as follows: a) To eliminate subjective criteria in analyzing and certifying Progressive Gaming Devices._x000D_
b) To only test those criteria which impact the credibility and integrity of gaming from both the Revenue Collection and game play point of view. c) To create a standard that will ensure that Progressive Gaming Devices are fair, secure, and able to be audited and operated correctly._x000D_
d) To distinguish between local public policy and laboratory criteria._x000D_
e) To recognize that non-gaming testing (such as Electrical Testing) should not be incorporated into this standard but left to appropriate test laboratories that specialize in that type of testing. Except where specifically identified in the standard, testing is not directed at health or safety matters. These matters are the responsibility of the manufacturer, purchaser, and operator of the equipment._x000D_
f) To construct a standard that can be easily changed or modified to allow for new technology._x000D_
g) To construct a standard that does not specify any particular technology, method or algorithm. The intent is to allow a wide range of methods to be used to conform to the standards, while at the same time, to encourage new methods to be developed.</t>
  </si>
  <si>
    <t>(HS code(s): 950430); Domestic and commercial equipment. Entertainment. Sports (ICS code(s): 97); Progressive Gaming Devices</t>
  </si>
  <si>
    <t>Consumer information, labelling (TBT); Prevention of deceptive practices and consumer protection (TBT); Quality requirements (TBT); Reducing trade barriers and facilitating trade (TBT)</t>
  </si>
  <si>
    <r>
      <rPr>
        <sz val="11"/>
        <rFont val="Calibri"/>
      </rPr>
      <t>https://members.wto.org/crnattachments/2023/TBT/UGA/23_11507_00_e.pdf</t>
    </r>
  </si>
  <si>
    <t>TDC 11 CD2 (1941),Leather – Safety boots and safety shoes — Specification, First edition</t>
  </si>
  <si>
    <t>This Draft Tanzania Standard Specifies the requirements, and test methods for leather safety boots and safety shoes.</t>
  </si>
  <si>
    <t>Leather products (ICS code(s): 59.140.35)</t>
  </si>
  <si>
    <t>Consumer information, labelling (TBT); Quality requirements (TBT); Reducing trade barriers and facilitating trade (TBT)</t>
  </si>
  <si>
    <r>
      <rPr>
        <sz val="11"/>
        <rFont val="Calibri"/>
      </rPr>
      <t>https://members.wto.org/crnattachments/2023/TBT/TZA/23_11480_00_e.pdf</t>
    </r>
  </si>
  <si>
    <t>Philippines</t>
  </si>
  <si>
    <t>Application Process and Requirements for Post-Approval Changes of Biological Products Adopting the World Health Organization Guidelines for Changes to Approved Vaccines and Biotherapeutic Products for Human Use</t>
  </si>
  <si>
    <t>The objectives of this Circular are:1. To promulgate the revised requirements in instituting post-approval changes to registered biological products, incorporating the WHO and country-specific requirements; and_x000D_
2. To provide the application process for post-approval changes.</t>
  </si>
  <si>
    <r>
      <rPr>
        <sz val="11"/>
        <rFont val="Calibri"/>
      </rPr>
      <t>https://members.wto.org/crnattachments/2023/TBT/PHL/23_11504_00_e.pdf
https://members.wto.org/crnattachments/2023/TBT/PHL/23_11504_01_e.pdf
https://members.wto.org/crnattachments/2023/TBT/PHL/23_11504_02_e.pdf
https://www.fda.gov.ph/draft-for-comments-application-process-and-requirements-for-post-approval-changes-of-biological-products-adopting-the-world-health-organization-guidelines-for-changes-to-approved-vaccines-and-bioth/</t>
    </r>
  </si>
  <si>
    <t>DUS 2659:2022 Gaming equipment — kiosks — requirements, First Edition</t>
  </si>
  <si>
    <t>This document provides  requirements  for  Kiosks features which affect player fairness, revenue accounting and security. This standard does not govern MCS requirements for any other form of monetary transaction. This standard also does not govern advanced bi-directional communication protocols (i.e. EFT, AFT, Bonusing, Promotional, System Based Progressives, features that utilize an RNG, etc.) that support credit transfer between Gaming Device and MCS. This standard only supports one-way communication of events originated at the Gaming Device level to the MCS with the exception of the Ticket/Voucher Validation System Requirements that are incorporated within clause 4. This standard does not exclude Gaming Devices that operate with Player Account Cashless transactions for the purpose of communicating mandatory security events and electronic meters. This infers that all relevant monetary transactions at the EGD level are handled via electronic transfer through a secure communication protocol. These device types shall meet the applicable requirements set forth herein, specifically governing metering information and significant events in addition to other standards that shall apply.The purpose of this technical standard is as follows:a) To eliminate subjective criteria in analyzing and certifying the regulated operations of a kiosk._x000D_
b) To test the criteria that impact the credibility and integrity of a kiosk from both the revenue collection and security perspective._x000D_
c) To create a standard that will ensure that kiosks are fair, secure, and able to be audited and operated correctly._x000D_
d) To distinguish between local public policy and Independent Test Laboratory criteria._x000D_
e) To recognize that non-gaming testing (such as electrical testing) should not be incorporated into this standard but left to appropriate test laboratories that specialize in that type of testing. Except where specifically identified in this standard, testing is not directed at health or safety matters. These matters are the responsibility of the manufacturer, purchaser, and operator of the kiosk._x000D_
f) To construct a standard that can be easily revised to allow for new technology._x000D_
g) To construct a standard that does not specify any particular design, method, or algorithm. The intent is to allow a wide range of methods to be used to conform to the standards, while at the same time encourage new methods to be developed.</t>
  </si>
  <si>
    <t>(HS code(s): 950430); Domestic and commercial equipment. Entertainment. Sports (ICS code(s): 97); Gaming equipment; Kiosks</t>
  </si>
  <si>
    <t>National security requirements (TBT); Consumer information, labelling (TBT); Prevention of deceptive practices and consumer protection (TBT); Quality requirements (TBT); Reducing trade barriers and facilitating trade (TBT)</t>
  </si>
  <si>
    <r>
      <rPr>
        <sz val="11"/>
        <rFont val="Calibri"/>
      </rPr>
      <t>https://members.wto.org/crnattachments/2023/TBT/UGA/23_11505_00_e.pdf</t>
    </r>
  </si>
  <si>
    <t>TDC 11 CD2 (1946),Leather for Oil Seal — Specification, First edition</t>
  </si>
  <si>
    <t>This Draft Tanzania Standard prescribes material, requirements and test methods for leather for oil seals. It includes leather suitable for the manufacture of oil seals required for slow moving, or high speed shafts operating at room temperature or between 60°C and 100°C.</t>
  </si>
  <si>
    <r>
      <rPr>
        <sz val="11"/>
        <rFont val="Calibri"/>
      </rPr>
      <t>https://members.wto.org/crnattachments/2023/TBT/TZA/23_11481_00_e.pdf</t>
    </r>
  </si>
  <si>
    <t>Proposal of 2 new mandatory standards  - The Consumer Goods (Infant Products) Information Standard and the Consumer Goods (Infant Sleep Products) Safety Standard </t>
  </si>
  <si>
    <t>The ACCC intends to introduce 2 new mandatory standards - A mandatory safety standard for Infant Sleep Products and an mandatory information standard for infant sleep products. The attached exposure drafts of the instruments set out the proposed requirements for the: Consumer Goods (Infant Products) Information Standard 2023 exposure draft - A mandatory information standard for Infant Sleep Products, including Inclined Non-Sleep Products would include safety information and warnings so consumers are better informed of infant safe sleep practices and related risks.Consumer Goods (Infant Sleep Products) Safety Standard 2023 exposure draft - A mandatory safety standard for Infant Sleep Products would introduce testing and design requirements to address the risks associated with incline, curvature, rigidity and material used, in addition to established requirements such as stability. There would also be specific requirements for bassinets, folding and household cots to address product specific hazards (for example, bar/slat width, side height and drop side strength requirements).</t>
  </si>
  <si>
    <t>Infant Sleep Products’ being any product that has a surface on which an infant may lay which creates a sleep environment, including products that soothe or settle. Examples of Infant Sleep Products include infant hammocks, bassinets, bedside sleepers, inclined sleepers, sleep positioners or wedges, household cots and folding cots.‘Inclined Non-Sleep Products’ being any inclined product for infants that position the infant’s head above the horizontal, which is not designed, intended, marketed or contain any representations that it is suitable for sleep, but where an infant may still fall asleep. Examples of Inclined Non-Sleep Products include infant swings and bouncer seats. </t>
  </si>
  <si>
    <r>
      <rPr>
        <sz val="11"/>
        <rFont val="Calibri"/>
      </rPr>
      <t>https://members.wto.org/crnattachments/2023/TBT/AUS/23_11474_00_e.pdf
https://members.wto.org/crnattachments/2023/TBT/AUS/23_11474_01_e.pdf</t>
    </r>
  </si>
  <si>
    <t>TDC 11 CD2 (1945),Leather - Volleyball — Specification, First edition</t>
  </si>
  <si>
    <t>This Draft Tanzania Standard specifies the requirements and test methods for volleyball made from leather or synthetic materials.</t>
  </si>
  <si>
    <r>
      <rPr>
        <sz val="11"/>
        <rFont val="Calibri"/>
      </rPr>
      <t>https://members.wto.org/crnattachments/2023/TBT/TZA/23_11482_00_e.pdf</t>
    </r>
  </si>
  <si>
    <t>PROYECTO DE MODIFICACIÓN QUE “DETERMINA CARACTERÍSTICAS DEL MENSAJE QUE PROMUEVE HÁBITOS DE VIDA SALUDABLE CONTENIDO EN LA PUBLICIDAD DE LOS ALIMENTOS”</t>
  </si>
  <si>
    <t>La Ley N° 20.606, sobre “Composición Nutricional de los Alimentos y su Publicidad”, establece la obligación de rotular los alimentos procesados con alto contenido de calorías, grasas saturadas, azúcares y sodio, según los niveles establecidos por el Ministerio de Salud (MINSAL). Esta ley además incluye la incorporación de un mensaje que promueva hábitos de vida saludable en la publicidad de algunos alimentos. El Decreto Nº 1 de 2017 de MINSAL, determina las características del Mensaje que promueve hábitos de vida saludable contenido en la publicidad de los alimentos correspondientes. Este Decreto está vigente desde el 11 de junio de 2018. El mensaje actual es el siguiente: “Prefiera Alimentos con menos sellos de advertencia, Ministerio de Salud, Gobierno de Chile”.Teniendo en cuenta la evidencia disponible sobre las condiciones que debe tener un mensaje de estas características, se determinó evaluar dicho mensaje, realizando una investigación científica y una asesoría de expertos académicos para determinar las nuevas características del mensaje, teniendo presente la mejor evidencia disponible.</t>
  </si>
  <si>
    <t>Publicidad de Alimentos en medios masivos, de aquellos productos que superan los límites de nutrientes críticos determinados por el Ministerio de Salud en el artículo 120 bis del Reglamento Sanitario de los Alimentos.</t>
  </si>
  <si>
    <t>Consumer information, labelling (TBT)</t>
  </si>
  <si>
    <r>
      <rPr>
        <sz val="11"/>
        <rFont val="Calibri"/>
      </rPr>
      <t>https://members.wto.org/crnattachments/2023/TBT/CHL/23_11501_00_s.pdf
https://www.minsal.cl/consultas-publicas-vigentes/ 
En la sección titulada: “Consulta Pública propuesta de modificación del “Mensaje que promueve hábitos de vida saludable en la publicidad de los Alimentos” establecidos en el decreto N°1/2017 del Ministerio de Salud”.</t>
    </r>
  </si>
  <si>
    <t>UAE Technical Regulation for organizing legal metrology activities in UAE.</t>
  </si>
  <si>
    <t>  This regulation defines all metrological activities for legal metrology in UAE which including the main following fields:Verification activitiesMetrological controlMetrology marksLegal metrology instrumentsGeneral requirements for legal metrology instrumentsWorkshop registrationDelegation of legal metrology activitiesGeneral provisions</t>
  </si>
  <si>
    <t>Legal metrology activities </t>
  </si>
  <si>
    <r>
      <rPr>
        <sz val="11"/>
        <rFont val="Calibri"/>
      </rPr>
      <t>https://members.wto.org/crnattachments/2023/TBT/ARE/23_11508_00_x.pdf</t>
    </r>
  </si>
  <si>
    <t>Draft decision of the Saudi Standards Metrology and Quality Organization ( SASO ) Board of Director  as regards the unification of chargers types for smart phones and electronic devices for the charging receptacle and charging communication protocol  By standardizing the types of chargers for smartphones and electronic devices to be USB Type-C as a minimum for all products of radio and information technology equipment under the scope of this decision . </t>
  </si>
  <si>
    <t> Draft decision of Saudi Standards Metrology and Quality Organization ( SASO ) Board of Director  to  introduce a common charging solution for a broad range of products  of radio and information technology equipment to be applied in two stages  as minimum requirement as follows :Starting From January 2025, All  Mobile phones, tablets, digital cameras, e-readers, handheld video game consoles, headphones, headsets, earbuds,  keyboards, mice, portable navigation systems , portable speakers, and Wireless Routers must adhere to the regulatory requirements.Starting From April 2026, the regulatory requirements under the scope of unifying the USB-Type C charging ports shall extend to laptops, ensuring their compatibility with standardized charging infrastructure.As the Draft of the decision indicates:- Approval of updating standards  No. (SASO IEC 62680-1-2:2017, SASO IEC 62680-1-3:2017) as mandatory  according to The IEC published standards  No.(IEC 62680-1-2:2022 , IEC 62680-1-3:2022).This notification has been published In order to increase transparency. Additionally, all technical measures will be notified as soon as they are developed and will take into consideration the comments period and entry into force date.The Draft decision take into account to compel the unification of chargers for smart phones and electronic devices. Updating of relevant regulations and fulfilling all technical and administrative requirements as applicable in the technical regulations, standards, specifications and related decisions according to the field of products within the scope of the decision to unifying the USB-Type C charging ports for smart phones and electronic devices, according to the form (USB-TYPE C).</t>
  </si>
  <si>
    <t>Mobile phones 33.050 and 35.180, tablets 33.050 and 35.180, headphones 33.120, headsets 33.120, digital cameras 37.040 and 35.180, portable speakers 33.120, handheld video game consoles 35.180 and 97.200, e-readers 33.050 and 35.020, keyboards 35.020, mice 35.020, portable navigation systems 43.040 and 33.070, earbuds 33.120, and laptops 35.020 and Wireless Routers 35.020.</t>
  </si>
  <si>
    <t>Other (TBT); Protection of the environment (TBT)</t>
  </si>
  <si>
    <t>DUS 2658:2022 Gaming equipment — Finite Scratch Ticket and Pull-Tab Systems — requirements, First Edition</t>
  </si>
  <si>
    <t>The Draft Uganda Standard sets requirements governing Finite scratch ticket and pull table systems necessary to achieve certification when interfaced to Player Terminals, for the purpose of communicating mandatory security events and game information:a)    Credit Issuance:i.              Coins or tokens accepted via approved coin acceptors;ii.             Currency notes (Bills) accepted via approved bill validators; andiii.            Approved Ticket/Voucher (Items) accepted via approved Bill/ Ticket/Voucher validators; oriv.            Player Account Cards (cashless)b)    Credit Redemption:i.              Coins or tokens paid by approved hoppers;ii.             Handpays;iii.            Ticket/Voucher (Items) paid by approved ticket/voucher printers; oriv.            Player Account Cards (cashless).This Draft Uganda Standard does not govern requirements for any other form of monetary transaction. This standard also does not govern advanced bi-directional communication protocols (i.e. EFT, AFT, Bonusing, Promotional, System Based Progressives, features that utilize an RNG, etc.) that support credit transfer between Gaming Device. This standard only supports one-way communication of events originated at the Gaming Device level to the MCS with the exception of the Ticket/Voucher Validation System Requirements that are incorporated within clause 4. This standard does not exclude Gaming Devices that operate with Player Account Cashless transactions for the purpose of communicating mandatory security events and electronic meters. This infers that all relevant monetary transactions at the EGD level are handled via electronic transfer through a secure communication protocol. These device types shall meet the applicable requirements set forth herein, specifically governing metering information and significant events in addition to other standards that may apply.The purpose of this technical standard is as follows:_x000D_
a) To eliminate subjective criteria in analyzing and certifying Finite System operation._x000D_
b) To only test those criteria which impact the credibility and integrity of gaming from both the revenue collection and game play point of view._x000D_
c) To create a standard that will insure that Finite Systems are fair, secure, and able to be audited and operated correctly._x000D_
d) To distinguish between local public policy and laboratory criteria._x000D_
e) To recognize that non-gaming testing (such as Electrical Testing) should not be incorporated into this standard but left to appropriate test laboratories that specialize in that type of testing. Except where specifically identified in the standard, testing is not directed at health or safety matters. These matters are the responsibility of the manufacturer, purchaser, and operator of the equipment._x000D_
f) To construct a standard that can be easily changed or modified to allow for new technology._x000D_
g) To construct a standard that does not specify any particular technology, method or algorithm. The intent is to allow a wide range of methods to be used to conform to the standards, while at the same time, to encourage new methods to be developed.</t>
  </si>
  <si>
    <t>(HS code(s): 950430); Domestic and commercial equipment. Entertainment. Sports (ICS code(s): 97)</t>
  </si>
  <si>
    <r>
      <rPr>
        <sz val="11"/>
        <rFont val="Calibri"/>
      </rPr>
      <t>https://members.wto.org/crnattachments/2023/TBT/UGA/23_11506_00_e.pdf</t>
    </r>
  </si>
  <si>
    <t>BOS 813-1:2023 Edition 1.0Fire detection and fire alarm systems for buildings – Part 1: Code of practice for design, installation, commissioning and maintenance of systems in non-domestic premises</t>
  </si>
  <si>
    <t>This standard provides recommendations for planning, design, installation, commissioning and maintenance of fire detection and fire alarm systems in and around buildings, other than domestic premises. It does not recommend whether or not fire detection should be installed in any given premises. Recommendations for fire detection and fire alarms systems in domestic premises are given in BS 5839-6._x000D_
The term fire detection and fire alarm system, in the context of this standard, includes systems, that range from those comprising of only one or two call points sonders to complex networked systems that incorporate a large number of automatic fire detectors, manual call points and sounders, connected to numerous inter -communicating control and indicating panels._x000D_
The term also includes systems that are capable of providing signals to initiate the operation of other fire protection systems and equipment (such as fire extinguishing systems, smoke control systems or automatic door release equipment) or safety measures (such as shutdown of air handling systems, closing of oil or gas valves or grounding of lifts). It does not apply to the other systems and equipment themselves, or the ancillary circuits to interface with them. Recommendations for the planning installation and servicing of facilities for operation of certain fire protection systems by the systems addressed within this this standard are given in_x000D_
BS 7273 (all parts)_x000D_
This standard does not cover systems whose primary function is to extinguish or control fire, such as sprinkler or automatic extinguishing systems, even though they might have a secondary alarm function; it does, however, cover the use of a signal from an automatic extinguishing system as one initiating element of a fire alarm system (e.g. by use of a pressure or flow switch)._x000D_
This standard does not cover voice alarm systems. Recommendations for voice alarm systems and voice sounders are given in BS 5839-8, This standard does not cover systems combining fire alarm functions with other non-fire related functions. Recommendations for such integrated systems are given in DD CLC/TS 50398._x000D_
This standard does not cover the 997 (or 112) public emergency call system, or manually or mechanically operated sounders. This standard does not cover audible or visual way-guidance systems which are designed to complement fire alarm systems._x000D_
Recommendations for fire detection and fire alarm systems in electronic data processing installations and similar critical electronic equipment rooms are given in BS 6266, which provides recommendations over and above those given in this standard._x000D_
This standard applies to extensions and alterations to existing systems, at least in respect of the design, installation, commissioning and certification of the new work, albeit that the extended or altered system might not, overall, conform to the recommendations of this standard.</t>
  </si>
  <si>
    <t>Fire-fighting (ICS code(s): 13.220.10); Alarm and warning systems (ICS code(s): 13.320)</t>
  </si>
  <si>
    <t>Consumer information, labelling (TBT); National security requirements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t>
  </si>
  <si>
    <r>
      <rPr>
        <sz val="11"/>
        <rFont val="Calibri"/>
      </rPr>
      <t>https://members.wto.org/crnattachments/2023/TBT/BWA/23_11489_00_e.pdf</t>
    </r>
  </si>
  <si>
    <t>Anteproyecto de la Norma de Emisión para Centrales Termoeléctricas, elaborado a partir de la revisión del Decreto Supremo Nº13, de 2011, del Ministerio del Medio Ambiente</t>
  </si>
  <si>
    <t>La presente norma de emisión tiene por objetivo controlar las emisiones al aire de material particulado (MP), óxidos de nitrógeno (NOX), dióxido de azufre (SO2), mercurio (Hg), níquel (Ni) y vanadio (V), a fin de prevenir y proteger la salud de las personas y el medio ambiente.Los límites de emisión establecidos en la presente norma se aplican a las unidades de generación eléctrica, conformadas por calderas o turbinas, con una potencia térmica mayor o igual a 50 MWt (megavatios térmicos, considerando el límite superior del valor energético del combustible). El cumplimiento de los límites máximos de emisión se verificará en el efluente de la fuente emisora, el que puede considerar una o más unidades de generación eléctrica.La presente norma de emisión se aplicará en todo el territorio nacional.</t>
  </si>
  <si>
    <t>Centrales Termoeléctricas </t>
  </si>
  <si>
    <r>
      <rPr>
        <sz val="11"/>
        <rFont val="Calibri"/>
      </rPr>
      <t>https://members.wto.org/crnattachments/2023/TBT/CHL/23_11502_00_s.pdf
https://planesynormas.mma.gob.cl/archivos/2023/proyectos/RES._N__0569_Aprueba_NAteproyecto_de_NECT_y_lo_somete_a_consulta.pdf.</t>
    </r>
  </si>
  <si>
    <t>TDC 11 CD2 (1947), Leather – Lining - Specification. First edition</t>
  </si>
  <si>
    <t>This Draft Tanzania standard prescribes requirements, test methods, and methods of sampling for lining leather.</t>
  </si>
  <si>
    <r>
      <rPr>
        <sz val="11"/>
        <rFont val="Calibri"/>
      </rPr>
      <t>https://members.wto.org/crnattachments/2023/TBT/TZA/23_11483_00_e.pdf</t>
    </r>
  </si>
  <si>
    <t>PCD 506: 2023, Henna Paste — Specification, First edition</t>
  </si>
  <si>
    <t>This draft Zanzibar National Standard specifies the requirements, sampling and test methods for ready-made henna paste in shape of cone and other allied packaging.</t>
  </si>
  <si>
    <t>Cosmetics. Toiletries (ICS code(s): 71.100.70)</t>
  </si>
  <si>
    <r>
      <rPr>
        <sz val="11"/>
        <rFont val="Calibri"/>
      </rPr>
      <t>https://members.wto.org/crnattachments/2023/TBT/TZA/23_11484_00_e.pdf</t>
    </r>
  </si>
  <si>
    <t>UAE Technical regulation of Instruments for measuring vehicle emissions</t>
  </si>
  <si>
    <t>This regulation specifies the metrological and technical requirements and tests for digital measuring equipment that serve to determine the volume fractions of certain components of the exhaust gases emanating from motor vehicles. As per the OIML R99The regulation determines requirements of instruments using to determine the volume fraction of one or more of the following exhaust gas components:1.          carbon monoxide (CO)2.          carbon dioxide (CO 2);3.           hydrocarbons (HC, in terms of n-hexane); and4.           oxygen (O 2)</t>
  </si>
  <si>
    <t>Instruments for measuring vehicle emissions</t>
  </si>
  <si>
    <t>Prevention of deceptive practices and consumer protection (TBT); Protection of the environment (TBT); Quality requirements (TBT); Harmonization (TBT); Consumer information, labelling (TBT); Protection of human health or safety (TBT)</t>
  </si>
  <si>
    <r>
      <rPr>
        <sz val="11"/>
        <rFont val="Calibri"/>
      </rPr>
      <t>https://members.wto.org/crnattachments/2023/TBT/ARE/23_11509_00_x.pdf</t>
    </r>
  </si>
  <si>
    <t>STANDARDS (COMPULSORY STANDARDS) REGULATIONS, 2023 (Published on 23rd June 2023)</t>
  </si>
  <si>
    <t>These Regulations shall apply to:Procedures for inspection, testing and certification of products that are imported into Botswana in a manner consistent with the provisions of the TBT Annex to the SADC Trade Protocol and the WTO/TBT Agreement Principles; Procedures for inspection, testing and certification of products that are locally manufactured in Botswana in a manner consistent with the provisions of the TBT Annex to the SADC Trade Protocol and the WTO/TBT Agreement Principles; andthe protection for human safety or health, environmental protection, legitimate security interests and prevention of deceptive practices.</t>
  </si>
  <si>
    <t>ICS and HS not applicable</t>
  </si>
  <si>
    <t>Prevention of deceptive practices and consumer protection (TBT); Protection of human health or safety (TBT); Protection of animal or plant life or health (TBT); Protection of the environment (TBT); Quality requirements (TBT); Harmonization (TBT); Reducing trade barriers and facilitating trade (TBT)</t>
  </si>
  <si>
    <r>
      <rPr>
        <sz val="11"/>
        <rFont val="Calibri"/>
      </rPr>
      <t>https://members.wto.org/crnattachments/2023/TBT/BWA/23_11467_00_e.pdf</t>
    </r>
  </si>
  <si>
    <t>BOS 65-2:2023 Edition 3.0 The production of reconditioned fire-fighting equipment — Part 2: Fire hose reels and fire hydrants</t>
  </si>
  <si>
    <t>This part of BOS 65 specifies the procedures that apply to the effective reconditioning of fire hose reels and fire hydrants. It does not cover the replacement or installation of the hose reels and fire hydrants.</t>
  </si>
  <si>
    <t>Prevention of deceptive practices and consumer protection (TBT); Protection of human health or safety (TBT); Protection of the environment (TBT); Protection of animal or plant life or health (TBT); Quality requirements (TBT); Harmonization (TBT); Reducing trade barriers and facilitating trade (TBT)</t>
  </si>
  <si>
    <r>
      <rPr>
        <sz val="11"/>
        <rFont val="Calibri"/>
      </rPr>
      <t>https://members.wto.org/crnattachments/2023/TBT/BWA/23_11419_00_e.pdf</t>
    </r>
  </si>
  <si>
    <t>European Union</t>
  </si>
  <si>
    <t>Draft Commission Implementing Regulation amending and correcting Implementing Regulation (EU) 2021/1165 authorising certain products and substances for use in organic production and establishing their lists </t>
  </si>
  <si>
    <t>This draft Commission implementing Regulation amends in its annexes the lists of products and substances authorised to be used in organic production, in particular: plant protection products, fertilisers, feed material, feed additives and food additives. It also postpones the date by which a complete list of products for cleaning and disinfecting will be applicable in organic production. </t>
  </si>
  <si>
    <t>Organic products</t>
  </si>
  <si>
    <t>Protection of the environment (TBT); Protection of animal or plant life or health (TBT)</t>
  </si>
  <si>
    <r>
      <rPr>
        <sz val="11"/>
        <rFont val="Calibri"/>
      </rPr>
      <t>https://members.wto.org/crnattachments/2023/TBT/EEC/23_11451_00_e.pdf
https://members.wto.org/crnattachments/2023/TBT/EEC/23_11451_01_e.pdf</t>
    </r>
  </si>
  <si>
    <t>BOS 26:2022 Edition 3.0Cereals — Whole and dehulled sorghum grains for human consumption — Specification</t>
  </si>
  <si>
    <t>This Botswana Standard applies to whole and dehulled/decorticated sorghum grains obtained from Sorghum bicolor (L). Moench.</t>
  </si>
  <si>
    <t>Cereals, pulses and derived products (ICS code(s): 67.060)</t>
  </si>
  <si>
    <t>Consumer information, labelling (TBT); Protection of human health or safety (TBT); Quality requirements (TBT); Reducing trade barriers and facilitating trade (TBT)</t>
  </si>
  <si>
    <r>
      <rPr>
        <sz val="11"/>
        <rFont val="Calibri"/>
      </rPr>
      <t>https://members.wto.org/crnattachments/2023/TBT/BWA/23_11420_00_e.pdf</t>
    </r>
  </si>
  <si>
    <t>Electrical Accessories (Quality Control) Order, 2023</t>
  </si>
  <si>
    <t>Electrical Accessories (Quality Control) Order, 2023Electrical accessories are the items used in domestic and industrial electrical wiring e.g., boxes &amp; enclosures, cable trunking and ducting system, switch, holder, socket, plug-top, ceiling rose, fuse cut-out etc.</t>
  </si>
  <si>
    <t>Electrical Accessories</t>
  </si>
  <si>
    <r>
      <rPr>
        <sz val="11"/>
        <rFont val="Calibri"/>
      </rPr>
      <t>https://members.wto.org/crnattachments/2023/TBT/IND/23_11463_00_e.pdf</t>
    </r>
  </si>
  <si>
    <t>Gulf Technical Regulation for Passenger Lifts and Lift Safety components</t>
  </si>
  <si>
    <t>This draft technical regulation is concerned with essential requirements to be met passenger Lifts and Lift Safety components, conformity assessment approach and periodic in service inspection and maintenance.</t>
  </si>
  <si>
    <t>Lifts (ICS code: 91.140)</t>
  </si>
  <si>
    <r>
      <rPr>
        <sz val="11"/>
        <rFont val="Calibri"/>
      </rPr>
      <t>https://members.wto.org/crnattachments/2023/TBT/KWT/23_11452_00_e.pdf</t>
    </r>
  </si>
  <si>
    <t>DUS DARS 866:2023, Dry chickpeas — Specification, First Edition_x000D_
Note: This Draft Uganda Standard was also notified to the SPS Committee.</t>
  </si>
  <si>
    <t>This Draft Uganda Standard specifies requirements, sampling and test methods for dry chickpeas of the varieties (cultivars) grown from Cicer arietinum (L.) intended for human consumption.</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</si>
  <si>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</si>
  <si>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https://members.wto.org/crnattachments/2023/TBT/UGA/23_11430_00_e.pdf</t>
    </r>
  </si>
  <si>
    <t>Consultation on the new approach to the fire safety of domestic upholstered furniture</t>
  </si>
  <si>
    <t>This notification intends to alert Members to a UK Government public consultation for views on a proposed new policy to maintain and improve the fire safety of domestic upholstered furniture and furnishings. The new policy will replace the existing policy, which is implemented by the Furniture and Furnishings (Fire) (Safety) Regulations 1988.The new policy proposes new obligations on manufacturers, importers and further suppliers of products in scope. The proposals include essential safety requirements that all products must meet, replacing mandatory testing requirements. They include requirements relating to labelling to support product traceability and enforcement, and to provide information about the use of chemical flame retardants to consumers and waste disposal operators. It proposes a new approach to conformity assessment, new  technical documentation requirements to support enforcement, and a flame retardant technology hierarchy to encourage manufacturers to prioritise chemical free solutions. It also clarifies and amends the scope and sets out obligations for re-upholsterers and suppliers of second-hand products. There is also a proposal for a transition period, supporting businesses to transition from complying with the 1988 Regulations (the existing policy) to the new policy, and an extension to the period of time enforcement officers can institute legal proceedings for a breach of the regulationsFull details are provided in the notified document.</t>
  </si>
  <si>
    <t>Domestic (household) upholstered furniture and furnishings placed on the market in the UK for consumption in the UK. Upholstered is defined as ‘wholly or partly composed of i) a fabric, leather or other cover material, and ii) a material used for filling, bulking out or stuffing covered components; or wholly or partly composed of foam’. Typical products in scope include sofas, arm-chairs and mattresses above a certain size. A number of products that meet the definition are excluded. These include duvets, carry cots for babies, and scatter cushions below a certain size.</t>
  </si>
  <si>
    <t>SDA/MAPAOrdinance No.855, 18 July 2023; </t>
  </si>
  <si>
    <t>Ordinance nº. 855 opens a 75-day period for public consultation on the draft Ordinance approving the official methods for conducting tests on samples of fertilizers, correctives, substrates, conditioners and soil remineralizers from the official programs and controls of the Ministry of Agriculture and Livestock. The Ordinance and the project are available on Ministry of Agriculture website:https://www.gov.br/agricultura/pt-br/acesso-a-informacao/participacao-social/consultas-publicas/2023/consulta-publica-proposta-que-aprova-os-metodos-oficiais-para-realizacao-de-ensaios-em-amostras-de-fertilizantes-corretivos-substratos-condicionadores-e-remineralizadores-de-solo-oriundas-dos-programas-e-controles-oficiais-do-ministerio-da-agricultura-eTechnically substantiated suggestions should be forwarded through the Normative Act Monitoring System - SISMAN, of the Department of Agricultural Defense - SDA/MAPA, through the link:https://sistemasweb.agricultura.gov.br/solicita/</t>
  </si>
  <si>
    <t>FERTILISERS (HS code(s): 31); Fertilizers (ICS code(s): 65.080)</t>
  </si>
  <si>
    <r>
      <rPr>
        <sz val="11"/>
        <rFont val="Calibri"/>
      </rPr>
      <t xml:space="preserve">https://www.gov.br/agricultura/pt-br/acesso-a-informacao/participacao-social/consultas-publicas/2023/consulta-publica-proposta-que-aprova-os-metodos-oficiais-para-realizacao-de-ensaios-em-amostras-de-fertilizantes-corretivos-substratos-condicionadores-e-remineralizadores-de-solo-oriundas-dos-programas-e-controles-oficiais-do-ministerio-da-agricultura-e
</t>
    </r>
  </si>
  <si>
    <t>National Emission Standards for Hazardous Air Pollutants: Integrated Iron and Steel Manufacturing Facilities Technology Review</t>
  </si>
  <si>
    <t>Proposed rule - The U.S. Environmental Protection Agency (EPA) is proposing amendments to the National Emission Standards for Hazardous Air Pollutants (NESHAP) for Integrated Iron and Steel Manufacturing Facilities, as required by the Clean Air Act (CAA). To complete the required CAA section 112(d)(6) technology review promulgated on 13 July 2020, the EPA is proposing standards to regulate HAP emissions from five unmeasured fugitive and intermittent particulate (UFIP) sources, some of which are also referred to as “fugitive” sources, that are currently not regulated by the NESHAP, as follows: Bell Leaks, Unplanned Bleeder Valve Openings, Planned Bleeder Valve Openings, Slag Pits, and Beaching. Also, for sinter plants we are proposing standards for the following five currently unregulated HAP: carbonyl sulfide (COS), carbon disulfide (CS2), mercury (Hg), hydrochloric acid (HCl), and hydrogen fluoride (HF); for blast furnace (BF) stoves and basic oxygen process furnaces (BOPFs), we are proposing standards for the following three unregulated pollutants: total hydrocarbons (THC), HCl, and dioxins/furans (D/F); and for BFs, we are proposing standards for the following two unregulated pollutants: THC and HCl. As an update to the technology review, we are proposing to revise the current BOPF shop fugitive 20 percent opacity limit to a 5 percent opacity limit and require specific work practices; revise the current BF casthouse fugitive 20 percent opacity limit to a 5 percent opacity limit; and revise the current standards for D/F and polycyclic hydrocarbon (PAH) for sinter plants. We are also proposing a fenceline monitoring requirement for chromium (Cr), including a requirement that if a monitor exceeds the proposed Cr action level, the facility will need to conduct a root cause analysis and take corrective action to lower emissions. We solicit comments on all aspects of this proposed action.</t>
  </si>
  <si>
    <t>Hazardous air pollutants from blast furnace (BF) stoves and basic oxygen process furnaces (BOPFs); Product and company certification. Conformity assessment (ICS code(s): 03.120.20); Environmental protection (ICS code(s): 13.020); Air quality (ICS code(s): 13.040); Environmental testing (ICS code(s): 19.040); Particle size analysis. Sieving (ICS code(s): 19.120); Industrial furnaces (ICS code(s): 25.180); Iron and steel products (ICS code(s): 77.140); Equipment for the metallurgical industry (ICS code(s): 77.180)</t>
  </si>
  <si>
    <r>
      <rPr>
        <sz val="11"/>
        <rFont val="Calibri"/>
      </rPr>
      <t>https://members.wto.org/crnattachments/2023/TBT/USA/23_11418_00_e.pdf</t>
    </r>
  </si>
  <si>
    <t>Finland</t>
  </si>
  <si>
    <t>Decision draft under section 45b, subsections 1 and 3 of the Chemicals Act (599/2013) restricting marketing of products containing nicotine.</t>
  </si>
  <si>
    <t>The decisions entry into force would mean that the letting out of nicotine pouches containing 20 mg nicotine a pouch or more would be forbidden. The decision is made due to a modified interpretation of the legislation on medicine which has led to a deregulation of nicotine pouches.A change of the legislation on tobacco, with the purpose of regulating nicotine pouches, is in progress on Finland. However, it is unclear when that legislation can come into force.</t>
  </si>
  <si>
    <t>Nicotine pouches for oral purpose, containing 20 mg nicotine a pouch or more.</t>
  </si>
  <si>
    <r>
      <rPr>
        <sz val="11"/>
        <rFont val="Calibri"/>
      </rPr>
      <t>https://members.wto.org/crnattachments/2023/TBT/FIN/23_11460_00_x.pdf
https://technical-regulation-information-system.ec.europa.eu/fi/notification/23968</t>
    </r>
  </si>
  <si>
    <t>BOS 262:2023Edition 2.0Bottled natural mineral water — Specification </t>
  </si>
  <si>
    <t>This Botswana Standard specifies the physical, chemical and microbiological requirements for bottled natural mineral water for human consumption, bottled at the source. It also specifies permissible treatments and the requirements for bottling and labelling._x000D_
NOTE The water may be offered as bottled non-carbonated (still) natural mineral water or as bottled carbonated (sparkling) natural mineral water._x000D_
This standard excludes water that contains sugar, sweeteners, flavourants or other additives.</t>
  </si>
  <si>
    <t>Drinking water (ICS code(s): 13.060.20)</t>
  </si>
  <si>
    <r>
      <rPr>
        <sz val="11"/>
        <rFont val="Calibri"/>
      </rPr>
      <t>https://members.wto.org/crnattachments/2023/TBT/BWA/23_11428_00_e.pdf</t>
    </r>
  </si>
  <si>
    <t>BOS 63:2022 Edition 2.0Cereals ― Classification and grading of sorghum grains intended for sale in Botswana</t>
  </si>
  <si>
    <t>This Botswana Standard specifies classes and grades of sorghum grains intended for sale in Botswana.</t>
  </si>
  <si>
    <t>Consumer information, labelling (TBT); National security requirements (TBT); Protection of human health or safety (TBT); Quality requirements (TBT); Reducing trade barriers and facilitating trade (TBT)</t>
  </si>
  <si>
    <r>
      <rPr>
        <sz val="11"/>
        <rFont val="Calibri"/>
      </rPr>
      <t>https://members.wto.org/crnattachments/2023/TBT/BWA/23_11421_00_e.pdf</t>
    </r>
  </si>
  <si>
    <t>Greenhouse Gas Reporting Rule: Revisions and Confidentiality Determinations for Petroleum and Natural Gas Systems</t>
  </si>
  <si>
    <t>Proposed rule - The Environmental Protection Agency (EPA) is proposing to amend requirements that apply to the petroleum and natural gas systems source category of the Greenhouse Gas Reporting Rule to ensure that reporting is based on empirical data, accurately reflects total methane emissions and waste emissions from applicable facilities, and allows owners and operators of applicable facilities to submit empirical emissions data that appropriately demonstrate the extent to which a charge is owed. The EPA is also proposing changes to requirements that apply to the general provisions, general stationary fuel combustion, and petroleum and natural gas systems source categories of the Greenhouse Gas Reporting Rule to improve calculation, monitoring, and reporting of greenhouse gas data for petroleum and natural gas systems facilities. This action also proposes to establish and amend confidentiality determinations for the reporting of certain data elements to be added or substantially revised in these proposed amendments.</t>
  </si>
  <si>
    <t>Calculation, monitoring, and reporting of greenhouse gas data for petroleum and natural gas systems facilities; Quality management and quality assurance (ICS code(s): 03.120.10); Product and company certification. Conformity assessment (ICS code(s): 03.120.20); Air quality (ICS code(s): 13.040); Environmental testing (ICS code(s): 19.040); Pipeline components and pipelines (ICS code(s): 23.040); Valves (ICS code(s): 23.060); Pumps (ICS code(s): 23.080); Extraction and processing of petroleum and natural gas (ICS code(s): 75.020); Exploratory, drilling and extraction equipment (ICS code(s): 75.180.10); Petroleum products and natural gas handling equipment (ICS code(s): 75.200)</t>
  </si>
  <si>
    <t>Protection of the environment (TBT); Quality requirements (TBT); Prevention of deceptive practices and consumer protection (TBT)</t>
  </si>
  <si>
    <r>
      <rPr>
        <sz val="11"/>
        <rFont val="Calibri"/>
      </rPr>
      <t>https://members.wto.org/crnattachments/2023/TBT/USA/23_11445_00_e.pdf
https://www.govinfo.gov/content/pkg/FR-2023-08-01/html/2023-14338.htm 
https://www.govinfo.gov/content/pkg/FR-2023-08-01/pdf/2023-14338.pdf</t>
    </r>
  </si>
  <si>
    <t> DUS DARS 470: 2023, Wheat flour — Specification, First EditionNote: This Draft Uganda Standard was also notified to the SPS Committee.</t>
  </si>
  <si>
    <t>This Draft Uganda Standard specifies the requirements, test methods and sampling for wheat flour prepared from common wheat (Triticum aestivum L.) or club wheat (Triticum compactum Host), or their mixtures intended for human consumption.</t>
  </si>
  <si>
    <r>
      <rPr>
        <sz val="11"/>
        <rFont val="Calibri"/>
      </rPr>
      <t>https://members.wto.org/crnattachments/2023/TBT/UGA/23_11434_00_e.pdf</t>
    </r>
  </si>
  <si>
    <t>Canada</t>
  </si>
  <si>
    <t>Notice of Intent regarding the Minister of Health’s intention to publish Marketing Authorizations to permit vitamin D fortification of yogurt and kefir and expand the eligibility for the dairy-related exemption from the front-of-package nutrition labelling requirement.</t>
  </si>
  <si>
    <t>The proposed targeted regulatory amendments would permit the vitamin D fortification of yogurt and kefir that are made from dairy products and expand the eligibility for the dairy-related exemption from the front-of-package (FOP) nutrition labelling requirement by implementing a lower calcium threshold. This would be accomplished by ministerial regulations in the form of Marketing Authorizations made under the authority of s. 30.3 of the Food and Drugs ActHealth Canada intends to create new options for vitamin D fortified foods by permitting its addition to yogurt and kefir (a fermented milk drink similar to a thin yogurt) that are made from dairy products to the following levels: 5 µg/100 g in yogurt; 5.2 µg/100 mL in drinkable yogurt; and 2.7 µg/100 mL in kefir. These quantities are based on total vitamin D per 100 g or 100 mL.In July 2022, the Food and Drug Regulations (FDR) were amended to add a requirement for FOP nutrition symbol labelling for most prepackaged products containing nutrients of public health concern (saturated fat, sugars and/or sodium) at or above specified thresholds. To mitigate the concern that the FOP nutrition symbol could negatively impact calcium intakes, the regulations include an exemption for cheese or yogurt – including drinkable yogurt – that are made from dairy products, buttermilk and kefir. To be eligible for the exemption, products must contain ≥ 10% or 15% of the calcium daily value (DV), depending on the reference amount. Health Canada intends to expand the eligibility for this existing exemption by implementing a lower calcium threshold of 5% of the DV, regardless of the reference amount. The exemption and threshold will continue to apply to cheese or yogurt – including drinkable yogurt – that are made from dairy products, buttermilk and kefir.</t>
  </si>
  <si>
    <t>(ICS Code: 67.100.99)</t>
  </si>
  <si>
    <t>Shared Use of the 42-42.5 GHz Band</t>
  </si>
  <si>
    <t>Proposed rule; solicitation of comment - In this document, the Federal Communications Commission (Commission or FCC) seeks comment on how innovative, non-exclusive spectrum access models might be deployed in the 42 GHz band (42–42.5 GHz) to provide increased access to high-band spectrum, particularly by smaller wireless service providers, and to support efficient, intensive use of the band. The Commission also seeks comment on how potential sharing and licensing regimes might lower barriers to entry for smaller or emerging wireless service providers, encourage competition, and prevent spectrum warehousing.</t>
  </si>
  <si>
    <t>42 GHz band; Radiocommunications (ICS code(s): 33.060); Mobile services in general (ICS code(s): 33.070.01); Satellite (ICS code(s): 33.070.40); Electromagnetic compatibility (EMC) (ICS code(s): 33.100)</t>
  </si>
  <si>
    <t>Quality requirements (TBT); Cost saving and productivity enhancement (TBT)</t>
  </si>
  <si>
    <r>
      <rPr>
        <sz val="11"/>
        <rFont val="Calibri"/>
      </rPr>
      <t>https://members.wto.org/crnattachments/2023/TBT/USA/23_11417_00_e.pdf
https://members.wto.org/crnattachments/2023/TBT/USA/23_11417_01_e.pdf</t>
    </r>
  </si>
  <si>
    <t>Paraguay</t>
  </si>
  <si>
    <t>PROYECTO DE DECRETO N°______ POR EL CUAL SE REGLAMENTA LA LEY N° 7092/2023 «DE ROTULADO FRONTAL DE ADVERTENCIA DE ALIMENTOS ENVASADOS»</t>
  </si>
  <si>
    <t>Los alimentos envasados en ausencia del consumidor, comercializados por cualquier canal de venta en el territorio nacional, para los cuales la normativa vigente exija rotulado nutricional, y cuya composición final del contenido de azúcares, grasas saturadas, y sodio exceda los valores establecidos en la Ley N° 7092/2023, deberán contar con el Rotulado Frontal de Advertencia.</t>
  </si>
  <si>
    <t>PREPARACIONES ALIMENTICIAS DIVERSAS (Código(s) del SA: 21)</t>
  </si>
  <si>
    <t>Consumer information, labelling (TBT); Prevention of deceptive practices and consumer protection (TBT); Protection of human health or safety (TBT); Quality requirements (TBT)</t>
  </si>
  <si>
    <r>
      <rPr>
        <sz val="11"/>
        <rFont val="Calibri"/>
      </rPr>
      <t>https://members.wto.org/crnattachments/2023/TBT/PRY/23_11444_00_s.pdf</t>
    </r>
  </si>
  <si>
    <t>BOS 143:2023 Edition 4.0 Bottled water other than natural mineral water — Specification</t>
  </si>
  <si>
    <t>This Botswana Standard specifies the physical, chemical and microbiological requirements for bottled water other than natural water for human consumption. It also specifies permissible treatments and the requirements for bottling and labelling._x000D_
NOTE The water may be offered as bottled non-carbonated (still) water or bottled carbonated (sparkling) water._x000D_
This standard excludes water that contains sugar, sweeteners, flavourants or other additives.</t>
  </si>
  <si>
    <t>National security requirements (TBT); Consumer information, labelling (TBT); Protection of human health or safety (TBT); Quality requirements (TBT); Reducing trade barriers and facilitating trade (TBT); Harmonization (TBT)</t>
  </si>
  <si>
    <r>
      <rPr>
        <sz val="11"/>
        <rFont val="Calibri"/>
      </rPr>
      <t>https://members.wto.org/crnattachments/2023/TBT/BWA/23_11422_00_e.pdf</t>
    </r>
  </si>
  <si>
    <t>Proyecto de Reglamento para la instalación y operación de la infraestructura de carga de la movilidad eléctrica</t>
  </si>
  <si>
    <t>El Reglamento para la Instalación y Operación de la Infraestructura de Carga de la Movilidad Eléctrica (ICME) tiene como objetivos, generar un marco regulatorio para orientar a los diferentes actores partícipes en la instalación y operación de la infraestructura de carga de la movilidad eléctrica – ICME. Establecer los requisitos mínimos de instalación, operación, seguridad y mantenimiento que debe cumplir la ICME, así como el diseño y la construcción de sus instalaciones. Asimismo, tiene por finalidad salvaguardar la seguridad de las personas, medio ambiente, salud y su entorno, así como prevenir prácticas que puedan inducir a error a los consumidores y su entorno.</t>
  </si>
  <si>
    <t>Transformadores eléctricos, convertidores eléctricos estáticos (por ejemplo, rectificadores) y bobinas de reactancia (autoinducción) e Hilos, cables (incluidos los coaxiales) y demás conductores aislados para electricidad, aunque estén laqueados, anodizados o provistos de piezas de conexión; cables de fibras ópticas constituidos por fibras enfundadas individualmente, incluso con conductores eléctricos incorporados o provistos de piezas de conexión. Clasificados en el Subcapítulos 8504 y 8544, del Sistema Armonizado o el Arancel de Aduanas.</t>
  </si>
  <si>
    <t>Protection of human health or safety (TBT); Protection of the environment (TBT); Prevention of deceptive practices and consumer protection (TBT)</t>
  </si>
  <si>
    <r>
      <rPr>
        <sz val="11"/>
        <rFont val="Calibri"/>
      </rPr>
      <t xml:space="preserve">https://members.wto.org/crnattachments/2023/TBT/PER/23_11443_00_s.pdf
http://extranet.comunidadandina.org/sirt/public/buscapalavra.aspx
http://consultasenlinea.mincetur.gob.pe/notificaciones/Publico/FrmBuscador.aspx
</t>
    </r>
  </si>
  <si>
    <t>BOS 273:2022 Edition 3.0Cereals — Rice grains — Specification</t>
  </si>
  <si>
    <t>This Botswana Standard specifies requirements for rice grains (Oryza sativa L.) and covers de-husked rice, dehulled_x000D_
rice and parboiled rice.</t>
  </si>
  <si>
    <t>National security requirements (TBT); Consumer information, labelling (TBT); Prevention of deceptive practices and consumer protection (TBT); Protection of human health or safety (TBT); Quality requirements (TBT); Reducing trade barriers and facilitating trade (TBT)</t>
  </si>
  <si>
    <r>
      <rPr>
        <sz val="11"/>
        <rFont val="Calibri"/>
      </rPr>
      <t>https://members.wto.org/crnattachments/2023/TBT/BWA/23_11429_00_e.pdf</t>
    </r>
  </si>
  <si>
    <t>DUS DARS 865: 2023, Dry green grams — Specification, First EditionNote: This Draft Uganda Standard was also notified to the SPS Committee.</t>
  </si>
  <si>
    <t>This Draft Uganda Standard specifies requirements, sampling and test methods for the dry green grams of the cultivar Vigna radiata (L.) intended for human consumption.</t>
  </si>
  <si>
    <r>
      <rPr>
        <sz val="11"/>
        <rFont val="Calibri"/>
      </rPr>
      <t>https://members.wto.org/crnattachments/2023/TBT/UGA/23_11432_00_e.pdf</t>
    </r>
  </si>
  <si>
    <t>Mozambique</t>
  </si>
  <si>
    <t>Natural Gas Distribution and Marketing Regulation</t>
  </si>
  <si>
    <t>This regulation establishes the rules and procedures for carrying out Natural Gas distribution and trade activities, as well as the activities of gas installation companies and the group of gas professionals in Mozambique.&gt; The transport of natural gas through the gas pipeline, at pressures above 16 bar, is excluded from the purpose of this regulation.</t>
  </si>
  <si>
    <t>Natural gas, liquefied (HS code(s): 271111); Natural gas (ICS code(s): 75.060)</t>
  </si>
  <si>
    <r>
      <rPr>
        <sz val="11"/>
        <rFont val="Calibri"/>
      </rPr>
      <t>https://members.wto.org/crnattachments/2023/TBT/MOZ/23_11438_00_x.pdf</t>
    </r>
  </si>
  <si>
    <t>Uruguay</t>
  </si>
  <si>
    <t>Proyecto de Resolución GMC N° 02/23 - Reglamento Técnico MERCOSUR sobre Definiciones Relativas a las Bebidas Alcohólicas (con Excepción de las Fermentadas) sus Materias Primas y Procesos de Fabricación (Derogación de la Resolución GMC N° 77/94)</t>
  </si>
  <si>
    <t>Se actualiza la normativa armonizada en MERCOSUR sobre definiciones de bebidas alcohólicas (con excepción de las fermentadas), sus materias primas y procesos de fabricación.</t>
  </si>
  <si>
    <t>Bebidas alcohólicas (con excepción de las fermentadas)</t>
  </si>
  <si>
    <t>Prevention of deceptive practices and consumer protection (TBT); Protection of human health or safety (TBT); Harmonization (TBT); Quality requirements (TBT)</t>
  </si>
  <si>
    <r>
      <rPr>
        <sz val="11"/>
        <rFont val="Calibri"/>
      </rPr>
      <t>https://members.wto.org/crnattachments/2023/TBT/URY/23_11407_00_s.pdf
https://www.latu.org.uy/links-externos/documentos-en-consulta</t>
    </r>
  </si>
  <si>
    <t>Emne</t>
  </si>
  <si>
    <t>Nye og eksisterende kemiske stoffer</t>
  </si>
  <si>
    <t>Elektrisk kabel</t>
  </si>
  <si>
    <t>Ultra-Wideband (UWB) udstyr (ICS-kode(r): 33.050)</t>
  </si>
  <si>
    <t>900MHz band Radio Frequency Identification (RFID) Equipment</t>
  </si>
  <si>
    <t>Produkter til menneskelig brug og konsum, der er underlagt sanitær kontrol</t>
  </si>
  <si>
    <t>Pesticider og andre landbrugskemikalier</t>
  </si>
  <si>
    <t>Udendørs mobil robot</t>
  </si>
  <si>
    <t>Kemikalier og produkter (færdige varer), der  anvendes til industrielle formål (undtagen landbrugs-, veterinær- eller terapeutiske formål</t>
  </si>
  <si>
    <t>Tobaksvarer</t>
  </si>
  <si>
    <t>Spil med skærme, flipper og andre spil, drevet af mønter, pengesedler "papirvaluta", diske eller andre lignende artikler (ekskl. bowlingbaneudstyr) (HS-kode(r): 950430); (ICS-kode(r): 97); Spilleudstyr</t>
  </si>
  <si>
    <t>Enheder, der har mindst én transducer (sensor eller aktuator) til at interagere direkte med den fysiske verden og mindst én netværksgrænseflade (f.eks. Ethernet, Wi-Fi, Bluetooth) til at interagere med den digitale verden; Cybersikkerhedsmærkning; IT-sikkerhed (ICS-kode(r): 35.030)</t>
  </si>
  <si>
    <t>Fødevarer</t>
  </si>
  <si>
    <t>Drikkevandsbehandlingssystemer</t>
  </si>
  <si>
    <t>Polstrede møbler og møbler med blød indpakning (HS-kode(r): 9403); (ICS-kode(r): 97.140)</t>
  </si>
  <si>
    <t xml:space="preserve">Rengøringsmiddel, sæbe etc. </t>
  </si>
  <si>
    <t>lithium-ion batteri til elcykel (HS-kode(r): 850760); (ICS-kode(r): 43.140)</t>
  </si>
  <si>
    <t>Aktivt implanterbart medicinsk udstyr (HS-kode(r): 902511); (ICS-kode(r): 11.040.55)</t>
  </si>
  <si>
    <t>Optometrikomponenter (HS-kode(r): 7015; 9003; 9004); (ICS-kode(r): 11.040.70)</t>
  </si>
  <si>
    <t>Emballage til farligt gods (ICS-kode(r): 13.300)</t>
  </si>
  <si>
    <t>Optometriske produkter færdige briller (HS-kode(r): 7015; 9003; 9004); (ICS-kode(r): 11.040.70)</t>
  </si>
  <si>
    <t xml:space="preserve">Vejeinstrumenter og -apparater </t>
  </si>
  <si>
    <t>Spil med skærme, flipper og andre spil, drevet af mønter, sedler, bankkort, poletter eller ved andre betalingsmidler (ekskl. bowlingbaneudstyr) (HS-kode(r): 950430); Husholdnings- og erhvervsudstyr. Underholdning. Sport (ICS-kode(r): 97); Spilleudstyr</t>
  </si>
  <si>
    <t>Tun på dåse; Kvalitet (ICS-kode(r): 03.120); Fisk og fiskeprodukter (ICS-kode(r): 67.120.30)</t>
  </si>
  <si>
    <t>Kemikalier (ICS-kode(r): 13.300)</t>
  </si>
  <si>
    <t>Kemikalier (ICS-kode(r): 43.020)</t>
  </si>
  <si>
    <t>Beskyttelseshandsker (HS-kode(r): 420329); (ICS-kode(r): 13.340.40)</t>
  </si>
  <si>
    <t>High-speed Power Line Communication (PLC) og Induction Heating (IH) komfurer</t>
  </si>
  <si>
    <t>Malisan NS、Malisan KS、LOCSOL、Malisan E、MEIGO TSF 761 (ICS-kode(r): 73.100.10)</t>
  </si>
  <si>
    <t>Køleapparater (HS: 84181000 og 84182100), Vaskemaskiner (HS: 84501110, 84501120, 84501200 og 84501900) og Opbevaringstype elektriske vandvarmere (HS: 85161000)</t>
  </si>
  <si>
    <t>Prydfugle og deres rugeæg</t>
  </si>
  <si>
    <t>Strukturel krydsfiner; Krydsfiner, finerede paneler og lignende lamineret træ (undtagen plader af komprimeret træ, hulkerne kompositplader, parketplader eller plader, indlagt træ og plader, der kan identificeres som møbelkomponenter) (HS-kode(r): 4412); Krydsfiner (ICS-kode(r): 79.060.10)</t>
  </si>
  <si>
    <t>Landbrugsmaskiner (HS-kode(r): 843680); (ICS-kode(r): 65.060)</t>
  </si>
  <si>
    <t>Sojabønner, også knuste (undtagen frø til såning) (HS-kode(r): 120190); Korn, bælgfrugter og afledte produkter (ICS-kode(r): 67.060) ; Tørre sojabønner</t>
  </si>
  <si>
    <t>Hvede- eller meslinmel. (HS-kode(r): 1101); Korn, bælgfrugter og afledte produkter (ICS-kode(r): 67.060); Hvedemel</t>
  </si>
  <si>
    <t>Elektrisk udstyr til måling, kontrol og laboratoriebrug (HS-kode(r): 8543); (ICS-kode(r): 19.080; 71.040.10)</t>
  </si>
  <si>
    <t>LED-lamper</t>
  </si>
  <si>
    <t xml:space="preserve">Dele til elektriske apparater mv. </t>
  </si>
  <si>
    <t>Elektriske glødetråds- eller udladningslamper, inkl. forseglede strålelamper og ultraviolette eller infrarøde lamper; bue lamper; lys-emitterende diode "LED" lyskilder; dele deraf (HS-kode(r): 8539)</t>
  </si>
  <si>
    <t>Farlige stoffer. Produkter fra den kemiske industri (ICS 71.100)</t>
  </si>
  <si>
    <t>Malingsingredienser generelt (ICS-kode(r): 87.060.01)</t>
  </si>
  <si>
    <t>Korn af korn, afskallet, perlet, skåret, knust eller på anden måde bearbejdet (undtagen valset, i flager, mel, pellets, havre og majs samt afskallet og halv- eller fuldsleben ris og brudris) (HS-kode(r): 110429); Korn, bælgfrugter og afledte produkter (ICS-kode(r): 67.060) ; Byg korn</t>
  </si>
  <si>
    <t>Tørrede, afskallede kikærter "garbanzos", også flåede eller flækkede (HS-kode(r): 071320); Korn, bælgfrugter og afledte produkter (ICS-kode(r): 67.060); Tørre kikærter</t>
  </si>
  <si>
    <t>Tørrede, afskallede bønner "Vigna and Phaseolus", også flåede eller flækkede (undtagen bønner af arten "Vigna mungo [L.] Hepper eller Vigna radiata [L.] Wilczek", små røde "Adzuki" bønner, kidneybønner, Bambarabønner og koærter (HS-kode(r): 071339); Korn, bælgfrugter og afledte produkter (ICS-kode(r): 67.060); Tørre lima bønner</t>
  </si>
  <si>
    <t>Tørrede bønner afskallede af arterne "Vigna mungo [L.] Hepper eller Vigna radiata [L.] Wilczek", også flåede eller flækkede (HS-kode(r): 071331); Korn, bælgfrugter og afledte produkter (ICS-kode(r): 67.060); Tør grønne gram</t>
  </si>
  <si>
    <t>Sojabønnemel og mel (HS-kode(r): 120810); Korn, bælgfrugter og afledte produkter (ICS-kode(r): 67.060); Spiselig fuldfedt sojamel</t>
  </si>
  <si>
    <t>Tørrede, afskallede bondebønner "Vicia faba var. major" og hestebønner "Vicia faba var. equina og Vicia faba var. minor", også flåede eller flækkede (HS-kode(r): 071350); Korn, bælgfrugter og afledte produkter (ICS-kode(r): 67.060) ; Tørre fababønner</t>
  </si>
  <si>
    <t>Køleanlæg</t>
  </si>
  <si>
    <t>FM jordbaserede digitale lydudsendelsessystemer; Radiokommunikation (ICS-kode(r): 33.060); Mobiltjenester (ICS-kode(r): 33.070); Tv- og radioudsendelser (ICS-kode(r): 33.170)</t>
  </si>
  <si>
    <t>Fødevarer generelt (ICS-kode(r): 67.040)</t>
  </si>
  <si>
    <t>Pengeskabe, pengeskabe og nøglelåse.</t>
  </si>
  <si>
    <t>VÅBEN OG AMMUNITION; DELE OG TILBEHØR HERAF (HS-kode(r): 93)</t>
  </si>
  <si>
    <t>Radiokommunikation generelt (ICS-kode(r): 33.060.01); Modtage- og sendeudstyr (ICS-kode(r): 33.060.20); Radiorelæ og faste satellitkommunikationssystemer (ICS-kode(r): 33.060.30); Andet udstyr til radiokommunikation (ICS-kode(r): 33.060.99)</t>
  </si>
  <si>
    <t>Gødning</t>
  </si>
  <si>
    <t>Elektriske produkter</t>
  </si>
  <si>
    <t>Køretøjer</t>
  </si>
  <si>
    <t>Klimaanlæg og varmepumper; Aircondition</t>
  </si>
  <si>
    <t>Frø og/eller plantemateriale</t>
  </si>
  <si>
    <t>Luftemissioner; Kvalitet (ICS-kode(r): 03.120); Miljøbeskyttelse (ICS-kode(r): 13.020); Luftkvalitet (ICS-kode(r): 13.040)</t>
  </si>
  <si>
    <t>Telekommunikationsudstyr, radioudstyr og telekommunikationsterminaludstyr</t>
  </si>
  <si>
    <t>Elektrisk drevet vandfritidsfartøj med mere end 5 kWh batterisystem</t>
  </si>
  <si>
    <t>Superphosphates: (HS code(s): 31031 (ICS code(s): 65.080) ; Single Super Phosphate Fertilizer</t>
  </si>
  <si>
    <t>Kraftige motorer; Miljøbeskyttelse (ICS-kode(r): 13.020); Luftkvalitet (ICS-kode(r): 13.040); Specielle køretøjer (ICS-kode(r): 43.160)</t>
  </si>
  <si>
    <t>Tekniske bestemmelser for kommunikations- og informationsteknologisk udstyr</t>
  </si>
  <si>
    <t>Hængsler.</t>
  </si>
  <si>
    <t>Laboratorieglas.</t>
  </si>
  <si>
    <t>Bilemissioner; Miljøbeskyttelse (ICS-kode(r): 13.020); Luftkvalitet (ICS-kode(r): 13.040); Vejkøretøjer generelt (ICS-kode(r): 43.020)</t>
  </si>
  <si>
    <t xml:space="preserve">Maling og belægningsmaterialer </t>
  </si>
  <si>
    <t>Frugter. Grøntsager (ICS-kode(r): 67.080)</t>
  </si>
  <si>
    <t>Motorkøretøj - Tekniske krav til nødopkald "eCall"</t>
  </si>
  <si>
    <t>Genbrug (ICS-kode(r): 13.030.50)</t>
  </si>
  <si>
    <t>Udstyr til genoprettelse og stabilisering af strømforsyning, navigationsudstyr</t>
  </si>
  <si>
    <t>Kirurgiske instrumenter og materialer (ICS-kode(r): 11.040.30)</t>
  </si>
  <si>
    <t>Forbruger-kedler; Miljøbeskyttelse (ICS-kode(r): 13.020); Brændere og kedler generelt (ICS-kode(r): 27.060.01)</t>
  </si>
  <si>
    <t>Stålwire, ståltove og ledkæder (ICS-kode(r): 77.140.65)</t>
  </si>
  <si>
    <t>Polypropylen (PP) Materialer til støbning og ekstrudering (IS 10951: 2020) (HS-kode 39021000)</t>
  </si>
  <si>
    <t>Absorberende vat til medicinsk og generel brug.</t>
  </si>
  <si>
    <t>Tobak, tobaksvarer og tilhørende udstyr</t>
  </si>
  <si>
    <t>Polyvinylchlorid (PVC) homopolymerer (IS 17658:2021)</t>
  </si>
  <si>
    <t>Frugter og afledte produkter (ICS-kode(r): 67.080.10)</t>
  </si>
  <si>
    <t>Essentielle olier, parfume, kosmetik</t>
  </si>
  <si>
    <t>Lægemidler bestående af to eller flere bestanddele blandet sammen til terapeutisk eller profylaktisk brug, ikke i afmålte doser eller pakninger til detailsalg (undtagen varer henhørende under pos. 3002, 3005 eller 3006) (HS-kode(r): 3003); Lægemidler bestående af blandede eller ublandede produkter til terapeutisk eller profylaktisk brug, i afmålte doser "inkl. dem til transdermal administration" eller i former eller pakninger til detailsalg (undtagen varer henhørende under pos. 3002, 3005 eller 3006) (HS-kode( s): 3004); Pharmaceutics (ICS-kode(r): 11.120)</t>
  </si>
  <si>
    <t>Lægemidler (ICS-kode(r): 11.120.10)</t>
  </si>
  <si>
    <t>Meget lette flyvemaskiner; Motordrevne luftfartøjer "f.eks. helikoptere og flyvemaskiner" (undtagen ubemandede luftfartøjer henhørende under pos. 8806); rumfartøjer, inkl. satellitter og suborbitale løfteraketter og rumfartøjer (HS-kode(r): 8802); Produkt- og virksomhedscertificering. Overensstemmelsesvurdering (ICS-kode(r): 03.120.20); Luftfartøjer og rumfartøjer generelt (ICS-kode(r): 49.020)</t>
  </si>
  <si>
    <t>FARMACEUTISKE PRODUKTER (HS-kode(r): 30); Pharmaceutics (ICS-kode(r): 11.120)</t>
  </si>
  <si>
    <t>ÆTERISKE OLIER OG RESINOIDER; PARFUMERI-, KOSMETIK- ELLER TOILETPRÆPARAT (HS-kode(r): 33)</t>
  </si>
  <si>
    <t>Pharmaceutics (ICS-kode(r): 11.120)</t>
  </si>
  <si>
    <t>Generatorer af farligt affald; Miljøbeskyttelse (ICS-kode(r): 13.020); Fast affald (ICS-kode(r): 13.030.10); Installationer og udstyr til bortskaffelse og behandling af affald (ICS-kode(r): 13.030.40)</t>
  </si>
  <si>
    <t>Atomkraftværksteknik; Kvalitet (ICS-kode(r): 03.120); Ulykkes- og katastrofekontrol (ICS-kode(r): 13.200); Strålingsbeskyttelse (ICS-kode(r): 13.280); Nuklear energiteknik (ICS-kode(r): 27.120)</t>
  </si>
  <si>
    <t>Smøremidler, industriolier og relaterede produkter (ICS-kode(r): 75.100)</t>
  </si>
  <si>
    <t>Procedurer og principper vedrørende obligatoriske ansøgninger om indbetalingsstyringssystem</t>
  </si>
  <si>
    <t>Brød, wienerbrød, kager, kiks og andet bagværk</t>
  </si>
  <si>
    <t>Bitumen og bituminøse bindemidler</t>
  </si>
  <si>
    <t>Jernbanelokomotiver (undtagen dem, der drives fra en ekstern elektricitetskilde eller af akkumulatorer); lokomotivudbud (HS-kode(r): 8602)</t>
  </si>
  <si>
    <t>Opladningsinfrastruktur for elbiler</t>
  </si>
  <si>
    <t>Medicinske produkter</t>
  </si>
  <si>
    <t>Service — Melamin service — Specifikation</t>
  </si>
  <si>
    <t>Emballage af pesticider — Krav — Del 3: Husholdnings-pesticider</t>
  </si>
  <si>
    <t>Apparater, der brænder gasformigt brændstof</t>
  </si>
  <si>
    <t>Varmzink-5% til 13% aluminium-2% til 4% magnesiumlegering-belagt fladt stål (ICS 77.140.50)</t>
  </si>
  <si>
    <t>Vejudstyr og -installationer (ICS-kode(r): 93.080.30)</t>
  </si>
  <si>
    <t>Emballagekrav</t>
  </si>
  <si>
    <t>Sportsartikler - Ringe brugt til gymnastik, putteslag, bløde bolde, steeplechase hække, vægtstangssæt, fjerbolde, kastehammere.</t>
  </si>
  <si>
    <t>Bindemidler. Tætningsmaterialer (ICS-kode(r): 91.100.50)</t>
  </si>
  <si>
    <t>Færdigpakkede og tilberedte fødevarer (ICS-kode(r): 67.230)</t>
  </si>
  <si>
    <t>Indikerings- og kontrolanordninger (ICS-kode(r): 43.040.30)</t>
  </si>
  <si>
    <t>Komfurer, arbejdsborde, ovne og lignende apparater (ICS-kode(r): 97.040.20)</t>
  </si>
  <si>
    <t>Transport af flypassagersæder; Lufttransport (ICS-kode(r): 03.220.50); Beskyttelse mod brand (ICS-kode(r): 13.220); Passager- og kabineudstyr (ICS-kode(r): 49.095)</t>
  </si>
  <si>
    <t>Lovlig metrologi- Materialemål for længde –Vævet metal- og glasfiberbåndsmål og stålbåndsmål.</t>
  </si>
  <si>
    <t>Personligt beskyttelsesudstyr</t>
  </si>
  <si>
    <t>Brandbekæmpelse (ICS-kode(r): 13.220.10)</t>
  </si>
  <si>
    <t>Stål til armering af beton: ICS 77.140.15</t>
  </si>
  <si>
    <t>Husholdnings- og erhvervsudstyr. Underholdning. Sport (ICS-kode(r): 97); Progressive spilleenheder</t>
  </si>
  <si>
    <t>Læderprodukter (ICS-kode(r): 59.140.35)</t>
  </si>
  <si>
    <t>Husholdnings- og erhvervsudstyr. Underholdning. Sport (ICS-kode(r): 97); Spilleudstyr; Kiosker</t>
  </si>
  <si>
    <t>Fødevarereklamer i massemedierne for de produkter, der overskrider de kritiske næringsstofgrænser fastsat af sundhedsministeriet i artikel 120a i fødevaresundhedsforskrifterne.</t>
  </si>
  <si>
    <t>Lovlige metrologiaktiviteter</t>
  </si>
  <si>
    <t>Mobiltelefoner 33.050 og 35.180, tablets 33.050 og 35.180, hovedtelefoner 33.120, headsets 33.120, digitale kameraer 37.040 og 35.180, bærbare højttalere 33.120, håndholdte videospilkonsoller, 3.720 læsekonsoller, 3.720 og 3.720. 050 og 35.020, tastaturer 35.020, mus 35.020, bærbar navigation systemerne 43.040 og 33.070, øretelefoner 33.120 og bærbare computere 35.020 og trådløse routere 35.020.</t>
  </si>
  <si>
    <t>Brandbekæmpelse (ICS-kode(r): 13.220.10); Alarm- og advarselssystemer (ICS-kode(r): 13.320)</t>
  </si>
  <si>
    <t>Husholdnings- og erhvervsudstyr. Underholdning. Sport (ICS-kode(r): 97)</t>
  </si>
  <si>
    <t>Termoelektriske anlæg</t>
  </si>
  <si>
    <t>Kosmetik. Toiletartikler (ICS-kode(r): 71.100.70)</t>
  </si>
  <si>
    <t>Instrumenter til måling af køretøjers emissioner</t>
  </si>
  <si>
    <t>Økologiske produkter</t>
  </si>
  <si>
    <t>Korn, bælgfrugter og afledte produkter (ICS-kode(r): 67.060)</t>
  </si>
  <si>
    <t>Elektrisk tilbehør</t>
  </si>
  <si>
    <t>Elevatorer (ICS-kode: 91.140)</t>
  </si>
  <si>
    <t>Indenlandske (husholdnings-) polstrede møbler og møbler, der markedsføres i Storbritannien til forbrug i Storbritannien. Polstret er defineret som "helt eller delvist sammensat af i) et stof, læder eller andet betræksmateriale, og ii) et materiale, der bruges til at fylde, fylde eller fylde beklædte komponenter; eller helt eller delvist sammensat af skum«. Typiske produkter i omfang omfatter sofaer, lænestole og madrasser over en vis størrelse. En række produkter, der opfylder definitionen, er undtaget. Disse omfatter dyner, barnesenge til babyer og puder under en vis størrelse.</t>
  </si>
  <si>
    <t>Farlige luftforurenende stoffer fra højovnsovne (BF) og ovne til basisk oxygenprocesser (BOPF'er); Produkt- og virksomhedscertificering. Overensstemmelsesvurdering (ICS-kode(r): 03.120.20); Miljøbeskyttelse (ICS-kode(r): 13.020); Luftkvalitet (ICS-kode(r): 13.040); Miljøprøvning (ICS-kode(r): 19.040); Partikelstørrelsesanalyse. Sigtning (ICS-kode(r): 19.120); Industrielle ovne (ICS-kode(r): 25.180); Jern- og stålprodukter (ICS-kode(r): 77.140); Udstyr til den metallurgiske industri (ICS-kode(r): 77.180)</t>
  </si>
  <si>
    <t>Nikotinposer til orale formål, indeholdende 20 mg nikotin en pose eller mere.</t>
  </si>
  <si>
    <t>Drikkevand (ICS-kode(r): 13.060.20)</t>
  </si>
  <si>
    <t>Gødning (ICS-kode(r): 65.080)</t>
  </si>
  <si>
    <t>Beregning, overvågning og rapportering af drivhusgasdata for olie- og naturgasanlæg; Kvalitetsstyring og kvalitetssikring (ICS-kode(r): 03.120.10); Produkt- og virksomhedscertificering. Overensstemmelsesvurdering (ICS-kode(r): 03.120.20); Luftkvalitet (ICS-kode(r): 13.040); Miljøprøvning (ICS-kode(r): 19.040); Rørledningskomponenter og rørledninger (ICS-kode(r): 23.040); Ventiler (ICS-kode(r): 23.060); Pumper (ICS-kode(r): 23.080); Udvinding og behandling af olie og naturgas (ICS-kode(r): 75.020); Efterforsknings-, bore- og ekstraktionsudstyr (ICS-kode(r): 75.180.10); Petroleumsprodukter og naturgashåndteringsudstyr (ICS-kode(r): 75.200)</t>
  </si>
  <si>
    <t>Radiokommunikation (ICS-kode(r): 33.060); Mobiltjenester</t>
  </si>
  <si>
    <t>Elektriske transformatorer, statiske elektriske omformere</t>
  </si>
  <si>
    <t>Naturgas, flydende (HS-kode(r): 271111); Naturgas (ICS-kode(r): 75.060)</t>
  </si>
  <si>
    <t>Tørrede bønner afskallede af arterne "Vigna mungo [L.] Hepper eller Vigna radiata [L.] Wilczek", også flåede eller flækkede (HS-kode(r): 071331); Korn, bælgfrugter og afledte produkter (ICS-kode(r): 67.060)</t>
  </si>
  <si>
    <t>Alkoholiske drikkevarer</t>
  </si>
  <si>
    <t xml:space="preserve">Læderprodukter </t>
  </si>
  <si>
    <t>Produkter til børn</t>
  </si>
  <si>
    <t>Diverse produkter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</si>
</sst>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u/>
      <sz val="11"/>
      <color theme="10"/>
      <name val="Calibri"/>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0" fillId="0" borderId="0" xfId="0" applyAlignment="1">
      <alignment vertical="center"/>
    </xf>
    <xf numFmtId="0" fontId="2" fillId="0" borderId="0" xfId="1" applyAlignment="1">
      <alignment vertical="top"/>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6"/>
  <sheetViews>
    <sheetView tabSelected="1" workbookViewId="0">
      <pane ySplit="1" topLeftCell="A2" activePane="bottomLeft" state="frozen"/>
      <selection pane="bottomLeft" activeCell="C247" sqref="C247"/>
    </sheetView>
  </sheetViews>
  <sheetFormatPr defaultRowHeight="95.1" customHeight="1"/>
  <cols>
    <col min="1" max="1" width="70" style="8" customWidth="1"/>
    <col min="2" max="2" width="100" style="2" hidden="1" customWidth="1"/>
    <col min="3" max="3" width="50" customWidth="1"/>
    <col min="4" max="4" width="30" customWidth="1"/>
    <col min="5" max="6" width="100" style="2" customWidth="1"/>
    <col min="8" max="10" width="100" customWidth="1"/>
    <col min="11" max="11" width="30" style="4" customWidth="1"/>
    <col min="12" max="16" width="100" customWidth="1"/>
  </cols>
  <sheetData>
    <row r="1" spans="1:16" s="9" customFormat="1" ht="42.75" customHeight="1">
      <c r="A1" s="3" t="s">
        <v>824</v>
      </c>
      <c r="B1" s="3" t="s">
        <v>4</v>
      </c>
      <c r="C1" s="1" t="s">
        <v>1</v>
      </c>
      <c r="D1" s="1" t="s">
        <v>0</v>
      </c>
      <c r="E1" s="3" t="s">
        <v>2</v>
      </c>
      <c r="F1" s="3" t="s">
        <v>3</v>
      </c>
      <c r="H1" s="1" t="s">
        <v>5</v>
      </c>
      <c r="I1" s="1" t="s">
        <v>6</v>
      </c>
      <c r="J1" s="1" t="s">
        <v>7</v>
      </c>
      <c r="K1" s="5" t="s">
        <v>8</v>
      </c>
      <c r="L1" s="1" t="s">
        <v>9</v>
      </c>
      <c r="M1" s="1" t="s">
        <v>10</v>
      </c>
      <c r="N1" s="1" t="s">
        <v>11</v>
      </c>
      <c r="O1" s="1" t="s">
        <v>12</v>
      </c>
      <c r="P1" s="1" t="s">
        <v>13</v>
      </c>
    </row>
    <row r="2" spans="1:16" ht="95.1" customHeight="1">
      <c r="A2" s="8" t="s">
        <v>828</v>
      </c>
      <c r="B2" s="8" t="s">
        <v>40</v>
      </c>
      <c r="C2" s="6" t="str">
        <f>HYPERLINK("https://eping.wto.org/en/Search?viewData= G/TBT/N/CHN/1754"," G/TBT/N/CHN/1754")</f>
        <v xml:space="preserve"> G/TBT/N/CHN/1754</v>
      </c>
      <c r="D2" s="6" t="s">
        <v>32</v>
      </c>
      <c r="E2" s="8" t="s">
        <v>38</v>
      </c>
      <c r="F2" s="8" t="s">
        <v>39</v>
      </c>
      <c r="H2" s="6" t="s">
        <v>19</v>
      </c>
      <c r="I2" s="6" t="s">
        <v>18</v>
      </c>
      <c r="J2" s="6"/>
      <c r="K2" s="7">
        <v>45229</v>
      </c>
      <c r="L2" s="6" t="s">
        <v>20</v>
      </c>
      <c r="M2" s="8" t="s">
        <v>21</v>
      </c>
      <c r="N2" s="6" t="str">
        <f>HYPERLINK("https://docs.wto.org/imrd/directdoc.asp?DDFDocuments/t/G/TBTN23/KOR1165.DOCX", "https://docs.wto.org/imrd/directdoc.asp?DDFDocuments/t/G/TBTN23/KOR1165.DOCX")</f>
        <v>https://docs.wto.org/imrd/directdoc.asp?DDFDocuments/t/G/TBTN23/KOR1165.DOCX</v>
      </c>
      <c r="O2" s="6"/>
      <c r="P2" s="6"/>
    </row>
    <row r="3" spans="1:16" ht="95.1" customHeight="1">
      <c r="A3" s="8" t="s">
        <v>900</v>
      </c>
      <c r="B3" s="8" t="s">
        <v>468</v>
      </c>
      <c r="C3" s="6" t="str">
        <f>HYPERLINK("https://eping.wto.org/en/Search?viewData= G/TBT/N/KEN/1472"," G/TBT/N/KEN/1472")</f>
        <v xml:space="preserve"> G/TBT/N/KEN/1472</v>
      </c>
      <c r="D3" s="6" t="s">
        <v>279</v>
      </c>
      <c r="E3" s="8" t="s">
        <v>466</v>
      </c>
      <c r="F3" s="8" t="s">
        <v>467</v>
      </c>
      <c r="H3" s="6" t="s">
        <v>19</v>
      </c>
      <c r="I3" s="6" t="s">
        <v>18</v>
      </c>
      <c r="J3" s="6"/>
      <c r="K3" s="7">
        <v>45229</v>
      </c>
      <c r="L3" s="6" t="s">
        <v>20</v>
      </c>
      <c r="M3" s="8" t="s">
        <v>25</v>
      </c>
      <c r="N3" s="6" t="str">
        <f>HYPERLINK("https://docs.wto.org/imrd/directdoc.asp?DDFDocuments/t/G/TBTN23/KOR1166.DOCX", "https://docs.wto.org/imrd/directdoc.asp?DDFDocuments/t/G/TBTN23/KOR1166.DOCX")</f>
        <v>https://docs.wto.org/imrd/directdoc.asp?DDFDocuments/t/G/TBTN23/KOR1166.DOCX</v>
      </c>
      <c r="O3" s="6"/>
      <c r="P3" s="6"/>
    </row>
    <row r="4" spans="1:16" ht="95.1" customHeight="1">
      <c r="A4" s="8" t="s">
        <v>841</v>
      </c>
      <c r="B4" s="8" t="s">
        <v>110</v>
      </c>
      <c r="C4" s="6" t="str">
        <f>HYPERLINK("https://eping.wto.org/en/Search?viewData= G/TBT/N/CHN/1747"," G/TBT/N/CHN/1747")</f>
        <v xml:space="preserve"> G/TBT/N/CHN/1747</v>
      </c>
      <c r="D4" s="6" t="s">
        <v>32</v>
      </c>
      <c r="E4" s="8" t="s">
        <v>108</v>
      </c>
      <c r="F4" s="8" t="s">
        <v>109</v>
      </c>
      <c r="H4" s="6" t="s">
        <v>30</v>
      </c>
      <c r="I4" s="6" t="s">
        <v>18</v>
      </c>
      <c r="J4" s="6"/>
      <c r="K4" s="7" t="s">
        <v>18</v>
      </c>
      <c r="L4" s="6" t="s">
        <v>20</v>
      </c>
      <c r="M4" s="8" t="s">
        <v>31</v>
      </c>
      <c r="N4" s="6" t="str">
        <f>HYPERLINK("https://docs.wto.org/imrd/directdoc.asp?DDFDocuments/t/G/TBTN23/GHA54.DOCX", "https://docs.wto.org/imrd/directdoc.asp?DDFDocuments/t/G/TBTN23/GHA54.DOCX")</f>
        <v>https://docs.wto.org/imrd/directdoc.asp?DDFDocuments/t/G/TBTN23/GHA54.DOCX</v>
      </c>
      <c r="O4" s="6"/>
      <c r="P4" s="6"/>
    </row>
    <row r="5" spans="1:16" ht="95.1" customHeight="1">
      <c r="A5" s="8" t="s">
        <v>961</v>
      </c>
      <c r="B5" s="8" t="s">
        <v>821</v>
      </c>
      <c r="C5" s="6" t="str">
        <f>HYPERLINK("https://eping.wto.org/en/Search?viewData= G/TBT/N/URY/85"," G/TBT/N/URY/85")</f>
        <v xml:space="preserve"> G/TBT/N/URY/85</v>
      </c>
      <c r="D5" s="6" t="s">
        <v>818</v>
      </c>
      <c r="E5" s="8" t="s">
        <v>819</v>
      </c>
      <c r="F5" s="8" t="s">
        <v>820</v>
      </c>
      <c r="H5" s="6" t="s">
        <v>36</v>
      </c>
      <c r="I5" s="6" t="s">
        <v>18</v>
      </c>
      <c r="J5" s="6"/>
      <c r="K5" s="7">
        <v>45229</v>
      </c>
      <c r="L5" s="6" t="s">
        <v>20</v>
      </c>
      <c r="M5" s="8" t="s">
        <v>37</v>
      </c>
      <c r="N5" s="6" t="str">
        <f>HYPERLINK("https://docs.wto.org/imrd/directdoc.asp?DDFDocuments/t/G/TBTN23/CHN1753.DOCX", "https://docs.wto.org/imrd/directdoc.asp?DDFDocuments/t/G/TBTN23/CHN1753.DOCX")</f>
        <v>https://docs.wto.org/imrd/directdoc.asp?DDFDocuments/t/G/TBTN23/CHN1753.DOCX</v>
      </c>
      <c r="O5" s="6"/>
      <c r="P5" s="6"/>
    </row>
    <row r="6" spans="1:16" ht="95.1" customHeight="1">
      <c r="A6" s="8" t="s">
        <v>922</v>
      </c>
      <c r="B6" s="8" t="s">
        <v>570</v>
      </c>
      <c r="C6"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6" s="6" t="s">
        <v>423</v>
      </c>
      <c r="E6" s="8" t="s">
        <v>568</v>
      </c>
      <c r="F6" s="8" t="s">
        <v>569</v>
      </c>
      <c r="H6" s="6" t="s">
        <v>36</v>
      </c>
      <c r="I6" s="6" t="s">
        <v>18</v>
      </c>
      <c r="J6" s="6"/>
      <c r="K6" s="7">
        <v>45229</v>
      </c>
      <c r="L6" s="6" t="s">
        <v>20</v>
      </c>
      <c r="M6" s="8" t="s">
        <v>41</v>
      </c>
      <c r="N6" s="6" t="str">
        <f>HYPERLINK("https://docs.wto.org/imrd/directdoc.asp?DDFDocuments/t/G/TBTN23/CHN1754.DOCX", "https://docs.wto.org/imrd/directdoc.asp?DDFDocuments/t/G/TBTN23/CHN1754.DOCX")</f>
        <v>https://docs.wto.org/imrd/directdoc.asp?DDFDocuments/t/G/TBTN23/CHN1754.DOCX</v>
      </c>
      <c r="O6" s="6"/>
      <c r="P6" s="6"/>
    </row>
    <row r="7" spans="1:16" ht="95.1" customHeight="1">
      <c r="A7" s="8" t="s">
        <v>922</v>
      </c>
      <c r="B7" s="8" t="s">
        <v>570</v>
      </c>
      <c r="C7"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7" s="6" t="s">
        <v>386</v>
      </c>
      <c r="E7" s="8" t="s">
        <v>568</v>
      </c>
      <c r="F7" s="8" t="s">
        <v>569</v>
      </c>
      <c r="H7" s="6" t="s">
        <v>46</v>
      </c>
      <c r="I7" s="6" t="s">
        <v>47</v>
      </c>
      <c r="J7" s="6"/>
      <c r="K7" s="7">
        <v>45228</v>
      </c>
      <c r="L7" s="6" t="s">
        <v>20</v>
      </c>
      <c r="M7" s="8" t="s">
        <v>48</v>
      </c>
      <c r="N7" s="6"/>
      <c r="O7" s="6"/>
      <c r="P7" s="6" t="str">
        <f>HYPERLINK("https://docs.wto.org/imrd/directdoc.asp?DDFDocuments/v/G/TBTN23/ECU520.DOCX", "https://docs.wto.org/imrd/directdoc.asp?DDFDocuments/v/G/TBTN23/ECU520.DOCX")</f>
        <v>https://docs.wto.org/imrd/directdoc.asp?DDFDocuments/v/G/TBTN23/ECU520.DOCX</v>
      </c>
    </row>
    <row r="8" spans="1:16" ht="95.1" customHeight="1">
      <c r="A8" s="8" t="s">
        <v>922</v>
      </c>
      <c r="B8" s="8" t="s">
        <v>570</v>
      </c>
      <c r="C8"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8" s="6" t="s">
        <v>417</v>
      </c>
      <c r="E8" s="8" t="s">
        <v>568</v>
      </c>
      <c r="F8" s="8" t="s">
        <v>569</v>
      </c>
      <c r="H8" s="6" t="s">
        <v>52</v>
      </c>
      <c r="I8" s="6" t="s">
        <v>53</v>
      </c>
      <c r="J8" s="6"/>
      <c r="K8" s="7">
        <v>45228</v>
      </c>
      <c r="L8" s="6" t="s">
        <v>20</v>
      </c>
      <c r="M8" s="8" t="s">
        <v>54</v>
      </c>
      <c r="N8" s="6"/>
      <c r="O8" s="6"/>
      <c r="P8" s="6" t="str">
        <f>HYPERLINK("https://docs.wto.org/imrd/directdoc.asp?DDFDocuments/v/G/TBTN23/ECU519.DOCX", "https://docs.wto.org/imrd/directdoc.asp?DDFDocuments/v/G/TBTN23/ECU519.DOCX")</f>
        <v>https://docs.wto.org/imrd/directdoc.asp?DDFDocuments/v/G/TBTN23/ECU519.DOCX</v>
      </c>
    </row>
    <row r="9" spans="1:16" ht="95.1" customHeight="1">
      <c r="A9" s="8" t="s">
        <v>922</v>
      </c>
      <c r="B9" s="8" t="s">
        <v>570</v>
      </c>
      <c r="C9"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9" s="6" t="s">
        <v>411</v>
      </c>
      <c r="E9" s="8" t="s">
        <v>568</v>
      </c>
      <c r="F9" s="8" t="s">
        <v>569</v>
      </c>
      <c r="H9" s="6" t="s">
        <v>58</v>
      </c>
      <c r="I9" s="6" t="s">
        <v>18</v>
      </c>
      <c r="J9" s="6"/>
      <c r="K9" s="7">
        <v>45228</v>
      </c>
      <c r="L9" s="6" t="s">
        <v>20</v>
      </c>
      <c r="M9" s="8" t="s">
        <v>59</v>
      </c>
      <c r="N9" s="6" t="str">
        <f>HYPERLINK("https://docs.wto.org/imrd/directdoc.asp?DDFDocuments/t/G/TBTN23/KOR1164.DOCX", "https://docs.wto.org/imrd/directdoc.asp?DDFDocuments/t/G/TBTN23/KOR1164.DOCX")</f>
        <v>https://docs.wto.org/imrd/directdoc.asp?DDFDocuments/t/G/TBTN23/KOR1164.DOCX</v>
      </c>
      <c r="O9" s="6"/>
      <c r="P9" s="6"/>
    </row>
    <row r="10" spans="1:16" ht="95.1" customHeight="1">
      <c r="A10" s="8" t="s">
        <v>922</v>
      </c>
      <c r="B10" s="8" t="s">
        <v>570</v>
      </c>
      <c r="C10"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10" s="6" t="s">
        <v>421</v>
      </c>
      <c r="E10" s="8" t="s">
        <v>568</v>
      </c>
      <c r="F10" s="8" t="s">
        <v>569</v>
      </c>
      <c r="H10" s="6" t="s">
        <v>64</v>
      </c>
      <c r="I10" s="6" t="s">
        <v>18</v>
      </c>
      <c r="J10" s="6"/>
      <c r="K10" s="7">
        <v>45228</v>
      </c>
      <c r="L10" s="6" t="s">
        <v>20</v>
      </c>
      <c r="M10" s="6"/>
      <c r="N10" s="6" t="str">
        <f>HYPERLINK("https://docs.wto.org/imrd/directdoc.asp?DDFDocuments/t/G/TBTN23/AUS160.DOCX", "https://docs.wto.org/imrd/directdoc.asp?DDFDocuments/t/G/TBTN23/AUS160.DOCX")</f>
        <v>https://docs.wto.org/imrd/directdoc.asp?DDFDocuments/t/G/TBTN23/AUS160.DOCX</v>
      </c>
      <c r="O10" s="6"/>
      <c r="P10" s="6"/>
    </row>
    <row r="11" spans="1:16" ht="95.1" customHeight="1">
      <c r="A11" s="8" t="s">
        <v>922</v>
      </c>
      <c r="B11" s="8" t="s">
        <v>570</v>
      </c>
      <c r="C11"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11" s="6" t="s">
        <v>422</v>
      </c>
      <c r="E11" s="8" t="s">
        <v>568</v>
      </c>
      <c r="F11" s="8" t="s">
        <v>569</v>
      </c>
      <c r="H11" s="6" t="s">
        <v>68</v>
      </c>
      <c r="I11" s="6" t="s">
        <v>47</v>
      </c>
      <c r="J11" s="6"/>
      <c r="K11" s="7" t="s">
        <v>18</v>
      </c>
      <c r="L11" s="6" t="s">
        <v>20</v>
      </c>
      <c r="M11" s="8" t="s">
        <v>69</v>
      </c>
      <c r="N11" s="6"/>
      <c r="O11" s="6"/>
      <c r="P11" s="6" t="str">
        <f>HYPERLINK("https://docs.wto.org/imrd/directdoc.asp?DDFDocuments/v/G/TBTN23/ECU521.DOCX", "https://docs.wto.org/imrd/directdoc.asp?DDFDocuments/v/G/TBTN23/ECU521.DOCX")</f>
        <v>https://docs.wto.org/imrd/directdoc.asp?DDFDocuments/v/G/TBTN23/ECU521.DOCX</v>
      </c>
    </row>
    <row r="12" spans="1:16" ht="95.1" customHeight="1">
      <c r="A12" s="8" t="s">
        <v>922</v>
      </c>
      <c r="B12" s="8" t="s">
        <v>570</v>
      </c>
      <c r="C12" s="6" t="str">
        <f>HYPERLINK("https://eping.wto.org/en/Search?viewData= G/TBT/N/ARE/585, G/TBT/N/BHR/672, G/TBT/N/KWT/643, G/TBT/N/OMN/502, G/TBT/N/QAT/652, G/TBT/N/SAU/1299, G/TBT/N/YEM/259"," G/TBT/N/ARE/585, G/TBT/N/BHR/672, G/TBT/N/KWT/643, G/TBT/N/OMN/502, G/TBT/N/QAT/652, G/TBT/N/SAU/1299, G/TBT/N/YEM/259")</f>
        <v xml:space="preserve"> G/TBT/N/ARE/585, G/TBT/N/BHR/672, G/TBT/N/KWT/643, G/TBT/N/OMN/502, G/TBT/N/QAT/652, G/TBT/N/SAU/1299, G/TBT/N/YEM/259</v>
      </c>
      <c r="D12" s="6" t="s">
        <v>425</v>
      </c>
      <c r="E12" s="8" t="s">
        <v>568</v>
      </c>
      <c r="F12" s="8" t="s">
        <v>569</v>
      </c>
      <c r="H12" s="6" t="s">
        <v>74</v>
      </c>
      <c r="I12" s="6" t="s">
        <v>18</v>
      </c>
      <c r="J12" s="6"/>
      <c r="K12" s="7">
        <v>45226</v>
      </c>
      <c r="L12" s="6" t="s">
        <v>20</v>
      </c>
      <c r="M12" s="8" t="s">
        <v>75</v>
      </c>
      <c r="N12" s="6" t="str">
        <f>HYPERLINK("https://docs.wto.org/imrd/directdoc.asp?DDFDocuments/t/G/TBTN23/UGA1830.DOCX", "https://docs.wto.org/imrd/directdoc.asp?DDFDocuments/t/G/TBTN23/UGA1830.DOCX")</f>
        <v>https://docs.wto.org/imrd/directdoc.asp?DDFDocuments/t/G/TBTN23/UGA1830.DOCX</v>
      </c>
      <c r="O12" s="6"/>
      <c r="P12" s="6"/>
    </row>
    <row r="13" spans="1:16" ht="95.1" customHeight="1">
      <c r="A13" s="8" t="s">
        <v>912</v>
      </c>
      <c r="B13" s="8" t="s">
        <v>518</v>
      </c>
      <c r="C13" s="6" t="str">
        <f>HYPERLINK("https://eping.wto.org/en/Search?viewData= G/TBT/N/USA/2030"," G/TBT/N/USA/2030")</f>
        <v xml:space="preserve"> G/TBT/N/USA/2030</v>
      </c>
      <c r="D13" s="6" t="s">
        <v>76</v>
      </c>
      <c r="E13" s="8" t="s">
        <v>516</v>
      </c>
      <c r="F13" s="8" t="s">
        <v>517</v>
      </c>
      <c r="H13" s="6" t="s">
        <v>80</v>
      </c>
      <c r="I13" s="6" t="s">
        <v>53</v>
      </c>
      <c r="J13" s="6"/>
      <c r="K13" s="7">
        <v>45209</v>
      </c>
      <c r="L13" s="6" t="s">
        <v>20</v>
      </c>
      <c r="M13" s="8" t="s">
        <v>81</v>
      </c>
      <c r="N13" s="6" t="str">
        <f>HYPERLINK("https://docs.wto.org/imrd/directdoc.asp?DDFDocuments/t/G/TBTN23/USA2041.DOCX", "https://docs.wto.org/imrd/directdoc.asp?DDFDocuments/t/G/TBTN23/USA2041.DOCX")</f>
        <v>https://docs.wto.org/imrd/directdoc.asp?DDFDocuments/t/G/TBTN23/USA2041.DOCX</v>
      </c>
      <c r="O13" s="6"/>
      <c r="P13" s="6"/>
    </row>
    <row r="14" spans="1:16" ht="95.1" customHeight="1">
      <c r="A14" s="8" t="s">
        <v>956</v>
      </c>
      <c r="B14" s="8" t="s">
        <v>776</v>
      </c>
      <c r="C14" s="6" t="str">
        <f>HYPERLINK("https://eping.wto.org/en/Search?viewData= G/TBT/N/USA/2027"," G/TBT/N/USA/2027")</f>
        <v xml:space="preserve"> G/TBT/N/USA/2027</v>
      </c>
      <c r="D14" s="6" t="s">
        <v>76</v>
      </c>
      <c r="E14" s="8" t="s">
        <v>774</v>
      </c>
      <c r="F14" s="8" t="s">
        <v>775</v>
      </c>
      <c r="H14" s="6" t="s">
        <v>58</v>
      </c>
      <c r="I14" s="6" t="s">
        <v>85</v>
      </c>
      <c r="J14" s="6"/>
      <c r="K14" s="7">
        <v>45226</v>
      </c>
      <c r="L14" s="6" t="s">
        <v>20</v>
      </c>
      <c r="M14" s="8" t="s">
        <v>86</v>
      </c>
      <c r="N14" s="6" t="str">
        <f>HYPERLINK("https://docs.wto.org/imrd/directdoc.asp?DDFDocuments/t/G/TBTN23/KOR1161.DOCX", "https://docs.wto.org/imrd/directdoc.asp?DDFDocuments/t/G/TBTN23/KOR1161.DOCX")</f>
        <v>https://docs.wto.org/imrd/directdoc.asp?DDFDocuments/t/G/TBTN23/KOR1161.DOCX</v>
      </c>
      <c r="O14" s="6"/>
      <c r="P14" s="6"/>
    </row>
    <row r="15" spans="1:16" ht="95.1" customHeight="1">
      <c r="A15" s="8" t="s">
        <v>850</v>
      </c>
      <c r="B15" s="8" t="s">
        <v>162</v>
      </c>
      <c r="C15" s="6" t="str">
        <f>HYPERLINK("https://eping.wto.org/en/Search?viewData= G/TBT/N/CHN/1741"," G/TBT/N/CHN/1741")</f>
        <v xml:space="preserve"> G/TBT/N/CHN/1741</v>
      </c>
      <c r="D15" s="6" t="s">
        <v>32</v>
      </c>
      <c r="E15" s="8" t="s">
        <v>160</v>
      </c>
      <c r="F15" s="8" t="s">
        <v>161</v>
      </c>
      <c r="H15" s="6" t="s">
        <v>90</v>
      </c>
      <c r="I15" s="6" t="s">
        <v>18</v>
      </c>
      <c r="J15" s="6"/>
      <c r="K15" s="7">
        <v>45226</v>
      </c>
      <c r="L15" s="6" t="s">
        <v>20</v>
      </c>
      <c r="M15" s="8" t="s">
        <v>91</v>
      </c>
      <c r="N15" s="6" t="str">
        <f>HYPERLINK("https://docs.wto.org/imrd/directdoc.asp?DDFDocuments/t/G/TBTN23/CHN1746.DOCX", "https://docs.wto.org/imrd/directdoc.asp?DDFDocuments/t/G/TBTN23/CHN1746.DOCX")</f>
        <v>https://docs.wto.org/imrd/directdoc.asp?DDFDocuments/t/G/TBTN23/CHN1746.DOCX</v>
      </c>
      <c r="O15" s="6"/>
      <c r="P15" s="6"/>
    </row>
    <row r="16" spans="1:16" ht="95.1" customHeight="1">
      <c r="A16" s="8" t="s">
        <v>890</v>
      </c>
      <c r="B16" s="8" t="s">
        <v>404</v>
      </c>
      <c r="C16" s="6" t="str">
        <f>HYPERLINK("https://eping.wto.org/en/Search?viewData= G/TBT/N/USA/2034"," G/TBT/N/USA/2034")</f>
        <v xml:space="preserve"> G/TBT/N/USA/2034</v>
      </c>
      <c r="D16" s="6" t="s">
        <v>76</v>
      </c>
      <c r="E16" s="8" t="s">
        <v>402</v>
      </c>
      <c r="F16" s="8" t="s">
        <v>403</v>
      </c>
      <c r="H16" s="6" t="s">
        <v>96</v>
      </c>
      <c r="I16" s="6" t="s">
        <v>47</v>
      </c>
      <c r="J16" s="6"/>
      <c r="K16" s="7">
        <v>45226</v>
      </c>
      <c r="L16" s="6" t="s">
        <v>20</v>
      </c>
      <c r="M16" s="8" t="s">
        <v>97</v>
      </c>
      <c r="N16" s="6" t="str">
        <f>HYPERLINK("https://docs.wto.org/imrd/directdoc.asp?DDFDocuments/t/G/TBTN23/ISR1291.DOCX", "https://docs.wto.org/imrd/directdoc.asp?DDFDocuments/t/G/TBTN23/ISR1291.DOCX")</f>
        <v>https://docs.wto.org/imrd/directdoc.asp?DDFDocuments/t/G/TBTN23/ISR1291.DOCX</v>
      </c>
      <c r="O16" s="6"/>
      <c r="P16" s="6"/>
    </row>
    <row r="17" spans="1:16" ht="95.1" customHeight="1">
      <c r="A17" s="8" t="s">
        <v>927</v>
      </c>
      <c r="B17" s="8" t="s">
        <v>597</v>
      </c>
      <c r="C17" s="6" t="str">
        <f>HYPERLINK("https://eping.wto.org/en/Search?viewData= G/TBT/N/RWA/908"," G/TBT/N/RWA/908")</f>
        <v xml:space="preserve"> G/TBT/N/RWA/908</v>
      </c>
      <c r="D17" s="6" t="s">
        <v>341</v>
      </c>
      <c r="E17" s="8" t="s">
        <v>595</v>
      </c>
      <c r="F17" s="8" t="s">
        <v>596</v>
      </c>
      <c r="H17" s="6" t="s">
        <v>101</v>
      </c>
      <c r="I17" s="6" t="s">
        <v>18</v>
      </c>
      <c r="J17" s="6"/>
      <c r="K17" s="7">
        <v>45226</v>
      </c>
      <c r="L17" s="6" t="s">
        <v>20</v>
      </c>
      <c r="M17" s="8" t="s">
        <v>102</v>
      </c>
      <c r="N17" s="6" t="str">
        <f>HYPERLINK("https://docs.wto.org/imrd/directdoc.asp?DDFDocuments/t/G/TBTN23/CHN1744.DOCX", "https://docs.wto.org/imrd/directdoc.asp?DDFDocuments/t/G/TBTN23/CHN1744.DOCX")</f>
        <v>https://docs.wto.org/imrd/directdoc.asp?DDFDocuments/t/G/TBTN23/CHN1744.DOCX</v>
      </c>
      <c r="O17" s="6"/>
      <c r="P17" s="6"/>
    </row>
    <row r="18" spans="1:16" ht="95.1" customHeight="1">
      <c r="A18" s="8" t="s">
        <v>916</v>
      </c>
      <c r="B18" s="8" t="s">
        <v>542</v>
      </c>
      <c r="C18" s="6" t="str">
        <f>HYPERLINK("https://eping.wto.org/en/Search?viewData= G/TBT/N/RWA/914"," G/TBT/N/RWA/914")</f>
        <v xml:space="preserve"> G/TBT/N/RWA/914</v>
      </c>
      <c r="D18" s="6" t="s">
        <v>341</v>
      </c>
      <c r="E18" s="8" t="s">
        <v>540</v>
      </c>
      <c r="F18" s="8" t="s">
        <v>541</v>
      </c>
      <c r="H18" s="6" t="s">
        <v>106</v>
      </c>
      <c r="I18" s="6" t="s">
        <v>18</v>
      </c>
      <c r="J18" s="6"/>
      <c r="K18" s="7">
        <v>45226</v>
      </c>
      <c r="L18" s="6" t="s">
        <v>20</v>
      </c>
      <c r="M18" s="8" t="s">
        <v>107</v>
      </c>
      <c r="N18" s="6" t="str">
        <f>HYPERLINK("https://docs.wto.org/imrd/directdoc.asp?DDFDocuments/t/G/TBTN23/CHN1745.DOCX", "https://docs.wto.org/imrd/directdoc.asp?DDFDocuments/t/G/TBTN23/CHN1745.DOCX")</f>
        <v>https://docs.wto.org/imrd/directdoc.asp?DDFDocuments/t/G/TBTN23/CHN1745.DOCX</v>
      </c>
      <c r="O18" s="6"/>
      <c r="P18" s="6"/>
    </row>
    <row r="19" spans="1:16" ht="95.1" customHeight="1">
      <c r="A19" s="8" t="s">
        <v>934</v>
      </c>
      <c r="B19" s="8" t="s">
        <v>643</v>
      </c>
      <c r="C19" s="6" t="str">
        <f>HYPERLINK("https://eping.wto.org/en/Search?viewData= G/TBT/N/BWA/172"," G/TBT/N/BWA/172")</f>
        <v xml:space="preserve"> G/TBT/N/BWA/172</v>
      </c>
      <c r="D19" s="6" t="s">
        <v>640</v>
      </c>
      <c r="E19" s="8" t="s">
        <v>641</v>
      </c>
      <c r="F19" s="8" t="s">
        <v>642</v>
      </c>
      <c r="H19" s="6" t="s">
        <v>111</v>
      </c>
      <c r="I19" s="6" t="s">
        <v>47</v>
      </c>
      <c r="J19" s="6"/>
      <c r="K19" s="7">
        <v>45226</v>
      </c>
      <c r="L19" s="6" t="s">
        <v>20</v>
      </c>
      <c r="M19" s="8" t="s">
        <v>112</v>
      </c>
      <c r="N19" s="6" t="str">
        <f>HYPERLINK("https://docs.wto.org/imrd/directdoc.asp?DDFDocuments/t/G/TBTN23/CHN1747.DOCX", "https://docs.wto.org/imrd/directdoc.asp?DDFDocuments/t/G/TBTN23/CHN1747.DOCX")</f>
        <v>https://docs.wto.org/imrd/directdoc.asp?DDFDocuments/t/G/TBTN23/CHN1747.DOCX</v>
      </c>
      <c r="O19" s="6"/>
      <c r="P19" s="6"/>
    </row>
    <row r="20" spans="1:16" ht="95.1" customHeight="1">
      <c r="A20" s="8" t="s">
        <v>934</v>
      </c>
      <c r="B20" s="8" t="s">
        <v>643</v>
      </c>
      <c r="C20" s="6" t="str">
        <f>HYPERLINK("https://eping.wto.org/en/Search?viewData= G/TBT/N/BWA/165"," G/TBT/N/BWA/165")</f>
        <v xml:space="preserve"> G/TBT/N/BWA/165</v>
      </c>
      <c r="D20" s="6" t="s">
        <v>640</v>
      </c>
      <c r="E20" s="8" t="s">
        <v>723</v>
      </c>
      <c r="F20" s="8" t="s">
        <v>724</v>
      </c>
      <c r="H20" s="6" t="s">
        <v>116</v>
      </c>
      <c r="I20" s="6" t="s">
        <v>47</v>
      </c>
      <c r="J20" s="6"/>
      <c r="K20" s="7">
        <v>45226</v>
      </c>
      <c r="L20" s="6" t="s">
        <v>20</v>
      </c>
      <c r="M20" s="8" t="s">
        <v>117</v>
      </c>
      <c r="N20" s="6" t="str">
        <f>HYPERLINK("https://docs.wto.org/imrd/directdoc.asp?DDFDocuments/t/G/TBTN23/CHN1752.DOCX", "https://docs.wto.org/imrd/directdoc.asp?DDFDocuments/t/G/TBTN23/CHN1752.DOCX")</f>
        <v>https://docs.wto.org/imrd/directdoc.asp?DDFDocuments/t/G/TBTN23/CHN1752.DOCX</v>
      </c>
      <c r="O20" s="6"/>
      <c r="P20" s="6"/>
    </row>
    <row r="21" spans="1:16" ht="95.1" customHeight="1">
      <c r="A21" s="8" t="s">
        <v>942</v>
      </c>
      <c r="B21" s="8" t="s">
        <v>699</v>
      </c>
      <c r="C21" s="6" t="str">
        <f>HYPERLINK("https://eping.wto.org/en/Search?viewData= G/TBT/N/BWA/173"," G/TBT/N/BWA/173")</f>
        <v xml:space="preserve"> G/TBT/N/BWA/173</v>
      </c>
      <c r="D21" s="6" t="s">
        <v>640</v>
      </c>
      <c r="E21" s="8" t="s">
        <v>697</v>
      </c>
      <c r="F21" s="8" t="s">
        <v>698</v>
      </c>
      <c r="H21" s="6" t="s">
        <v>121</v>
      </c>
      <c r="I21" s="6" t="s">
        <v>18</v>
      </c>
      <c r="J21" s="6"/>
      <c r="K21" s="7">
        <v>45226</v>
      </c>
      <c r="L21" s="6" t="s">
        <v>20</v>
      </c>
      <c r="M21" s="8" t="s">
        <v>122</v>
      </c>
      <c r="N21" s="6" t="str">
        <f>HYPERLINK("https://docs.wto.org/imrd/directdoc.asp?DDFDocuments/t/G/TBTN23/CHN1748.DOCX", "https://docs.wto.org/imrd/directdoc.asp?DDFDocuments/t/G/TBTN23/CHN1748.DOCX")</f>
        <v>https://docs.wto.org/imrd/directdoc.asp?DDFDocuments/t/G/TBTN23/CHN1748.DOCX</v>
      </c>
      <c r="O21" s="6"/>
      <c r="P21" s="6"/>
    </row>
    <row r="22" spans="1:16" ht="95.1" customHeight="1">
      <c r="A22" s="8" t="s">
        <v>915</v>
      </c>
      <c r="B22" s="8" t="s">
        <v>428</v>
      </c>
      <c r="C22" s="6" t="str">
        <f>HYPERLINK("https://eping.wto.org/en/Search?viewData= G/TBT/N/UGA/1823"," G/TBT/N/UGA/1823")</f>
        <v xml:space="preserve"> G/TBT/N/UGA/1823</v>
      </c>
      <c r="D22" s="6" t="s">
        <v>70</v>
      </c>
      <c r="E22" s="8" t="s">
        <v>426</v>
      </c>
      <c r="F22" s="8" t="s">
        <v>427</v>
      </c>
      <c r="H22" s="6" t="s">
        <v>116</v>
      </c>
      <c r="I22" s="6" t="s">
        <v>47</v>
      </c>
      <c r="J22" s="6"/>
      <c r="K22" s="7">
        <v>45226</v>
      </c>
      <c r="L22" s="6" t="s">
        <v>20</v>
      </c>
      <c r="M22" s="8" t="s">
        <v>126</v>
      </c>
      <c r="N22" s="6" t="str">
        <f>HYPERLINK("https://docs.wto.org/imrd/directdoc.asp?DDFDocuments/t/G/TBTN23/CHN1751.DOCX", "https://docs.wto.org/imrd/directdoc.asp?DDFDocuments/t/G/TBTN23/CHN1751.DOCX")</f>
        <v>https://docs.wto.org/imrd/directdoc.asp?DDFDocuments/t/G/TBTN23/CHN1751.DOCX</v>
      </c>
      <c r="O22" s="6"/>
      <c r="P22" s="6"/>
    </row>
    <row r="23" spans="1:16" ht="95.1" customHeight="1">
      <c r="A23" s="8" t="s">
        <v>861</v>
      </c>
      <c r="B23" s="8" t="s">
        <v>217</v>
      </c>
      <c r="C23" s="6" t="str">
        <f>HYPERLINK("https://eping.wto.org/en/Search?viewData= G/TBT/N/TTO/140"," G/TBT/N/TTO/140")</f>
        <v xml:space="preserve"> G/TBT/N/TTO/140</v>
      </c>
      <c r="D23" s="6" t="s">
        <v>214</v>
      </c>
      <c r="E23" s="8" t="s">
        <v>215</v>
      </c>
      <c r="F23" s="8" t="s">
        <v>216</v>
      </c>
      <c r="H23" s="6" t="s">
        <v>131</v>
      </c>
      <c r="I23" s="6" t="s">
        <v>132</v>
      </c>
      <c r="J23" s="6"/>
      <c r="K23" s="7">
        <v>45226</v>
      </c>
      <c r="L23" s="6" t="s">
        <v>20</v>
      </c>
      <c r="M23" s="8" t="s">
        <v>133</v>
      </c>
      <c r="N23" s="6"/>
      <c r="O23" s="6"/>
      <c r="P23" s="6" t="str">
        <f>HYPERLINK("https://docs.wto.org/imrd/directdoc.asp?DDFDocuments/v/G/TBTN23/BOL24.DOCX", "https://docs.wto.org/imrd/directdoc.asp?DDFDocuments/v/G/TBTN23/BOL24.DOCX")</f>
        <v>https://docs.wto.org/imrd/directdoc.asp?DDFDocuments/v/G/TBTN23/BOL24.DOCX</v>
      </c>
    </row>
    <row r="24" spans="1:16" ht="95.1" customHeight="1">
      <c r="A24" s="8" t="s">
        <v>964</v>
      </c>
      <c r="B24" s="8" t="s">
        <v>720</v>
      </c>
      <c r="C24" s="10" t="str">
        <f>HYPERLINK("https://eping.wto.org/en/Search?viewData= G/TBT/N/BWA/171"," G/TBT/N/BWA/171")</f>
        <v xml:space="preserve"> G/TBT/N/BWA/171</v>
      </c>
      <c r="D24" s="6" t="s">
        <v>640</v>
      </c>
      <c r="E24" s="8" t="s">
        <v>718</v>
      </c>
      <c r="F24" s="8" t="s">
        <v>719</v>
      </c>
      <c r="H24" s="6" t="s">
        <v>58</v>
      </c>
      <c r="I24" s="6" t="s">
        <v>53</v>
      </c>
      <c r="J24" s="6"/>
      <c r="K24" s="7">
        <v>45226</v>
      </c>
      <c r="L24" s="6" t="s">
        <v>20</v>
      </c>
      <c r="M24" s="8" t="s">
        <v>136</v>
      </c>
      <c r="N24" s="6" t="str">
        <f>HYPERLINK("https://docs.wto.org/imrd/directdoc.asp?DDFDocuments/t/G/TBTN23/KOR1162.DOCX", "https://docs.wto.org/imrd/directdoc.asp?DDFDocuments/t/G/TBTN23/KOR1162.DOCX")</f>
        <v>https://docs.wto.org/imrd/directdoc.asp?DDFDocuments/t/G/TBTN23/KOR1162.DOCX</v>
      </c>
      <c r="O24" s="6"/>
      <c r="P24" s="6"/>
    </row>
    <row r="25" spans="1:16" ht="95.1" customHeight="1">
      <c r="A25" s="8" t="s">
        <v>954</v>
      </c>
      <c r="B25" s="8" t="s">
        <v>768</v>
      </c>
      <c r="C25" s="6" t="str">
        <f>HYPERLINK("https://eping.wto.org/en/Search?viewData= G/TBT/N/BWA/169"," G/TBT/N/BWA/169")</f>
        <v xml:space="preserve"> G/TBT/N/BWA/169</v>
      </c>
      <c r="D25" s="6" t="s">
        <v>640</v>
      </c>
      <c r="E25" s="8" t="s">
        <v>766</v>
      </c>
      <c r="F25" s="8" t="s">
        <v>767</v>
      </c>
      <c r="H25" s="6" t="s">
        <v>140</v>
      </c>
      <c r="I25" s="6" t="s">
        <v>18</v>
      </c>
      <c r="J25" s="6"/>
      <c r="K25" s="7">
        <v>45226</v>
      </c>
      <c r="L25" s="6" t="s">
        <v>20</v>
      </c>
      <c r="M25" s="8" t="s">
        <v>141</v>
      </c>
      <c r="N25" s="6" t="str">
        <f>HYPERLINK("https://docs.wto.org/imrd/directdoc.asp?DDFDocuments/t/G/TBTN23/UGA1831.DOCX", "https://docs.wto.org/imrd/directdoc.asp?DDFDocuments/t/G/TBTN23/UGA1831.DOCX")</f>
        <v>https://docs.wto.org/imrd/directdoc.asp?DDFDocuments/t/G/TBTN23/UGA1831.DOCX</v>
      </c>
      <c r="O25" s="6"/>
      <c r="P25" s="6"/>
    </row>
    <row r="26" spans="1:16" ht="95.1" customHeight="1">
      <c r="A26" s="8" t="s">
        <v>954</v>
      </c>
      <c r="B26" s="8" t="s">
        <v>768</v>
      </c>
      <c r="C26" s="6" t="str">
        <f>HYPERLINK("https://eping.wto.org/en/Search?viewData= G/TBT/N/BWA/168"," G/TBT/N/BWA/168")</f>
        <v xml:space="preserve"> G/TBT/N/BWA/168</v>
      </c>
      <c r="D26" s="6" t="s">
        <v>640</v>
      </c>
      <c r="E26" s="8" t="s">
        <v>797</v>
      </c>
      <c r="F26" s="8" t="s">
        <v>798</v>
      </c>
      <c r="H26" s="6" t="s">
        <v>145</v>
      </c>
      <c r="I26" s="6" t="s">
        <v>85</v>
      </c>
      <c r="J26" s="6"/>
      <c r="K26" s="7">
        <v>45254</v>
      </c>
      <c r="L26" s="6" t="s">
        <v>20</v>
      </c>
      <c r="M26" s="8" t="s">
        <v>146</v>
      </c>
      <c r="N26" s="6" t="str">
        <f>HYPERLINK("https://docs.wto.org/imrd/directdoc.asp?DDFDocuments/t/G/TBTN23/USA2042.DOCX", "https://docs.wto.org/imrd/directdoc.asp?DDFDocuments/t/G/TBTN23/USA2042.DOCX")</f>
        <v>https://docs.wto.org/imrd/directdoc.asp?DDFDocuments/t/G/TBTN23/USA2042.DOCX</v>
      </c>
      <c r="O26" s="6"/>
      <c r="P26" s="6"/>
    </row>
    <row r="27" spans="1:16" ht="95.1" customHeight="1">
      <c r="A27" s="8" t="s">
        <v>837</v>
      </c>
      <c r="B27" s="8" t="s">
        <v>95</v>
      </c>
      <c r="C27" s="6" t="str">
        <f>HYPERLINK("https://eping.wto.org/en/Search?viewData= G/TBT/N/ISR/1291"," G/TBT/N/ISR/1291")</f>
        <v xml:space="preserve"> G/TBT/N/ISR/1291</v>
      </c>
      <c r="D27" s="6" t="s">
        <v>92</v>
      </c>
      <c r="E27" s="8" t="s">
        <v>93</v>
      </c>
      <c r="F27" s="8" t="s">
        <v>94</v>
      </c>
      <c r="H27" s="6" t="s">
        <v>150</v>
      </c>
      <c r="I27" s="6" t="s">
        <v>53</v>
      </c>
      <c r="J27" s="6"/>
      <c r="K27" s="7">
        <v>45226</v>
      </c>
      <c r="L27" s="6" t="s">
        <v>20</v>
      </c>
      <c r="M27" s="8" t="s">
        <v>151</v>
      </c>
      <c r="N27" s="6" t="str">
        <f>HYPERLINK("https://docs.wto.org/imrd/directdoc.asp?DDFDocuments/t/G/TBTN23/CHN1749.DOCX", "https://docs.wto.org/imrd/directdoc.asp?DDFDocuments/t/G/TBTN23/CHN1749.DOCX")</f>
        <v>https://docs.wto.org/imrd/directdoc.asp?DDFDocuments/t/G/TBTN23/CHN1749.DOCX</v>
      </c>
      <c r="O27" s="6"/>
      <c r="P27" s="6"/>
    </row>
    <row r="28" spans="1:16" ht="95.1" customHeight="1">
      <c r="A28" s="8" t="s">
        <v>884</v>
      </c>
      <c r="B28" s="8" t="s">
        <v>374</v>
      </c>
      <c r="C28" s="6" t="str">
        <f>HYPERLINK("https://eping.wto.org/en/Search?viewData= G/TBT/N/KOR/1160"," G/TBT/N/KOR/1160")</f>
        <v xml:space="preserve"> G/TBT/N/KOR/1160</v>
      </c>
      <c r="D28" s="6" t="s">
        <v>14</v>
      </c>
      <c r="E28" s="8" t="s">
        <v>372</v>
      </c>
      <c r="F28" s="8" t="s">
        <v>373</v>
      </c>
      <c r="H28" s="6" t="s">
        <v>58</v>
      </c>
      <c r="I28" s="6" t="s">
        <v>53</v>
      </c>
      <c r="J28" s="6"/>
      <c r="K28" s="7">
        <v>45226</v>
      </c>
      <c r="L28" s="6" t="s">
        <v>20</v>
      </c>
      <c r="M28" s="8" t="s">
        <v>154</v>
      </c>
      <c r="N28" s="6" t="str">
        <f>HYPERLINK("https://docs.wto.org/imrd/directdoc.asp?DDFDocuments/t/G/TBTN23/KOR1163.DOCX", "https://docs.wto.org/imrd/directdoc.asp?DDFDocuments/t/G/TBTN23/KOR1163.DOCX")</f>
        <v>https://docs.wto.org/imrd/directdoc.asp?DDFDocuments/t/G/TBTN23/KOR1163.DOCX</v>
      </c>
      <c r="O28" s="6"/>
      <c r="P28" s="6"/>
    </row>
    <row r="29" spans="1:16" ht="95.1" customHeight="1">
      <c r="A29" s="8" t="s">
        <v>826</v>
      </c>
      <c r="B29" s="8" t="s">
        <v>29</v>
      </c>
      <c r="C29" s="6" t="str">
        <f>HYPERLINK("https://eping.wto.org/en/Search?viewData= G/TBT/N/GHA/54"," G/TBT/N/GHA/54")</f>
        <v xml:space="preserve"> G/TBT/N/GHA/54</v>
      </c>
      <c r="D29" s="6" t="s">
        <v>26</v>
      </c>
      <c r="E29" s="8" t="s">
        <v>27</v>
      </c>
      <c r="F29" s="8" t="s">
        <v>28</v>
      </c>
      <c r="H29" s="6" t="s">
        <v>158</v>
      </c>
      <c r="I29" s="6" t="s">
        <v>18</v>
      </c>
      <c r="J29" s="6"/>
      <c r="K29" s="7">
        <v>45226</v>
      </c>
      <c r="L29" s="6" t="s">
        <v>20</v>
      </c>
      <c r="M29" s="8" t="s">
        <v>159</v>
      </c>
      <c r="N29" s="6" t="str">
        <f>HYPERLINK("https://docs.wto.org/imrd/directdoc.asp?DDFDocuments/t/G/TBTN23/CHN1750.DOCX", "https://docs.wto.org/imrd/directdoc.asp?DDFDocuments/t/G/TBTN23/CHN1750.DOCX")</f>
        <v>https://docs.wto.org/imrd/directdoc.asp?DDFDocuments/t/G/TBTN23/CHN1750.DOCX</v>
      </c>
      <c r="O29" s="6"/>
      <c r="P29" s="6"/>
    </row>
    <row r="30" spans="1:16" ht="95.1" customHeight="1">
      <c r="A30" s="8" t="s">
        <v>949</v>
      </c>
      <c r="B30" s="8" t="s">
        <v>740</v>
      </c>
      <c r="C30" s="6" t="str">
        <f>HYPERLINK("https://eping.wto.org/en/Search?viewData= G/TBT/N/IND/289"," G/TBT/N/IND/289")</f>
        <v xml:space="preserve"> G/TBT/N/IND/289</v>
      </c>
      <c r="D30" s="6" t="s">
        <v>299</v>
      </c>
      <c r="E30" s="8" t="s">
        <v>738</v>
      </c>
      <c r="F30" s="8" t="s">
        <v>739</v>
      </c>
      <c r="H30" s="6" t="s">
        <v>163</v>
      </c>
      <c r="I30" s="6" t="s">
        <v>18</v>
      </c>
      <c r="J30" s="6"/>
      <c r="K30" s="7">
        <v>45223</v>
      </c>
      <c r="L30" s="6" t="s">
        <v>20</v>
      </c>
      <c r="M30" s="8" t="s">
        <v>164</v>
      </c>
      <c r="N30" s="6" t="str">
        <f>HYPERLINK("https://docs.wto.org/imrd/directdoc.asp?DDFDocuments/t/G/TBTN23/CHN1741.DOCX", "https://docs.wto.org/imrd/directdoc.asp?DDFDocuments/t/G/TBTN23/CHN1741.DOCX")</f>
        <v>https://docs.wto.org/imrd/directdoc.asp?DDFDocuments/t/G/TBTN23/CHN1741.DOCX</v>
      </c>
      <c r="O30" s="6"/>
      <c r="P30" s="6"/>
    </row>
    <row r="31" spans="1:16" ht="95.1" customHeight="1">
      <c r="A31" s="8" t="s">
        <v>859</v>
      </c>
      <c r="B31" s="8" t="s">
        <v>181</v>
      </c>
      <c r="C31" s="6" t="str">
        <f>HYPERLINK("https://eping.wto.org/en/Search?viewData= G/TBT/N/CHN/1742"," G/TBT/N/CHN/1742")</f>
        <v xml:space="preserve"> G/TBT/N/CHN/1742</v>
      </c>
      <c r="D31" s="6" t="s">
        <v>32</v>
      </c>
      <c r="E31" s="8" t="s">
        <v>179</v>
      </c>
      <c r="F31" s="8" t="s">
        <v>180</v>
      </c>
      <c r="H31" s="6" t="s">
        <v>64</v>
      </c>
      <c r="I31" s="6" t="s">
        <v>18</v>
      </c>
      <c r="J31" s="6"/>
      <c r="K31" s="7">
        <v>45223</v>
      </c>
      <c r="L31" s="6" t="s">
        <v>20</v>
      </c>
      <c r="M31" s="8" t="s">
        <v>169</v>
      </c>
      <c r="N31" s="6" t="str">
        <f>HYPERLINK("https://docs.wto.org/imrd/directdoc.asp?DDFDocuments/t/G/TBTN23/JPN780.DOCX", "https://docs.wto.org/imrd/directdoc.asp?DDFDocuments/t/G/TBTN23/JPN780.DOCX")</f>
        <v>https://docs.wto.org/imrd/directdoc.asp?DDFDocuments/t/G/TBTN23/JPN780.DOCX</v>
      </c>
      <c r="O31" s="6"/>
      <c r="P31" s="6"/>
    </row>
    <row r="32" spans="1:16" ht="95.1" customHeight="1">
      <c r="A32" s="8" t="s">
        <v>862</v>
      </c>
      <c r="B32" s="8" t="s">
        <v>222</v>
      </c>
      <c r="C32" s="6" t="str">
        <f>HYPERLINK("https://eping.wto.org/en/Search?viewData= G/TBT/N/TTO/139"," G/TBT/N/TTO/139")</f>
        <v xml:space="preserve"> G/TBT/N/TTO/139</v>
      </c>
      <c r="D32" s="6" t="s">
        <v>214</v>
      </c>
      <c r="E32" s="8" t="s">
        <v>220</v>
      </c>
      <c r="F32" s="8" t="s">
        <v>221</v>
      </c>
      <c r="H32" s="6" t="s">
        <v>106</v>
      </c>
      <c r="I32" s="6" t="s">
        <v>18</v>
      </c>
      <c r="J32" s="6"/>
      <c r="K32" s="7">
        <v>45223</v>
      </c>
      <c r="L32" s="6" t="s">
        <v>20</v>
      </c>
      <c r="M32" s="8" t="s">
        <v>173</v>
      </c>
      <c r="N32" s="6" t="str">
        <f>HYPERLINK("https://docs.wto.org/imrd/directdoc.asp?DDFDocuments/t/G/TBTN23/CHN1740.DOCX", "https://docs.wto.org/imrd/directdoc.asp?DDFDocuments/t/G/TBTN23/CHN1740.DOCX")</f>
        <v>https://docs.wto.org/imrd/directdoc.asp?DDFDocuments/t/G/TBTN23/CHN1740.DOCX</v>
      </c>
      <c r="O32" s="6"/>
      <c r="P32" s="6"/>
    </row>
    <row r="33" spans="1:16" ht="95.1" customHeight="1">
      <c r="A33" s="8" t="s">
        <v>878</v>
      </c>
      <c r="B33" s="8" t="s">
        <v>326</v>
      </c>
      <c r="C33" s="6" t="str">
        <f>HYPERLINK("https://eping.wto.org/en/Search?viewData= G/TBT/N/CRI/200"," G/TBT/N/CRI/200")</f>
        <v xml:space="preserve"> G/TBT/N/CRI/200</v>
      </c>
      <c r="D33" s="6" t="s">
        <v>323</v>
      </c>
      <c r="E33" s="8" t="s">
        <v>324</v>
      </c>
      <c r="F33" s="8" t="s">
        <v>325</v>
      </c>
      <c r="H33" s="6" t="s">
        <v>64</v>
      </c>
      <c r="I33" s="6" t="s">
        <v>53</v>
      </c>
      <c r="J33" s="6"/>
      <c r="K33" s="7">
        <v>45223</v>
      </c>
      <c r="L33" s="6" t="s">
        <v>20</v>
      </c>
      <c r="M33" s="8" t="s">
        <v>178</v>
      </c>
      <c r="N33" s="6" t="str">
        <f>HYPERLINK("https://docs.wto.org/imrd/directdoc.asp?DDFDocuments/t/G/TBTN23/HKG55.DOCX", "https://docs.wto.org/imrd/directdoc.asp?DDFDocuments/t/G/TBTN23/HKG55.DOCX")</f>
        <v>https://docs.wto.org/imrd/directdoc.asp?DDFDocuments/t/G/TBTN23/HKG55.DOCX</v>
      </c>
      <c r="O33" s="6"/>
      <c r="P33" s="6"/>
    </row>
    <row r="34" spans="1:16" ht="95.1" customHeight="1">
      <c r="A34" s="8" t="s">
        <v>958</v>
      </c>
      <c r="B34" s="8" t="s">
        <v>803</v>
      </c>
      <c r="C34" s="6" t="str">
        <f>HYPERLINK("https://eping.wto.org/en/Search?viewData= G/TBT/N/PER/152"," G/TBT/N/PER/152")</f>
        <v xml:space="preserve"> G/TBT/N/PER/152</v>
      </c>
      <c r="D34" s="6" t="s">
        <v>406</v>
      </c>
      <c r="E34" s="8" t="s">
        <v>801</v>
      </c>
      <c r="F34" s="8" t="s">
        <v>802</v>
      </c>
      <c r="H34" s="6" t="s">
        <v>182</v>
      </c>
      <c r="I34" s="6" t="s">
        <v>18</v>
      </c>
      <c r="J34" s="6"/>
      <c r="K34" s="7">
        <v>45223</v>
      </c>
      <c r="L34" s="6" t="s">
        <v>20</v>
      </c>
      <c r="M34" s="8" t="s">
        <v>183</v>
      </c>
      <c r="N34" s="6" t="str">
        <f>HYPERLINK("https://docs.wto.org/imrd/directdoc.asp?DDFDocuments/t/G/TBTN23/CHN1742.DOCX", "https://docs.wto.org/imrd/directdoc.asp?DDFDocuments/t/G/TBTN23/CHN1742.DOCX")</f>
        <v>https://docs.wto.org/imrd/directdoc.asp?DDFDocuments/t/G/TBTN23/CHN1742.DOCX</v>
      </c>
      <c r="O34" s="6"/>
      <c r="P34" s="6"/>
    </row>
    <row r="35" spans="1:16" ht="95.1" customHeight="1">
      <c r="A35" s="8" t="s">
        <v>950</v>
      </c>
      <c r="B35" s="8" t="s">
        <v>744</v>
      </c>
      <c r="C35"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35" s="6" t="s">
        <v>422</v>
      </c>
      <c r="E35" s="8" t="s">
        <v>742</v>
      </c>
      <c r="F35" s="8" t="s">
        <v>743</v>
      </c>
      <c r="H35" s="6" t="s">
        <v>188</v>
      </c>
      <c r="I35" s="6" t="s">
        <v>189</v>
      </c>
      <c r="J35" s="6"/>
      <c r="K35" s="7">
        <v>45220</v>
      </c>
      <c r="L35" s="6" t="s">
        <v>20</v>
      </c>
      <c r="M35" s="6"/>
      <c r="N35" s="6" t="str">
        <f>HYPERLINK("https://docs.wto.org/imrd/directdoc.asp?DDFDocuments/t/G/TBTN23/BRA1498.DOCX", "https://docs.wto.org/imrd/directdoc.asp?DDFDocuments/t/G/TBTN23/BRA1498.DOCX")</f>
        <v>https://docs.wto.org/imrd/directdoc.asp?DDFDocuments/t/G/TBTN23/BRA1498.DOCX</v>
      </c>
      <c r="O35" s="6"/>
      <c r="P35" s="6"/>
    </row>
    <row r="36" spans="1:16" ht="95.1" customHeight="1">
      <c r="A36" s="8" t="s">
        <v>950</v>
      </c>
      <c r="B36" s="8" t="s">
        <v>744</v>
      </c>
      <c r="C36"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36" s="6" t="s">
        <v>411</v>
      </c>
      <c r="E36" s="8" t="s">
        <v>742</v>
      </c>
      <c r="F36" s="8" t="s">
        <v>743</v>
      </c>
      <c r="H36" s="6" t="s">
        <v>80</v>
      </c>
      <c r="I36" s="6" t="s">
        <v>18</v>
      </c>
      <c r="J36" s="6"/>
      <c r="K36" s="7">
        <v>45194</v>
      </c>
      <c r="L36" s="6" t="s">
        <v>20</v>
      </c>
      <c r="M36" s="8" t="s">
        <v>193</v>
      </c>
      <c r="N36" s="6" t="str">
        <f>HYPERLINK("https://docs.wto.org/imrd/directdoc.asp?DDFDocuments/t/G/TBTN23/USA2040.DOCX", "https://docs.wto.org/imrd/directdoc.asp?DDFDocuments/t/G/TBTN23/USA2040.DOCX")</f>
        <v>https://docs.wto.org/imrd/directdoc.asp?DDFDocuments/t/G/TBTN23/USA2040.DOCX</v>
      </c>
      <c r="O36" s="6"/>
      <c r="P36" s="6"/>
    </row>
    <row r="37" spans="1:16" ht="95.1" customHeight="1">
      <c r="A37" s="8" t="s">
        <v>950</v>
      </c>
      <c r="B37" s="8" t="s">
        <v>744</v>
      </c>
      <c r="C37"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37" s="6" t="s">
        <v>425</v>
      </c>
      <c r="E37" s="8" t="s">
        <v>742</v>
      </c>
      <c r="F37" s="8" t="s">
        <v>743</v>
      </c>
      <c r="H37" s="6" t="s">
        <v>58</v>
      </c>
      <c r="I37" s="6" t="s">
        <v>18</v>
      </c>
      <c r="J37" s="6"/>
      <c r="K37" s="7">
        <v>45223</v>
      </c>
      <c r="L37" s="6" t="s">
        <v>20</v>
      </c>
      <c r="M37" s="8" t="s">
        <v>197</v>
      </c>
      <c r="N37" s="6" t="str">
        <f>HYPERLINK("https://docs.wto.org/imrd/directdoc.asp?DDFDocuments/t/G/TBTN23/CHN1743.DOCX", "https://docs.wto.org/imrd/directdoc.asp?DDFDocuments/t/G/TBTN23/CHN1743.DOCX")</f>
        <v>https://docs.wto.org/imrd/directdoc.asp?DDFDocuments/t/G/TBTN23/CHN1743.DOCX</v>
      </c>
      <c r="O37" s="6"/>
      <c r="P37" s="6"/>
    </row>
    <row r="38" spans="1:16" ht="95.1" customHeight="1">
      <c r="A38" s="8" t="s">
        <v>950</v>
      </c>
      <c r="B38" s="8" t="s">
        <v>744</v>
      </c>
      <c r="C38"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38" s="6" t="s">
        <v>386</v>
      </c>
      <c r="E38" s="8" t="s">
        <v>742</v>
      </c>
      <c r="F38" s="8" t="s">
        <v>743</v>
      </c>
      <c r="H38" s="6" t="s">
        <v>202</v>
      </c>
      <c r="I38" s="6" t="s">
        <v>85</v>
      </c>
      <c r="J38" s="6"/>
      <c r="K38" s="7">
        <v>45222</v>
      </c>
      <c r="L38" s="6" t="s">
        <v>20</v>
      </c>
      <c r="M38" s="8" t="s">
        <v>203</v>
      </c>
      <c r="N38" s="6" t="str">
        <f>HYPERLINK("https://docs.wto.org/imrd/directdoc.asp?DDFDocuments/t/G/TBTN23/TZA1018.DOCX", "https://docs.wto.org/imrd/directdoc.asp?DDFDocuments/t/G/TBTN23/TZA1018.DOCX")</f>
        <v>https://docs.wto.org/imrd/directdoc.asp?DDFDocuments/t/G/TBTN23/TZA1018.DOCX</v>
      </c>
      <c r="O38" s="6"/>
      <c r="P38" s="6"/>
    </row>
    <row r="39" spans="1:16" ht="95.1" customHeight="1">
      <c r="A39" s="8" t="s">
        <v>950</v>
      </c>
      <c r="B39" s="8" t="s">
        <v>744</v>
      </c>
      <c r="C39"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39" s="6" t="s">
        <v>423</v>
      </c>
      <c r="E39" s="8" t="s">
        <v>742</v>
      </c>
      <c r="F39" s="8" t="s">
        <v>743</v>
      </c>
      <c r="H39" s="6" t="s">
        <v>207</v>
      </c>
      <c r="I39" s="6" t="s">
        <v>18</v>
      </c>
      <c r="J39" s="6"/>
      <c r="K39" s="7">
        <v>45222</v>
      </c>
      <c r="L39" s="6" t="s">
        <v>20</v>
      </c>
      <c r="M39" s="8" t="s">
        <v>208</v>
      </c>
      <c r="N39" s="6"/>
      <c r="O39" s="6"/>
      <c r="P39" s="6" t="str">
        <f>HYPERLINK("https://docs.wto.org/imrd/directdoc.asp?DDFDocuments/v/G/TBTN23/BOL23.DOCX", "https://docs.wto.org/imrd/directdoc.asp?DDFDocuments/v/G/TBTN23/BOL23.DOCX")</f>
        <v>https://docs.wto.org/imrd/directdoc.asp?DDFDocuments/v/G/TBTN23/BOL23.DOCX</v>
      </c>
    </row>
    <row r="40" spans="1:16" ht="95.1" customHeight="1">
      <c r="A40" s="8" t="s">
        <v>950</v>
      </c>
      <c r="B40" s="8" t="s">
        <v>744</v>
      </c>
      <c r="C40"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40" s="6" t="s">
        <v>421</v>
      </c>
      <c r="E40" s="8" t="s">
        <v>742</v>
      </c>
      <c r="F40" s="8" t="s">
        <v>743</v>
      </c>
      <c r="H40" s="6" t="s">
        <v>212</v>
      </c>
      <c r="I40" s="6" t="s">
        <v>85</v>
      </c>
      <c r="J40" s="6"/>
      <c r="K40" s="7">
        <v>45222</v>
      </c>
      <c r="L40" s="6" t="s">
        <v>20</v>
      </c>
      <c r="M40" s="8" t="s">
        <v>213</v>
      </c>
      <c r="N40" s="6" t="str">
        <f>HYPERLINK("https://docs.wto.org/imrd/directdoc.asp?DDFDocuments/t/G/TBTN23/TZA1017.DOCX", "https://docs.wto.org/imrd/directdoc.asp?DDFDocuments/t/G/TBTN23/TZA1017.DOCX")</f>
        <v>https://docs.wto.org/imrd/directdoc.asp?DDFDocuments/t/G/TBTN23/TZA1017.DOCX</v>
      </c>
      <c r="O40" s="6"/>
      <c r="P40" s="6"/>
    </row>
    <row r="41" spans="1:16" ht="95.1" customHeight="1">
      <c r="A41" s="8" t="s">
        <v>950</v>
      </c>
      <c r="B41" s="8" t="s">
        <v>744</v>
      </c>
      <c r="C41" s="6" t="str">
        <f>HYPERLINK("https://eping.wto.org/en/Search?viewData= G/TBT/N/ARE/581, G/TBT/N/BHR/670, G/TBT/N/KWT/641, G/TBT/N/OMN/500, G/TBT/N/QAT/650, G/TBT/N/SAU/1296, G/TBT/N/YEM/257"," G/TBT/N/ARE/581, G/TBT/N/BHR/670, G/TBT/N/KWT/641, G/TBT/N/OMN/500, G/TBT/N/QAT/650, G/TBT/N/SAU/1296, G/TBT/N/YEM/257")</f>
        <v xml:space="preserve"> G/TBT/N/ARE/581, G/TBT/N/BHR/670, G/TBT/N/KWT/641, G/TBT/N/OMN/500, G/TBT/N/QAT/650, G/TBT/N/SAU/1296, G/TBT/N/YEM/257</v>
      </c>
      <c r="D41" s="6" t="s">
        <v>417</v>
      </c>
      <c r="E41" s="8" t="s">
        <v>742</v>
      </c>
      <c r="F41" s="8" t="s">
        <v>743</v>
      </c>
      <c r="H41" s="6" t="s">
        <v>218</v>
      </c>
      <c r="I41" s="6" t="s">
        <v>18</v>
      </c>
      <c r="J41" s="6"/>
      <c r="K41" s="7">
        <v>45222</v>
      </c>
      <c r="L41" s="6" t="s">
        <v>20</v>
      </c>
      <c r="M41" s="8" t="s">
        <v>219</v>
      </c>
      <c r="N41" s="6" t="str">
        <f>HYPERLINK("https://docs.wto.org/imrd/directdoc.asp?DDFDocuments/t/G/TBTN23/TTO140.DOCX", "https://docs.wto.org/imrd/directdoc.asp?DDFDocuments/t/G/TBTN23/TTO140.DOCX")</f>
        <v>https://docs.wto.org/imrd/directdoc.asp?DDFDocuments/t/G/TBTN23/TTO140.DOCX</v>
      </c>
      <c r="O41" s="6"/>
      <c r="P41" s="6"/>
    </row>
    <row r="42" spans="1:16" ht="95.1" customHeight="1">
      <c r="A42" s="8" t="s">
        <v>921</v>
      </c>
      <c r="B42" s="8" t="s">
        <v>562</v>
      </c>
      <c r="C42" s="6" t="str">
        <f>HYPERLINK("https://eping.wto.org/en/Search?viewData= G/TBT/N/RWA/912"," G/TBT/N/RWA/912")</f>
        <v xml:space="preserve"> G/TBT/N/RWA/912</v>
      </c>
      <c r="D42" s="6" t="s">
        <v>341</v>
      </c>
      <c r="E42" s="8" t="s">
        <v>564</v>
      </c>
      <c r="F42" s="8" t="s">
        <v>565</v>
      </c>
      <c r="H42" s="6" t="s">
        <v>223</v>
      </c>
      <c r="I42" s="6" t="s">
        <v>18</v>
      </c>
      <c r="J42" s="6"/>
      <c r="K42" s="7">
        <v>45222</v>
      </c>
      <c r="L42" s="6" t="s">
        <v>20</v>
      </c>
      <c r="M42" s="8" t="s">
        <v>224</v>
      </c>
      <c r="N42" s="6" t="str">
        <f>HYPERLINK("https://docs.wto.org/imrd/directdoc.asp?DDFDocuments/t/G/TBTN23/TTO139.DOCX", "https://docs.wto.org/imrd/directdoc.asp?DDFDocuments/t/G/TBTN23/TTO139.DOCX")</f>
        <v>https://docs.wto.org/imrd/directdoc.asp?DDFDocuments/t/G/TBTN23/TTO139.DOCX</v>
      </c>
      <c r="O42" s="6"/>
      <c r="P42" s="6"/>
    </row>
    <row r="43" spans="1:16" ht="95.1" customHeight="1">
      <c r="A43" s="8" t="s">
        <v>843</v>
      </c>
      <c r="B43" s="8" t="s">
        <v>120</v>
      </c>
      <c r="C43" s="6" t="str">
        <f>HYPERLINK("https://eping.wto.org/en/Search?viewData= G/TBT/N/CHN/1748"," G/TBT/N/CHN/1748")</f>
        <v xml:space="preserve"> G/TBT/N/CHN/1748</v>
      </c>
      <c r="D43" s="6" t="s">
        <v>32</v>
      </c>
      <c r="E43" s="8" t="s">
        <v>118</v>
      </c>
      <c r="F43" s="8" t="s">
        <v>119</v>
      </c>
      <c r="H43" s="6" t="s">
        <v>229</v>
      </c>
      <c r="I43" s="6" t="s">
        <v>53</v>
      </c>
      <c r="J43" s="6"/>
      <c r="K43" s="7">
        <v>45222</v>
      </c>
      <c r="L43" s="6" t="s">
        <v>20</v>
      </c>
      <c r="M43" s="8" t="s">
        <v>230</v>
      </c>
      <c r="N43" s="6" t="str">
        <f>HYPERLINK("https://docs.wto.org/imrd/directdoc.asp?DDFDocuments/t/G/TBTN23/GBR67.DOCX", "https://docs.wto.org/imrd/directdoc.asp?DDFDocuments/t/G/TBTN23/GBR67.DOCX")</f>
        <v>https://docs.wto.org/imrd/directdoc.asp?DDFDocuments/t/G/TBTN23/GBR67.DOCX</v>
      </c>
      <c r="O43" s="6"/>
      <c r="P43" s="6"/>
    </row>
    <row r="44" spans="1:16" ht="95.1" customHeight="1">
      <c r="A44" s="8" t="s">
        <v>925</v>
      </c>
      <c r="B44" s="8" t="s">
        <v>562</v>
      </c>
      <c r="C44" s="6" t="str">
        <f>HYPERLINK("https://eping.wto.org/en/Search?viewData= G/TBT/N/RWA/911"," G/TBT/N/RWA/911")</f>
        <v xml:space="preserve"> G/TBT/N/RWA/911</v>
      </c>
      <c r="D44" s="6" t="s">
        <v>341</v>
      </c>
      <c r="E44" s="8" t="s">
        <v>583</v>
      </c>
      <c r="F44" s="8" t="s">
        <v>584</v>
      </c>
      <c r="H44" s="6" t="s">
        <v>234</v>
      </c>
      <c r="I44" s="6" t="s">
        <v>18</v>
      </c>
      <c r="J44" s="6"/>
      <c r="K44" s="7">
        <v>45222</v>
      </c>
      <c r="L44" s="6" t="s">
        <v>20</v>
      </c>
      <c r="M44" s="8" t="s">
        <v>235</v>
      </c>
      <c r="N44" s="6" t="str">
        <f>HYPERLINK("https://docs.wto.org/imrd/directdoc.asp?DDFDocuments/t/G/TBTN23/TTO138.DOCX", "https://docs.wto.org/imrd/directdoc.asp?DDFDocuments/t/G/TBTN23/TTO138.DOCX")</f>
        <v>https://docs.wto.org/imrd/directdoc.asp?DDFDocuments/t/G/TBTN23/TTO138.DOCX</v>
      </c>
      <c r="O44" s="6"/>
      <c r="P44" s="6"/>
    </row>
    <row r="45" spans="1:16" ht="95.1" customHeight="1">
      <c r="A45" s="8" t="s">
        <v>925</v>
      </c>
      <c r="B45" s="8" t="s">
        <v>562</v>
      </c>
      <c r="C45" s="6" t="str">
        <f>HYPERLINK("https://eping.wto.org/en/Search?viewData= G/TBT/N/RWA/913"," G/TBT/N/RWA/913")</f>
        <v xml:space="preserve"> G/TBT/N/RWA/913</v>
      </c>
      <c r="D45" s="6" t="s">
        <v>341</v>
      </c>
      <c r="E45" s="8" t="s">
        <v>587</v>
      </c>
      <c r="F45" s="8" t="s">
        <v>588</v>
      </c>
      <c r="H45" s="6" t="s">
        <v>239</v>
      </c>
      <c r="I45" s="6" t="s">
        <v>85</v>
      </c>
      <c r="J45" s="6"/>
      <c r="K45" s="7">
        <v>45222</v>
      </c>
      <c r="L45" s="6" t="s">
        <v>20</v>
      </c>
      <c r="M45" s="8" t="s">
        <v>240</v>
      </c>
      <c r="N45" s="6" t="str">
        <f>HYPERLINK("https://docs.wto.org/imrd/directdoc.asp?DDFDocuments/t/G/TBTN23/TZA1019.DOCX", "https://docs.wto.org/imrd/directdoc.asp?DDFDocuments/t/G/TBTN23/TZA1019.DOCX")</f>
        <v>https://docs.wto.org/imrd/directdoc.asp?DDFDocuments/t/G/TBTN23/TZA1019.DOCX</v>
      </c>
      <c r="O45" s="6"/>
      <c r="P45" s="6"/>
    </row>
    <row r="46" spans="1:16" ht="95.1" customHeight="1">
      <c r="A46" s="8" t="s">
        <v>925</v>
      </c>
      <c r="B46" s="8" t="s">
        <v>631</v>
      </c>
      <c r="C46" s="6" t="str">
        <f>HYPERLINK("https://eping.wto.org/en/Search?viewData= G/TBT/N/RWA/910"," G/TBT/N/RWA/910")</f>
        <v xml:space="preserve"> G/TBT/N/RWA/910</v>
      </c>
      <c r="D46" s="6" t="s">
        <v>341</v>
      </c>
      <c r="E46" s="8" t="s">
        <v>629</v>
      </c>
      <c r="F46" s="8" t="s">
        <v>630</v>
      </c>
      <c r="H46" s="6" t="s">
        <v>239</v>
      </c>
      <c r="I46" s="6" t="s">
        <v>85</v>
      </c>
      <c r="J46" s="6"/>
      <c r="K46" s="7">
        <v>45222</v>
      </c>
      <c r="L46" s="6" t="s">
        <v>20</v>
      </c>
      <c r="M46" s="8" t="s">
        <v>244</v>
      </c>
      <c r="N46" s="6" t="str">
        <f>HYPERLINK("https://docs.wto.org/imrd/directdoc.asp?DDFDocuments/t/G/TBTN23/TZA1023.DOCX", "https://docs.wto.org/imrd/directdoc.asp?DDFDocuments/t/G/TBTN23/TZA1023.DOCX")</f>
        <v>https://docs.wto.org/imrd/directdoc.asp?DDFDocuments/t/G/TBTN23/TZA1023.DOCX</v>
      </c>
      <c r="O46" s="6"/>
      <c r="P46" s="6"/>
    </row>
    <row r="47" spans="1:16" ht="95.1" customHeight="1">
      <c r="A47" s="8" t="s">
        <v>835</v>
      </c>
      <c r="B47" s="8" t="s">
        <v>79</v>
      </c>
      <c r="C47" s="6" t="str">
        <f>HYPERLINK("https://eping.wto.org/en/Search?viewData= G/TBT/N/USA/2041"," G/TBT/N/USA/2041")</f>
        <v xml:space="preserve"> G/TBT/N/USA/2041</v>
      </c>
      <c r="D47" s="6" t="s">
        <v>76</v>
      </c>
      <c r="E47" s="8" t="s">
        <v>77</v>
      </c>
      <c r="F47" s="8" t="s">
        <v>78</v>
      </c>
      <c r="H47" s="6" t="s">
        <v>239</v>
      </c>
      <c r="I47" s="6" t="s">
        <v>85</v>
      </c>
      <c r="J47" s="6"/>
      <c r="K47" s="7">
        <v>45222</v>
      </c>
      <c r="L47" s="6" t="s">
        <v>20</v>
      </c>
      <c r="M47" s="8" t="s">
        <v>248</v>
      </c>
      <c r="N47" s="6" t="str">
        <f>HYPERLINK("https://docs.wto.org/imrd/directdoc.asp?DDFDocuments/t/G/TBTN23/TZA1020.DOCX", "https://docs.wto.org/imrd/directdoc.asp?DDFDocuments/t/G/TBTN23/TZA1020.DOCX")</f>
        <v>https://docs.wto.org/imrd/directdoc.asp?DDFDocuments/t/G/TBTN23/TZA1020.DOCX</v>
      </c>
      <c r="O47" s="6"/>
      <c r="P47" s="6"/>
    </row>
    <row r="48" spans="1:16" ht="95.1" customHeight="1">
      <c r="A48" s="8" t="s">
        <v>904</v>
      </c>
      <c r="B48" s="8" t="s">
        <v>486</v>
      </c>
      <c r="C48" s="6" t="str">
        <f>HYPERLINK("https://eping.wto.org/en/Search?viewData= G/TBT/N/BRA/1497"," G/TBT/N/BRA/1497")</f>
        <v xml:space="preserve"> G/TBT/N/BRA/1497</v>
      </c>
      <c r="D48" s="6" t="s">
        <v>184</v>
      </c>
      <c r="E48" s="8" t="s">
        <v>484</v>
      </c>
      <c r="F48" s="8" t="s">
        <v>485</v>
      </c>
      <c r="H48" s="6" t="s">
        <v>239</v>
      </c>
      <c r="I48" s="6" t="s">
        <v>85</v>
      </c>
      <c r="J48" s="6"/>
      <c r="K48" s="7">
        <v>45222</v>
      </c>
      <c r="L48" s="6" t="s">
        <v>20</v>
      </c>
      <c r="M48" s="8" t="s">
        <v>252</v>
      </c>
      <c r="N48" s="6" t="str">
        <f>HYPERLINK("https://docs.wto.org/imrd/directdoc.asp?DDFDocuments/t/G/TBTN23/TZA1022.DOCX", "https://docs.wto.org/imrd/directdoc.asp?DDFDocuments/t/G/TBTN23/TZA1022.DOCX")</f>
        <v>https://docs.wto.org/imrd/directdoc.asp?DDFDocuments/t/G/TBTN23/TZA1022.DOCX</v>
      </c>
      <c r="O48" s="6"/>
      <c r="P48" s="6"/>
    </row>
    <row r="49" spans="1:16" ht="95.1" customHeight="1">
      <c r="A49" s="8" t="s">
        <v>952</v>
      </c>
      <c r="B49" s="8" t="s">
        <v>759</v>
      </c>
      <c r="C49" s="6" t="str">
        <f>HYPERLINK("https://eping.wto.org/en/Search?viewData= G/TBT/N/USA/2026"," G/TBT/N/USA/2026")</f>
        <v xml:space="preserve"> G/TBT/N/USA/2026</v>
      </c>
      <c r="D49" s="6" t="s">
        <v>76</v>
      </c>
      <c r="E49" s="8" t="s">
        <v>757</v>
      </c>
      <c r="F49" s="8" t="s">
        <v>758</v>
      </c>
      <c r="H49" s="6" t="s">
        <v>239</v>
      </c>
      <c r="I49" s="6" t="s">
        <v>85</v>
      </c>
      <c r="J49" s="6"/>
      <c r="K49" s="7">
        <v>45222</v>
      </c>
      <c r="L49" s="6" t="s">
        <v>20</v>
      </c>
      <c r="M49" s="8" t="s">
        <v>256</v>
      </c>
      <c r="N49" s="6" t="str">
        <f>HYPERLINK("https://docs.wto.org/imrd/directdoc.asp?DDFDocuments/t/G/TBTN23/TZA1021.DOCX", "https://docs.wto.org/imrd/directdoc.asp?DDFDocuments/t/G/TBTN23/TZA1021.DOCX")</f>
        <v>https://docs.wto.org/imrd/directdoc.asp?DDFDocuments/t/G/TBTN23/TZA1021.DOCX</v>
      </c>
      <c r="O49" s="6"/>
      <c r="P49" s="6"/>
    </row>
    <row r="50" spans="1:16" ht="95.1" customHeight="1">
      <c r="A50" s="8" t="s">
        <v>863</v>
      </c>
      <c r="B50" s="8" t="s">
        <v>228</v>
      </c>
      <c r="C50" s="6" t="str">
        <f>HYPERLINK("https://eping.wto.org/en/Search?viewData= G/TBT/N/GBR/67"," G/TBT/N/GBR/67")</f>
        <v xml:space="preserve"> G/TBT/N/GBR/67</v>
      </c>
      <c r="D50" s="6" t="s">
        <v>225</v>
      </c>
      <c r="E50" s="8" t="s">
        <v>226</v>
      </c>
      <c r="F50" s="8" t="s">
        <v>227</v>
      </c>
      <c r="H50" s="6" t="s">
        <v>239</v>
      </c>
      <c r="I50" s="6" t="s">
        <v>85</v>
      </c>
      <c r="J50" s="6"/>
      <c r="K50" s="7">
        <v>45222</v>
      </c>
      <c r="L50" s="6" t="s">
        <v>20</v>
      </c>
      <c r="M50" s="8" t="s">
        <v>260</v>
      </c>
      <c r="N50" s="6" t="str">
        <f>HYPERLINK("https://docs.wto.org/imrd/directdoc.asp?DDFDocuments/t/G/TBTN23/TZA1024.DOCX", "https://docs.wto.org/imrd/directdoc.asp?DDFDocuments/t/G/TBTN23/TZA1024.DOCX")</f>
        <v>https://docs.wto.org/imrd/directdoc.asp?DDFDocuments/t/G/TBTN23/TZA1024.DOCX</v>
      </c>
      <c r="O50" s="6"/>
      <c r="P50" s="6"/>
    </row>
    <row r="51" spans="1:16" ht="95.1" customHeight="1">
      <c r="A51" s="8" t="s">
        <v>908</v>
      </c>
      <c r="B51" s="8" t="s">
        <v>503</v>
      </c>
      <c r="C51" s="6" t="str">
        <f>HYPERLINK("https://eping.wto.org/en/Search?viewData= G/TBT/N/BRA/1495"," G/TBT/N/BRA/1495")</f>
        <v xml:space="preserve"> G/TBT/N/BRA/1495</v>
      </c>
      <c r="D51" s="6" t="s">
        <v>184</v>
      </c>
      <c r="E51" s="8" t="s">
        <v>501</v>
      </c>
      <c r="F51" s="8" t="s">
        <v>502</v>
      </c>
      <c r="H51" s="6" t="s">
        <v>265</v>
      </c>
      <c r="I51" s="6" t="s">
        <v>18</v>
      </c>
      <c r="J51" s="6"/>
      <c r="K51" s="7">
        <v>45221</v>
      </c>
      <c r="L51" s="6" t="s">
        <v>20</v>
      </c>
      <c r="M51" s="8" t="s">
        <v>266</v>
      </c>
      <c r="N51" s="6" t="str">
        <f>HYPERLINK("https://docs.wto.org/imrd/directdoc.asp?DDFDocuments/t/G/TBTN23/VNM270.DOCX", "https://docs.wto.org/imrd/directdoc.asp?DDFDocuments/t/G/TBTN23/VNM270.DOCX")</f>
        <v>https://docs.wto.org/imrd/directdoc.asp?DDFDocuments/t/G/TBTN23/VNM270.DOCX</v>
      </c>
      <c r="O51" s="6"/>
      <c r="P51" s="6"/>
    </row>
    <row r="52" spans="1:16" ht="95.1" customHeight="1">
      <c r="A52" s="8" t="s">
        <v>872</v>
      </c>
      <c r="B52" s="8" t="s">
        <v>269</v>
      </c>
      <c r="C52" s="6" t="str">
        <f>HYPERLINK("https://eping.wto.org/en/Search?viewData= G/TBT/N/USA/2039"," G/TBT/N/USA/2039")</f>
        <v xml:space="preserve"> G/TBT/N/USA/2039</v>
      </c>
      <c r="D52" s="6" t="s">
        <v>76</v>
      </c>
      <c r="E52" s="8" t="s">
        <v>267</v>
      </c>
      <c r="F52" s="8" t="s">
        <v>268</v>
      </c>
      <c r="H52" s="6" t="s">
        <v>270</v>
      </c>
      <c r="I52" s="6" t="s">
        <v>18</v>
      </c>
      <c r="J52" s="6"/>
      <c r="K52" s="7">
        <v>45205</v>
      </c>
      <c r="L52" s="6" t="s">
        <v>20</v>
      </c>
      <c r="M52" s="8" t="s">
        <v>271</v>
      </c>
      <c r="N52" s="6" t="str">
        <f>HYPERLINK("https://docs.wto.org/imrd/directdoc.asp?DDFDocuments/t/G/TBTN23/USA2039.DOCX", "https://docs.wto.org/imrd/directdoc.asp?DDFDocuments/t/G/TBTN23/USA2039.DOCX")</f>
        <v>https://docs.wto.org/imrd/directdoc.asp?DDFDocuments/t/G/TBTN23/USA2039.DOCX</v>
      </c>
      <c r="O52" s="6"/>
      <c r="P52" s="6"/>
    </row>
    <row r="53" spans="1:16" ht="95.1" customHeight="1">
      <c r="A53" s="8" t="s">
        <v>897</v>
      </c>
      <c r="B53" s="8" t="s">
        <v>451</v>
      </c>
      <c r="C53" s="6" t="str">
        <f>HYPERLINK("https://eping.wto.org/en/Search?viewData= G/TBT/N/USA/2033"," G/TBT/N/USA/2033")</f>
        <v xml:space="preserve"> G/TBT/N/USA/2033</v>
      </c>
      <c r="D53" s="6" t="s">
        <v>76</v>
      </c>
      <c r="E53" s="8" t="s">
        <v>449</v>
      </c>
      <c r="F53" s="8" t="s">
        <v>450</v>
      </c>
      <c r="H53" s="6" t="s">
        <v>276</v>
      </c>
      <c r="I53" s="6" t="s">
        <v>277</v>
      </c>
      <c r="J53" s="6"/>
      <c r="K53" s="7">
        <v>45220</v>
      </c>
      <c r="L53" s="6" t="s">
        <v>20</v>
      </c>
      <c r="M53" s="8" t="s">
        <v>278</v>
      </c>
      <c r="N53" s="6" t="str">
        <f>HYPERLINK("https://docs.wto.org/imrd/directdoc.asp?DDFDocuments/t/G/TBTN23/UKR267.DOCX", "https://docs.wto.org/imrd/directdoc.asp?DDFDocuments/t/G/TBTN23/UKR267.DOCX")</f>
        <v>https://docs.wto.org/imrd/directdoc.asp?DDFDocuments/t/G/TBTN23/UKR267.DOCX</v>
      </c>
      <c r="O53" s="6"/>
      <c r="P53" s="6"/>
    </row>
    <row r="54" spans="1:16" ht="95.1" customHeight="1">
      <c r="A54" s="8" t="s">
        <v>903</v>
      </c>
      <c r="B54" s="8" t="s">
        <v>480</v>
      </c>
      <c r="C54"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54" s="6" t="s">
        <v>422</v>
      </c>
      <c r="E54" s="8" t="s">
        <v>478</v>
      </c>
      <c r="F54" s="8" t="s">
        <v>479</v>
      </c>
      <c r="H54" s="6" t="s">
        <v>282</v>
      </c>
      <c r="I54" s="6" t="s">
        <v>85</v>
      </c>
      <c r="J54" s="6"/>
      <c r="K54" s="7">
        <v>45220</v>
      </c>
      <c r="L54" s="6" t="s">
        <v>20</v>
      </c>
      <c r="M54" s="8" t="s">
        <v>283</v>
      </c>
      <c r="N54" s="6" t="str">
        <f>HYPERLINK("https://docs.wto.org/imrd/directdoc.asp?DDFDocuments/t/G/TBTN23/KEN1489.DOCX", "https://docs.wto.org/imrd/directdoc.asp?DDFDocuments/t/G/TBTN23/KEN1489.DOCX")</f>
        <v>https://docs.wto.org/imrd/directdoc.asp?DDFDocuments/t/G/TBTN23/KEN1489.DOCX</v>
      </c>
      <c r="O54" s="6"/>
      <c r="P54" s="6"/>
    </row>
    <row r="55" spans="1:16" ht="95.1" customHeight="1">
      <c r="A55" s="8" t="s">
        <v>903</v>
      </c>
      <c r="B55" s="8" t="s">
        <v>480</v>
      </c>
      <c r="C55"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55" s="6" t="s">
        <v>386</v>
      </c>
      <c r="E55" s="8" t="s">
        <v>478</v>
      </c>
      <c r="F55" s="8" t="s">
        <v>479</v>
      </c>
      <c r="H55" s="6" t="s">
        <v>282</v>
      </c>
      <c r="I55" s="6" t="s">
        <v>85</v>
      </c>
      <c r="J55" s="6"/>
      <c r="K55" s="7">
        <v>45220</v>
      </c>
      <c r="L55" s="6" t="s">
        <v>20</v>
      </c>
      <c r="M55" s="8" t="s">
        <v>286</v>
      </c>
      <c r="N55" s="6" t="str">
        <f>HYPERLINK("https://docs.wto.org/imrd/directdoc.asp?DDFDocuments/t/G/TBTN23/KEN1488.DOCX", "https://docs.wto.org/imrd/directdoc.asp?DDFDocuments/t/G/TBTN23/KEN1488.DOCX")</f>
        <v>https://docs.wto.org/imrd/directdoc.asp?DDFDocuments/t/G/TBTN23/KEN1488.DOCX</v>
      </c>
      <c r="O55" s="6"/>
      <c r="P55" s="6"/>
    </row>
    <row r="56" spans="1:16" ht="95.1" customHeight="1">
      <c r="A56" s="8" t="s">
        <v>903</v>
      </c>
      <c r="B56" s="8" t="s">
        <v>480</v>
      </c>
      <c r="C56"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56" s="6" t="s">
        <v>423</v>
      </c>
      <c r="E56" s="8" t="s">
        <v>478</v>
      </c>
      <c r="F56" s="8" t="s">
        <v>479</v>
      </c>
      <c r="H56" s="6" t="s">
        <v>282</v>
      </c>
      <c r="I56" s="6" t="s">
        <v>85</v>
      </c>
      <c r="J56" s="6"/>
      <c r="K56" s="7">
        <v>45220</v>
      </c>
      <c r="L56" s="6" t="s">
        <v>20</v>
      </c>
      <c r="M56" s="8" t="s">
        <v>288</v>
      </c>
      <c r="N56" s="6" t="str">
        <f>HYPERLINK("https://docs.wto.org/imrd/directdoc.asp?DDFDocuments/t/G/TBTN23/KEN1486.DOCX", "https://docs.wto.org/imrd/directdoc.asp?DDFDocuments/t/G/TBTN23/KEN1486.DOCX")</f>
        <v>https://docs.wto.org/imrd/directdoc.asp?DDFDocuments/t/G/TBTN23/KEN1486.DOCX</v>
      </c>
      <c r="O56" s="6"/>
      <c r="P56" s="6"/>
    </row>
    <row r="57" spans="1:16" ht="95.1" customHeight="1">
      <c r="A57" s="8" t="s">
        <v>903</v>
      </c>
      <c r="B57" s="8" t="s">
        <v>480</v>
      </c>
      <c r="C57"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57" s="6" t="s">
        <v>417</v>
      </c>
      <c r="E57" s="8" t="s">
        <v>478</v>
      </c>
      <c r="F57" s="8" t="s">
        <v>479</v>
      </c>
      <c r="H57" s="6" t="s">
        <v>282</v>
      </c>
      <c r="I57" s="6" t="s">
        <v>85</v>
      </c>
      <c r="J57" s="6"/>
      <c r="K57" s="7">
        <v>45220</v>
      </c>
      <c r="L57" s="6" t="s">
        <v>20</v>
      </c>
      <c r="M57" s="8" t="s">
        <v>290</v>
      </c>
      <c r="N57" s="6" t="str">
        <f>HYPERLINK("https://docs.wto.org/imrd/directdoc.asp?DDFDocuments/t/G/TBTN23/KEN1485.DOCX", "https://docs.wto.org/imrd/directdoc.asp?DDFDocuments/t/G/TBTN23/KEN1485.DOCX")</f>
        <v>https://docs.wto.org/imrd/directdoc.asp?DDFDocuments/t/G/TBTN23/KEN1485.DOCX</v>
      </c>
      <c r="O57" s="6"/>
      <c r="P57" s="6"/>
    </row>
    <row r="58" spans="1:16" ht="95.1" customHeight="1">
      <c r="A58" s="8" t="s">
        <v>903</v>
      </c>
      <c r="B58" s="8" t="s">
        <v>480</v>
      </c>
      <c r="C58"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58" s="6" t="s">
        <v>425</v>
      </c>
      <c r="E58" s="8" t="s">
        <v>478</v>
      </c>
      <c r="F58" s="8" t="s">
        <v>479</v>
      </c>
      <c r="H58" s="6" t="s">
        <v>282</v>
      </c>
      <c r="I58" s="6" t="s">
        <v>85</v>
      </c>
      <c r="J58" s="6"/>
      <c r="K58" s="7">
        <v>45220</v>
      </c>
      <c r="L58" s="6" t="s">
        <v>20</v>
      </c>
      <c r="M58" s="8" t="s">
        <v>293</v>
      </c>
      <c r="N58" s="6" t="str">
        <f>HYPERLINK("https://docs.wto.org/imrd/directdoc.asp?DDFDocuments/t/G/TBTN23/KEN1490.DOCX", "https://docs.wto.org/imrd/directdoc.asp?DDFDocuments/t/G/TBTN23/KEN1490.DOCX")</f>
        <v>https://docs.wto.org/imrd/directdoc.asp?DDFDocuments/t/G/TBTN23/KEN1490.DOCX</v>
      </c>
      <c r="O58" s="6"/>
      <c r="P58" s="6"/>
    </row>
    <row r="59" spans="1:16" ht="95.1" customHeight="1">
      <c r="A59" s="8" t="s">
        <v>903</v>
      </c>
      <c r="B59" s="8" t="s">
        <v>480</v>
      </c>
      <c r="C59"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59" s="6" t="s">
        <v>411</v>
      </c>
      <c r="E59" s="8" t="s">
        <v>478</v>
      </c>
      <c r="F59" s="8" t="s">
        <v>479</v>
      </c>
      <c r="H59" s="6" t="s">
        <v>282</v>
      </c>
      <c r="I59" s="6" t="s">
        <v>85</v>
      </c>
      <c r="J59" s="6"/>
      <c r="K59" s="7">
        <v>45220</v>
      </c>
      <c r="L59" s="6" t="s">
        <v>20</v>
      </c>
      <c r="M59" s="8" t="s">
        <v>295</v>
      </c>
      <c r="N59" s="6" t="str">
        <f>HYPERLINK("https://docs.wto.org/imrd/directdoc.asp?DDFDocuments/t/G/TBTN23/KEN1483.DOCX", "https://docs.wto.org/imrd/directdoc.asp?DDFDocuments/t/G/TBTN23/KEN1483.DOCX")</f>
        <v>https://docs.wto.org/imrd/directdoc.asp?DDFDocuments/t/G/TBTN23/KEN1483.DOCX</v>
      </c>
      <c r="O59" s="6"/>
      <c r="P59" s="6"/>
    </row>
    <row r="60" spans="1:16" ht="95.1" customHeight="1">
      <c r="A60" s="8" t="s">
        <v>903</v>
      </c>
      <c r="B60" s="8" t="s">
        <v>480</v>
      </c>
      <c r="C60" s="6" t="str">
        <f>HYPERLINK("https://eping.wto.org/en/Search?viewData= G/TBT/N/ARE/588, G/TBT/N/BHR/675, G/TBT/N/KWT/646, G/TBT/N/OMN/505, G/TBT/N/QAT/655, G/TBT/N/SAU/1303, G/TBT/N/YEM/262"," G/TBT/N/ARE/588, G/TBT/N/BHR/675, G/TBT/N/KWT/646, G/TBT/N/OMN/505, G/TBT/N/QAT/655, G/TBT/N/SAU/1303, G/TBT/N/YEM/262")</f>
        <v xml:space="preserve"> G/TBT/N/ARE/588, G/TBT/N/BHR/675, G/TBT/N/KWT/646, G/TBT/N/OMN/505, G/TBT/N/QAT/655, G/TBT/N/SAU/1303, G/TBT/N/YEM/262</v>
      </c>
      <c r="D60" s="6" t="s">
        <v>421</v>
      </c>
      <c r="E60" s="8" t="s">
        <v>478</v>
      </c>
      <c r="F60" s="8" t="s">
        <v>479</v>
      </c>
      <c r="H60" s="6" t="s">
        <v>297</v>
      </c>
      <c r="I60" s="6" t="s">
        <v>85</v>
      </c>
      <c r="J60" s="6"/>
      <c r="K60" s="7">
        <v>45220</v>
      </c>
      <c r="L60" s="6" t="s">
        <v>20</v>
      </c>
      <c r="M60" s="8" t="s">
        <v>298</v>
      </c>
      <c r="N60" s="6" t="str">
        <f>HYPERLINK("https://docs.wto.org/imrd/directdoc.asp?DDFDocuments/t/G/TBTN23/KEN1487.DOCX", "https://docs.wto.org/imrd/directdoc.asp?DDFDocuments/t/G/TBTN23/KEN1487.DOCX")</f>
        <v>https://docs.wto.org/imrd/directdoc.asp?DDFDocuments/t/G/TBTN23/KEN1487.DOCX</v>
      </c>
      <c r="O60" s="6"/>
      <c r="P60" s="6"/>
    </row>
    <row r="61" spans="1:16" ht="95.1" customHeight="1">
      <c r="A61" s="8" t="s">
        <v>892</v>
      </c>
      <c r="B61" s="8" t="s">
        <v>414</v>
      </c>
      <c r="C61"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61" s="6" t="s">
        <v>411</v>
      </c>
      <c r="E61" s="8" t="s">
        <v>412</v>
      </c>
      <c r="F61" s="8" t="s">
        <v>413</v>
      </c>
      <c r="H61" s="6" t="s">
        <v>303</v>
      </c>
      <c r="I61" s="6" t="s">
        <v>18</v>
      </c>
      <c r="J61" s="6"/>
      <c r="K61" s="7">
        <v>45220</v>
      </c>
      <c r="L61" s="6" t="s">
        <v>20</v>
      </c>
      <c r="M61" s="8" t="s">
        <v>304</v>
      </c>
      <c r="N61" s="6" t="str">
        <f>HYPERLINK("https://docs.wto.org/imrd/directdoc.asp?DDFDocuments/t/G/TBTN23/IND296.DOCX", "https://docs.wto.org/imrd/directdoc.asp?DDFDocuments/t/G/TBTN23/IND296.DOCX")</f>
        <v>https://docs.wto.org/imrd/directdoc.asp?DDFDocuments/t/G/TBTN23/IND296.DOCX</v>
      </c>
      <c r="O61" s="6"/>
      <c r="P61" s="6"/>
    </row>
    <row r="62" spans="1:16" ht="95.1" customHeight="1">
      <c r="A62" s="8" t="s">
        <v>892</v>
      </c>
      <c r="B62" s="8" t="s">
        <v>414</v>
      </c>
      <c r="C62"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62" s="6" t="s">
        <v>417</v>
      </c>
      <c r="E62" s="8" t="s">
        <v>418</v>
      </c>
      <c r="F62" s="8" t="s">
        <v>419</v>
      </c>
      <c r="H62" s="6" t="s">
        <v>306</v>
      </c>
      <c r="I62" s="6" t="s">
        <v>85</v>
      </c>
      <c r="J62" s="6"/>
      <c r="K62" s="7">
        <v>45220</v>
      </c>
      <c r="L62" s="6" t="s">
        <v>20</v>
      </c>
      <c r="M62" s="8" t="s">
        <v>307</v>
      </c>
      <c r="N62" s="6" t="str">
        <f>HYPERLINK("https://docs.wto.org/imrd/directdoc.asp?DDFDocuments/t/G/TBTN23/KEN1484.DOCX", "https://docs.wto.org/imrd/directdoc.asp?DDFDocuments/t/G/TBTN23/KEN1484.DOCX")</f>
        <v>https://docs.wto.org/imrd/directdoc.asp?DDFDocuments/t/G/TBTN23/KEN1484.DOCX</v>
      </c>
      <c r="O62" s="6"/>
      <c r="P62" s="6"/>
    </row>
    <row r="63" spans="1:16" ht="95.1" customHeight="1">
      <c r="A63" s="8" t="s">
        <v>892</v>
      </c>
      <c r="B63" s="8" t="s">
        <v>414</v>
      </c>
      <c r="C63"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63" s="6" t="s">
        <v>421</v>
      </c>
      <c r="E63" s="8" t="s">
        <v>412</v>
      </c>
      <c r="F63" s="8" t="s">
        <v>413</v>
      </c>
      <c r="H63" s="6" t="s">
        <v>64</v>
      </c>
      <c r="I63" s="6" t="s">
        <v>18</v>
      </c>
      <c r="J63" s="6"/>
      <c r="K63" s="7">
        <v>45219</v>
      </c>
      <c r="L63" s="6" t="s">
        <v>20</v>
      </c>
      <c r="M63" s="6"/>
      <c r="N63" s="6" t="str">
        <f>HYPERLINK("https://docs.wto.org/imrd/directdoc.asp?DDFDocuments/t/G/TBTN23/DNK132.DOCX", "https://docs.wto.org/imrd/directdoc.asp?DDFDocuments/t/G/TBTN23/DNK132.DOCX")</f>
        <v>https://docs.wto.org/imrd/directdoc.asp?DDFDocuments/t/G/TBTN23/DNK132.DOCX</v>
      </c>
      <c r="O63" s="6"/>
      <c r="P63" s="6"/>
    </row>
    <row r="64" spans="1:16" ht="95.1" customHeight="1">
      <c r="A64" s="8" t="s">
        <v>892</v>
      </c>
      <c r="B64" s="8" t="s">
        <v>414</v>
      </c>
      <c r="C64"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64" s="6" t="s">
        <v>417</v>
      </c>
      <c r="E64" s="8" t="s">
        <v>412</v>
      </c>
      <c r="F64" s="8" t="s">
        <v>413</v>
      </c>
      <c r="H64" s="6" t="s">
        <v>316</v>
      </c>
      <c r="I64" s="6" t="s">
        <v>18</v>
      </c>
      <c r="J64" s="6"/>
      <c r="K64" s="7">
        <v>45219</v>
      </c>
      <c r="L64" s="6" t="s">
        <v>20</v>
      </c>
      <c r="M64" s="8" t="s">
        <v>317</v>
      </c>
      <c r="N64" s="6" t="str">
        <f>HYPERLINK("https://docs.wto.org/imrd/directdoc.asp?DDFDocuments/t/G/TBTN23/CHE280.DOCX", "https://docs.wto.org/imrd/directdoc.asp?DDFDocuments/t/G/TBTN23/CHE280.DOCX")</f>
        <v>https://docs.wto.org/imrd/directdoc.asp?DDFDocuments/t/G/TBTN23/CHE280.DOCX</v>
      </c>
      <c r="O64" s="6"/>
      <c r="P64" s="6"/>
    </row>
    <row r="65" spans="1:16" ht="95.1" customHeight="1">
      <c r="A65" s="8" t="s">
        <v>892</v>
      </c>
      <c r="B65" s="8" t="s">
        <v>414</v>
      </c>
      <c r="C65"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65" s="6" t="s">
        <v>422</v>
      </c>
      <c r="E65" s="8" t="s">
        <v>418</v>
      </c>
      <c r="F65" s="8" t="s">
        <v>419</v>
      </c>
      <c r="H65" s="6" t="s">
        <v>321</v>
      </c>
      <c r="I65" s="6" t="s">
        <v>18</v>
      </c>
      <c r="J65" s="6"/>
      <c r="K65" s="7">
        <v>45216</v>
      </c>
      <c r="L65" s="6" t="s">
        <v>20</v>
      </c>
      <c r="M65" s="8" t="s">
        <v>322</v>
      </c>
      <c r="N65" s="6" t="str">
        <f>HYPERLINK("https://docs.wto.org/imrd/directdoc.asp?DDFDocuments/t/G/TBTN23/BDI395.DOCX", "https://docs.wto.org/imrd/directdoc.asp?DDFDocuments/t/G/TBTN23/BDI395.DOCX")</f>
        <v>https://docs.wto.org/imrd/directdoc.asp?DDFDocuments/t/G/TBTN23/BDI395.DOCX</v>
      </c>
      <c r="O65" s="6"/>
      <c r="P65" s="6"/>
    </row>
    <row r="66" spans="1:16" ht="95.1" customHeight="1">
      <c r="A66" s="8" t="s">
        <v>892</v>
      </c>
      <c r="B66" s="8" t="s">
        <v>414</v>
      </c>
      <c r="C66"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66" s="6" t="s">
        <v>423</v>
      </c>
      <c r="E66" s="8" t="s">
        <v>418</v>
      </c>
      <c r="F66" s="8" t="s">
        <v>419</v>
      </c>
      <c r="H66" s="6" t="s">
        <v>327</v>
      </c>
      <c r="I66" s="6" t="s">
        <v>18</v>
      </c>
      <c r="J66" s="6"/>
      <c r="K66" s="7">
        <v>45216</v>
      </c>
      <c r="L66" s="6" t="s">
        <v>20</v>
      </c>
      <c r="M66" s="8" t="s">
        <v>328</v>
      </c>
      <c r="N66" s="6"/>
      <c r="O66" s="6"/>
      <c r="P66" s="6" t="str">
        <f>HYPERLINK("https://docs.wto.org/imrd/directdoc.asp?DDFDocuments/v/G/TBTN23/CRI200.DOCX", "https://docs.wto.org/imrd/directdoc.asp?DDFDocuments/v/G/TBTN23/CRI200.DOCX")</f>
        <v>https://docs.wto.org/imrd/directdoc.asp?DDFDocuments/v/G/TBTN23/CRI200.DOCX</v>
      </c>
    </row>
    <row r="67" spans="1:16" ht="95.1" customHeight="1">
      <c r="A67" s="8" t="s">
        <v>892</v>
      </c>
      <c r="B67" s="8" t="s">
        <v>414</v>
      </c>
      <c r="C67"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67" s="6" t="s">
        <v>421</v>
      </c>
      <c r="E67" s="8" t="s">
        <v>418</v>
      </c>
      <c r="F67" s="8" t="s">
        <v>419</v>
      </c>
      <c r="H67" s="6" t="s">
        <v>333</v>
      </c>
      <c r="I67" s="6" t="s">
        <v>18</v>
      </c>
      <c r="J67" s="6"/>
      <c r="K67" s="7">
        <v>45216</v>
      </c>
      <c r="L67" s="6" t="s">
        <v>20</v>
      </c>
      <c r="M67" s="8" t="s">
        <v>334</v>
      </c>
      <c r="N67" s="6" t="str">
        <f>HYPERLINK("https://docs.wto.org/imrd/directdoc.asp?DDFDocuments/t/G/TBTN23/BDI396.DOCX", "https://docs.wto.org/imrd/directdoc.asp?DDFDocuments/t/G/TBTN23/BDI396.DOCX")</f>
        <v>https://docs.wto.org/imrd/directdoc.asp?DDFDocuments/t/G/TBTN23/BDI396.DOCX</v>
      </c>
      <c r="O67" s="6"/>
      <c r="P67" s="6"/>
    </row>
    <row r="68" spans="1:16" ht="95.1" customHeight="1">
      <c r="A68" s="8" t="s">
        <v>892</v>
      </c>
      <c r="B68" s="8" t="s">
        <v>414</v>
      </c>
      <c r="C68"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68" s="6" t="s">
        <v>425</v>
      </c>
      <c r="E68" s="8" t="s">
        <v>412</v>
      </c>
      <c r="F68" s="8" t="s">
        <v>413</v>
      </c>
      <c r="H68" s="6" t="s">
        <v>338</v>
      </c>
      <c r="I68" s="6" t="s">
        <v>18</v>
      </c>
      <c r="J68" s="6"/>
      <c r="K68" s="7">
        <v>45215</v>
      </c>
      <c r="L68" s="6" t="s">
        <v>20</v>
      </c>
      <c r="M68" s="8" t="s">
        <v>339</v>
      </c>
      <c r="N68" s="6" t="str">
        <f>HYPERLINK("https://docs.wto.org/imrd/directdoc.asp?DDFDocuments/t/G/TBTN23/USA2037.DOCX", "https://docs.wto.org/imrd/directdoc.asp?DDFDocuments/t/G/TBTN23/USA2037.DOCX")</f>
        <v>https://docs.wto.org/imrd/directdoc.asp?DDFDocuments/t/G/TBTN23/USA2037.DOCX</v>
      </c>
      <c r="O68" s="6"/>
      <c r="P68" s="6"/>
    </row>
    <row r="69" spans="1:16" ht="95.1" customHeight="1">
      <c r="A69" s="8" t="s">
        <v>892</v>
      </c>
      <c r="B69" s="8" t="s">
        <v>414</v>
      </c>
      <c r="C69"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69" s="6" t="s">
        <v>386</v>
      </c>
      <c r="E69" s="8" t="s">
        <v>412</v>
      </c>
      <c r="F69" s="8" t="s">
        <v>413</v>
      </c>
      <c r="H69" s="6" t="s">
        <v>340</v>
      </c>
      <c r="I69" s="6" t="s">
        <v>18</v>
      </c>
      <c r="J69" s="6"/>
      <c r="K69" s="7">
        <v>45216</v>
      </c>
      <c r="L69" s="6" t="s">
        <v>20</v>
      </c>
      <c r="M69" s="8" t="s">
        <v>334</v>
      </c>
      <c r="N69" s="6" t="str">
        <f>HYPERLINK("https://docs.wto.org/imrd/directdoc.asp?DDFDocuments/t/G/TBTN23/BDI396.DOCX", "https://docs.wto.org/imrd/directdoc.asp?DDFDocuments/t/G/TBTN23/BDI396.DOCX")</f>
        <v>https://docs.wto.org/imrd/directdoc.asp?DDFDocuments/t/G/TBTN23/BDI396.DOCX</v>
      </c>
      <c r="O69" s="6"/>
      <c r="P69" s="6"/>
    </row>
    <row r="70" spans="1:16" ht="95.1" customHeight="1">
      <c r="A70" s="8" t="s">
        <v>892</v>
      </c>
      <c r="B70" s="8" t="s">
        <v>414</v>
      </c>
      <c r="C70"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70" s="6" t="s">
        <v>425</v>
      </c>
      <c r="E70" s="8" t="s">
        <v>418</v>
      </c>
      <c r="F70" s="8" t="s">
        <v>419</v>
      </c>
      <c r="H70" s="6" t="s">
        <v>340</v>
      </c>
      <c r="I70" s="6" t="s">
        <v>18</v>
      </c>
      <c r="J70" s="6"/>
      <c r="K70" s="7">
        <v>45216</v>
      </c>
      <c r="L70" s="6" t="s">
        <v>20</v>
      </c>
      <c r="M70" s="8" t="s">
        <v>334</v>
      </c>
      <c r="N70" s="6" t="str">
        <f>HYPERLINK("https://docs.wto.org/imrd/directdoc.asp?DDFDocuments/t/G/TBTN23/BDI396.DOCX", "https://docs.wto.org/imrd/directdoc.asp?DDFDocuments/t/G/TBTN23/BDI396.DOCX")</f>
        <v>https://docs.wto.org/imrd/directdoc.asp?DDFDocuments/t/G/TBTN23/BDI396.DOCX</v>
      </c>
      <c r="O70" s="6"/>
      <c r="P70" s="6"/>
    </row>
    <row r="71" spans="1:16" ht="95.1" customHeight="1">
      <c r="A71" s="8" t="s">
        <v>892</v>
      </c>
      <c r="B71" s="8" t="s">
        <v>414</v>
      </c>
      <c r="C71"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71" s="6" t="s">
        <v>386</v>
      </c>
      <c r="E71" s="8" t="s">
        <v>418</v>
      </c>
      <c r="F71" s="8" t="s">
        <v>419</v>
      </c>
      <c r="H71" s="6" t="s">
        <v>345</v>
      </c>
      <c r="I71" s="6" t="s">
        <v>18</v>
      </c>
      <c r="J71" s="6"/>
      <c r="K71" s="7">
        <v>45215</v>
      </c>
      <c r="L71" s="6" t="s">
        <v>20</v>
      </c>
      <c r="M71" s="8" t="s">
        <v>346</v>
      </c>
      <c r="N71" s="6" t="str">
        <f>HYPERLINK("https://docs.wto.org/imrd/directdoc.asp?DDFDocuments/t/G/TBTN23/USA2038.DOCX", "https://docs.wto.org/imrd/directdoc.asp?DDFDocuments/t/G/TBTN23/USA2038.DOCX")</f>
        <v>https://docs.wto.org/imrd/directdoc.asp?DDFDocuments/t/G/TBTN23/USA2038.DOCX</v>
      </c>
      <c r="O71" s="6"/>
      <c r="P71" s="6"/>
    </row>
    <row r="72" spans="1:16" ht="95.1" customHeight="1">
      <c r="A72" s="8" t="s">
        <v>892</v>
      </c>
      <c r="B72" s="8" t="s">
        <v>414</v>
      </c>
      <c r="C72"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72" s="6" t="s">
        <v>423</v>
      </c>
      <c r="E72" s="8" t="s">
        <v>412</v>
      </c>
      <c r="F72" s="8" t="s">
        <v>413</v>
      </c>
      <c r="H72" s="6" t="s">
        <v>347</v>
      </c>
      <c r="I72" s="6" t="s">
        <v>18</v>
      </c>
      <c r="J72" s="6"/>
      <c r="K72" s="7">
        <v>45216</v>
      </c>
      <c r="L72" s="6" t="s">
        <v>20</v>
      </c>
      <c r="M72" s="8" t="s">
        <v>322</v>
      </c>
      <c r="N72" s="6" t="str">
        <f>HYPERLINK("https://docs.wto.org/imrd/directdoc.asp?DDFDocuments/t/G/TBTN23/BDI395.DOCX", "https://docs.wto.org/imrd/directdoc.asp?DDFDocuments/t/G/TBTN23/BDI395.DOCX")</f>
        <v>https://docs.wto.org/imrd/directdoc.asp?DDFDocuments/t/G/TBTN23/BDI395.DOCX</v>
      </c>
      <c r="O72" s="6"/>
      <c r="P72" s="6"/>
    </row>
    <row r="73" spans="1:16" ht="95.1" customHeight="1">
      <c r="A73" s="8" t="s">
        <v>892</v>
      </c>
      <c r="B73" s="8" t="s">
        <v>414</v>
      </c>
      <c r="C73" s="6" t="str">
        <f>HYPERLINK("https://eping.wto.org/en/Search?viewData= G/TBT/N/ARE/590, G/TBT/N/BHR/677, G/TBT/N/KWT/648, G/TBT/N/OMN/507, G/TBT/N/QAT/657, G/TBT/N/SAU/1306, G/TBT/N/YEM/264"," G/TBT/N/ARE/590, G/TBT/N/BHR/677, G/TBT/N/KWT/648, G/TBT/N/OMN/507, G/TBT/N/QAT/657, G/TBT/N/SAU/1306, G/TBT/N/YEM/264")</f>
        <v xml:space="preserve"> G/TBT/N/ARE/590, G/TBT/N/BHR/677, G/TBT/N/KWT/648, G/TBT/N/OMN/507, G/TBT/N/QAT/657, G/TBT/N/SAU/1306, G/TBT/N/YEM/264</v>
      </c>
      <c r="D73" s="6" t="s">
        <v>422</v>
      </c>
      <c r="E73" s="8" t="s">
        <v>412</v>
      </c>
      <c r="F73" s="8" t="s">
        <v>413</v>
      </c>
      <c r="H73" s="6" t="s">
        <v>321</v>
      </c>
      <c r="I73" s="6" t="s">
        <v>18</v>
      </c>
      <c r="J73" s="6"/>
      <c r="K73" s="7">
        <v>45216</v>
      </c>
      <c r="L73" s="6" t="s">
        <v>20</v>
      </c>
      <c r="M73" s="8" t="s">
        <v>322</v>
      </c>
      <c r="N73" s="6" t="str">
        <f>HYPERLINK("https://docs.wto.org/imrd/directdoc.asp?DDFDocuments/t/G/TBTN23/BDI395.DOCX", "https://docs.wto.org/imrd/directdoc.asp?DDFDocuments/t/G/TBTN23/BDI395.DOCX")</f>
        <v>https://docs.wto.org/imrd/directdoc.asp?DDFDocuments/t/G/TBTN23/BDI395.DOCX</v>
      </c>
      <c r="O73" s="6"/>
      <c r="P73" s="6"/>
    </row>
    <row r="74" spans="1:16" ht="95.1" customHeight="1">
      <c r="A74" s="8" t="s">
        <v>892</v>
      </c>
      <c r="B74" s="8" t="s">
        <v>414</v>
      </c>
      <c r="C74" s="6" t="str">
        <f>HYPERLINK("https://eping.wto.org/en/Search?viewData= G/TBT/N/ARE/589, G/TBT/N/BHR/676, G/TBT/N/KWT/647, G/TBT/N/OMN/506, G/TBT/N/QAT/656, G/TBT/N/SAU/1305, G/TBT/N/YEM/263"," G/TBT/N/ARE/589, G/TBT/N/BHR/676, G/TBT/N/KWT/647, G/TBT/N/OMN/506, G/TBT/N/QAT/656, G/TBT/N/SAU/1305, G/TBT/N/YEM/263")</f>
        <v xml:space="preserve"> G/TBT/N/ARE/589, G/TBT/N/BHR/676, G/TBT/N/KWT/647, G/TBT/N/OMN/506, G/TBT/N/QAT/656, G/TBT/N/SAU/1305, G/TBT/N/YEM/263</v>
      </c>
      <c r="D74" s="6" t="s">
        <v>411</v>
      </c>
      <c r="E74" s="8" t="s">
        <v>418</v>
      </c>
      <c r="F74" s="8" t="s">
        <v>419</v>
      </c>
      <c r="H74" s="6" t="s">
        <v>347</v>
      </c>
      <c r="I74" s="6" t="s">
        <v>18</v>
      </c>
      <c r="J74" s="6"/>
      <c r="K74" s="7">
        <v>45216</v>
      </c>
      <c r="L74" s="6" t="s">
        <v>20</v>
      </c>
      <c r="M74" s="8" t="s">
        <v>322</v>
      </c>
      <c r="N74" s="6" t="str">
        <f>HYPERLINK("https://docs.wto.org/imrd/directdoc.asp?DDFDocuments/t/G/TBTN23/BDI395.DOCX", "https://docs.wto.org/imrd/directdoc.asp?DDFDocuments/t/G/TBTN23/BDI395.DOCX")</f>
        <v>https://docs.wto.org/imrd/directdoc.asp?DDFDocuments/t/G/TBTN23/BDI395.DOCX</v>
      </c>
      <c r="O74" s="6"/>
      <c r="P74" s="6"/>
    </row>
    <row r="75" spans="1:16" ht="95.1" customHeight="1">
      <c r="A75" s="8" t="s">
        <v>881</v>
      </c>
      <c r="B75" s="8" t="s">
        <v>275</v>
      </c>
      <c r="C75" s="6" t="str">
        <f>HYPERLINK("https://eping.wto.org/en/Search?viewData= G/TBT/N/UKR/267"," G/TBT/N/UKR/267")</f>
        <v xml:space="preserve"> G/TBT/N/UKR/267</v>
      </c>
      <c r="D75" s="6" t="s">
        <v>272</v>
      </c>
      <c r="E75" s="8" t="s">
        <v>273</v>
      </c>
      <c r="F75" s="8" t="s">
        <v>274</v>
      </c>
      <c r="H75" s="6" t="s">
        <v>347</v>
      </c>
      <c r="I75" s="6" t="s">
        <v>18</v>
      </c>
      <c r="J75" s="6"/>
      <c r="K75" s="7">
        <v>45216</v>
      </c>
      <c r="L75" s="6" t="s">
        <v>20</v>
      </c>
      <c r="M75" s="8" t="s">
        <v>322</v>
      </c>
      <c r="N75" s="6" t="str">
        <f>HYPERLINK("https://docs.wto.org/imrd/directdoc.asp?DDFDocuments/t/G/TBTN23/BDI395.DOCX", "https://docs.wto.org/imrd/directdoc.asp?DDFDocuments/t/G/TBTN23/BDI395.DOCX")</f>
        <v>https://docs.wto.org/imrd/directdoc.asp?DDFDocuments/t/G/TBTN23/BDI395.DOCX</v>
      </c>
      <c r="O75" s="6"/>
      <c r="P75" s="6"/>
    </row>
    <row r="76" spans="1:16" ht="95.1" customHeight="1">
      <c r="A76" s="8" t="s">
        <v>928</v>
      </c>
      <c r="B76" s="8" t="s">
        <v>602</v>
      </c>
      <c r="C76" s="6" t="str">
        <f>HYPERLINK("https://eping.wto.org/en/Search?viewData= G/TBT/N/SAU/1300"," G/TBT/N/SAU/1300")</f>
        <v xml:space="preserve"> G/TBT/N/SAU/1300</v>
      </c>
      <c r="D76" s="6" t="s">
        <v>386</v>
      </c>
      <c r="E76" s="8" t="s">
        <v>600</v>
      </c>
      <c r="F76" s="8" t="s">
        <v>601</v>
      </c>
      <c r="H76" s="6" t="s">
        <v>333</v>
      </c>
      <c r="I76" s="6" t="s">
        <v>18</v>
      </c>
      <c r="J76" s="6"/>
      <c r="K76" s="7">
        <v>45216</v>
      </c>
      <c r="L76" s="6" t="s">
        <v>20</v>
      </c>
      <c r="M76" s="8" t="s">
        <v>334</v>
      </c>
      <c r="N76" s="6" t="str">
        <f>HYPERLINK("https://docs.wto.org/imrd/directdoc.asp?DDFDocuments/t/G/TBTN23/BDI396.DOCX", "https://docs.wto.org/imrd/directdoc.asp?DDFDocuments/t/G/TBTN23/BDI396.DOCX")</f>
        <v>https://docs.wto.org/imrd/directdoc.asp?DDFDocuments/t/G/TBTN23/BDI396.DOCX</v>
      </c>
      <c r="O76" s="6"/>
      <c r="P76" s="6"/>
    </row>
    <row r="77" spans="1:16" ht="95.1" customHeight="1">
      <c r="A77" s="8" t="s">
        <v>836</v>
      </c>
      <c r="B77" s="8" t="s">
        <v>84</v>
      </c>
      <c r="C77" s="6" t="str">
        <f>HYPERLINK("https://eping.wto.org/en/Search?viewData= G/TBT/N/KOR/1161"," G/TBT/N/KOR/1161")</f>
        <v xml:space="preserve"> G/TBT/N/KOR/1161</v>
      </c>
      <c r="D77" s="6" t="s">
        <v>14</v>
      </c>
      <c r="E77" s="8" t="s">
        <v>82</v>
      </c>
      <c r="F77" s="8" t="s">
        <v>83</v>
      </c>
      <c r="H77" s="6" t="s">
        <v>340</v>
      </c>
      <c r="I77" s="6" t="s">
        <v>18</v>
      </c>
      <c r="J77" s="6"/>
      <c r="K77" s="7">
        <v>45216</v>
      </c>
      <c r="L77" s="6" t="s">
        <v>20</v>
      </c>
      <c r="M77" s="8" t="s">
        <v>334</v>
      </c>
      <c r="N77" s="6" t="str">
        <f>HYPERLINK("https://docs.wto.org/imrd/directdoc.asp?DDFDocuments/t/G/TBTN23/BDI396.DOCX", "https://docs.wto.org/imrd/directdoc.asp?DDFDocuments/t/G/TBTN23/BDI396.DOCX")</f>
        <v>https://docs.wto.org/imrd/directdoc.asp?DDFDocuments/t/G/TBTN23/BDI396.DOCX</v>
      </c>
      <c r="O77" s="6"/>
      <c r="P77" s="6"/>
    </row>
    <row r="78" spans="1:16" ht="95.1" customHeight="1">
      <c r="A78" s="8" t="s">
        <v>836</v>
      </c>
      <c r="B78" s="8" t="s">
        <v>84</v>
      </c>
      <c r="C78" s="6" t="str">
        <f>HYPERLINK("https://eping.wto.org/en/Search?viewData= G/TBT/N/KOR/1162"," G/TBT/N/KOR/1162")</f>
        <v xml:space="preserve"> G/TBT/N/KOR/1162</v>
      </c>
      <c r="D78" s="6" t="s">
        <v>14</v>
      </c>
      <c r="E78" s="8" t="s">
        <v>134</v>
      </c>
      <c r="F78" s="8" t="s">
        <v>135</v>
      </c>
      <c r="H78" s="6" t="s">
        <v>351</v>
      </c>
      <c r="I78" s="6" t="s">
        <v>18</v>
      </c>
      <c r="J78" s="6"/>
      <c r="K78" s="7">
        <v>45215</v>
      </c>
      <c r="L78" s="6" t="s">
        <v>20</v>
      </c>
      <c r="M78" s="8" t="s">
        <v>352</v>
      </c>
      <c r="N78" s="6" t="str">
        <f>HYPERLINK("https://docs.wto.org/imrd/directdoc.asp?DDFDocuments/t/G/TBTN23/BDI392.DOCX", "https://docs.wto.org/imrd/directdoc.asp?DDFDocuments/t/G/TBTN23/BDI392.DOCX")</f>
        <v>https://docs.wto.org/imrd/directdoc.asp?DDFDocuments/t/G/TBTN23/BDI392.DOCX</v>
      </c>
      <c r="O78" s="6"/>
      <c r="P78" s="6"/>
    </row>
    <row r="79" spans="1:16" ht="95.1" customHeight="1">
      <c r="A79" s="8" t="s">
        <v>836</v>
      </c>
      <c r="B79" s="8" t="s">
        <v>84</v>
      </c>
      <c r="C79" s="6" t="str">
        <f>HYPERLINK("https://eping.wto.org/en/Search?viewData= G/TBT/N/KOR/1163"," G/TBT/N/KOR/1163")</f>
        <v xml:space="preserve"> G/TBT/N/KOR/1163</v>
      </c>
      <c r="D79" s="6" t="s">
        <v>14</v>
      </c>
      <c r="E79" s="8" t="s">
        <v>152</v>
      </c>
      <c r="F79" s="8" t="s">
        <v>153</v>
      </c>
      <c r="H79" s="6" t="s">
        <v>356</v>
      </c>
      <c r="I79" s="6" t="s">
        <v>18</v>
      </c>
      <c r="J79" s="6"/>
      <c r="K79" s="7">
        <v>45217</v>
      </c>
      <c r="L79" s="6" t="s">
        <v>20</v>
      </c>
      <c r="M79" s="8" t="s">
        <v>357</v>
      </c>
      <c r="N79" s="6" t="str">
        <f>HYPERLINK("https://docs.wto.org/imrd/directdoc.asp?DDFDocuments/t/G/TBTN23/USA2035.DOCX", "https://docs.wto.org/imrd/directdoc.asp?DDFDocuments/t/G/TBTN23/USA2035.DOCX")</f>
        <v>https://docs.wto.org/imrd/directdoc.asp?DDFDocuments/t/G/TBTN23/USA2035.DOCX</v>
      </c>
      <c r="O79" s="6"/>
      <c r="P79" s="6"/>
    </row>
    <row r="80" spans="1:16" ht="95.1" customHeight="1">
      <c r="A80" s="8" t="s">
        <v>836</v>
      </c>
      <c r="B80" s="8" t="s">
        <v>785</v>
      </c>
      <c r="C80" s="6" t="str">
        <f>HYPERLINK("https://eping.wto.org/en/Search?viewData= G/TBT/N/CAN/704"," G/TBT/N/CAN/704")</f>
        <v xml:space="preserve"> G/TBT/N/CAN/704</v>
      </c>
      <c r="D80" s="6" t="s">
        <v>782</v>
      </c>
      <c r="E80" s="8" t="s">
        <v>783</v>
      </c>
      <c r="F80" s="8" t="s">
        <v>784</v>
      </c>
      <c r="H80" s="6" t="s">
        <v>202</v>
      </c>
      <c r="I80" s="6" t="s">
        <v>18</v>
      </c>
      <c r="J80" s="6"/>
      <c r="K80" s="7">
        <v>45215</v>
      </c>
      <c r="L80" s="6" t="s">
        <v>20</v>
      </c>
      <c r="M80" s="8" t="s">
        <v>361</v>
      </c>
      <c r="N80" s="6" t="str">
        <f>HYPERLINK("https://docs.wto.org/imrd/directdoc.asp?DDFDocuments/t/G/TBTN23/BDI393.DOCX", "https://docs.wto.org/imrd/directdoc.asp?DDFDocuments/t/G/TBTN23/BDI393.DOCX")</f>
        <v>https://docs.wto.org/imrd/directdoc.asp?DDFDocuments/t/G/TBTN23/BDI393.DOCX</v>
      </c>
      <c r="O80" s="6"/>
      <c r="P80" s="6"/>
    </row>
    <row r="81" spans="1:16" ht="95.1" customHeight="1">
      <c r="A81" s="8" t="s">
        <v>836</v>
      </c>
      <c r="B81" s="8" t="s">
        <v>794</v>
      </c>
      <c r="C81" s="6" t="str">
        <f>HYPERLINK("https://eping.wto.org/en/Search?viewData= G/TBT/N/PRY/139"," G/TBT/N/PRY/139")</f>
        <v xml:space="preserve"> G/TBT/N/PRY/139</v>
      </c>
      <c r="D81" s="6" t="s">
        <v>791</v>
      </c>
      <c r="E81" s="8" t="s">
        <v>792</v>
      </c>
      <c r="F81" s="8" t="s">
        <v>793</v>
      </c>
      <c r="H81" s="6" t="s">
        <v>362</v>
      </c>
      <c r="I81" s="6" t="s">
        <v>18</v>
      </c>
      <c r="J81" s="6"/>
      <c r="K81" s="7">
        <v>45215</v>
      </c>
      <c r="L81" s="6" t="s">
        <v>20</v>
      </c>
      <c r="M81" s="8" t="s">
        <v>361</v>
      </c>
      <c r="N81" s="6" t="str">
        <f>HYPERLINK("https://docs.wto.org/imrd/directdoc.asp?DDFDocuments/t/G/TBTN23/BDI393.DOCX", "https://docs.wto.org/imrd/directdoc.asp?DDFDocuments/t/G/TBTN23/BDI393.DOCX")</f>
        <v>https://docs.wto.org/imrd/directdoc.asp?DDFDocuments/t/G/TBTN23/BDI393.DOCX</v>
      </c>
      <c r="O81" s="6"/>
      <c r="P81" s="6"/>
    </row>
    <row r="82" spans="1:16" ht="95.1" customHeight="1">
      <c r="A82" s="8" t="s">
        <v>873</v>
      </c>
      <c r="B82" s="8" t="s">
        <v>281</v>
      </c>
      <c r="C82" s="6" t="str">
        <f>HYPERLINK("https://eping.wto.org/en/Search?viewData= G/TBT/N/KEN/1489"," G/TBT/N/KEN/1489")</f>
        <v xml:space="preserve"> G/TBT/N/KEN/1489</v>
      </c>
      <c r="D82" s="6" t="s">
        <v>279</v>
      </c>
      <c r="E82" s="8" t="s">
        <v>280</v>
      </c>
      <c r="F82" s="8" t="s">
        <v>237</v>
      </c>
      <c r="H82" s="6" t="s">
        <v>366</v>
      </c>
      <c r="I82" s="6" t="s">
        <v>18</v>
      </c>
      <c r="J82" s="6"/>
      <c r="K82" s="7">
        <v>45215</v>
      </c>
      <c r="L82" s="6" t="s">
        <v>20</v>
      </c>
      <c r="M82" s="8" t="s">
        <v>367</v>
      </c>
      <c r="N82" s="6" t="str">
        <f>HYPERLINK("https://docs.wto.org/imrd/directdoc.asp?DDFDocuments/t/G/TBTN23/CHE279.DOCX", "https://docs.wto.org/imrd/directdoc.asp?DDFDocuments/t/G/TBTN23/CHE279.DOCX")</f>
        <v>https://docs.wto.org/imrd/directdoc.asp?DDFDocuments/t/G/TBTN23/CHE279.DOCX</v>
      </c>
      <c r="O82" s="6"/>
      <c r="P82" s="6"/>
    </row>
    <row r="83" spans="1:16" ht="95.1" customHeight="1">
      <c r="A83" s="8" t="s">
        <v>873</v>
      </c>
      <c r="B83" s="8" t="s">
        <v>281</v>
      </c>
      <c r="C83" s="6" t="str">
        <f>HYPERLINK("https://eping.wto.org/en/Search?viewData= G/TBT/N/KEN/1488"," G/TBT/N/KEN/1488")</f>
        <v xml:space="preserve"> G/TBT/N/KEN/1488</v>
      </c>
      <c r="D83" s="6" t="s">
        <v>279</v>
      </c>
      <c r="E83" s="8" t="s">
        <v>284</v>
      </c>
      <c r="F83" s="8" t="s">
        <v>285</v>
      </c>
      <c r="H83" s="6" t="s">
        <v>362</v>
      </c>
      <c r="I83" s="6" t="s">
        <v>18</v>
      </c>
      <c r="J83" s="6"/>
      <c r="K83" s="7">
        <v>45215</v>
      </c>
      <c r="L83" s="6" t="s">
        <v>20</v>
      </c>
      <c r="M83" s="8" t="s">
        <v>361</v>
      </c>
      <c r="N83" s="6" t="str">
        <f>HYPERLINK("https://docs.wto.org/imrd/directdoc.asp?DDFDocuments/t/G/TBTN23/BDI393.DOCX", "https://docs.wto.org/imrd/directdoc.asp?DDFDocuments/t/G/TBTN23/BDI393.DOCX")</f>
        <v>https://docs.wto.org/imrd/directdoc.asp?DDFDocuments/t/G/TBTN23/BDI393.DOCX</v>
      </c>
      <c r="O83" s="6"/>
      <c r="P83" s="6"/>
    </row>
    <row r="84" spans="1:16" ht="95.1" customHeight="1">
      <c r="A84" s="8" t="s">
        <v>873</v>
      </c>
      <c r="B84" s="8" t="s">
        <v>281</v>
      </c>
      <c r="C84" s="6" t="str">
        <f>HYPERLINK("https://eping.wto.org/en/Search?viewData= G/TBT/N/KEN/1486"," G/TBT/N/KEN/1486")</f>
        <v xml:space="preserve"> G/TBT/N/KEN/1486</v>
      </c>
      <c r="D84" s="6" t="s">
        <v>279</v>
      </c>
      <c r="E84" s="8" t="s">
        <v>287</v>
      </c>
      <c r="F84" s="8" t="s">
        <v>258</v>
      </c>
      <c r="H84" s="6" t="s">
        <v>362</v>
      </c>
      <c r="I84" s="6" t="s">
        <v>18</v>
      </c>
      <c r="J84" s="6"/>
      <c r="K84" s="7">
        <v>45215</v>
      </c>
      <c r="L84" s="6" t="s">
        <v>20</v>
      </c>
      <c r="M84" s="8" t="s">
        <v>371</v>
      </c>
      <c r="N84" s="6" t="str">
        <f>HYPERLINK("https://docs.wto.org/imrd/directdoc.asp?DDFDocuments/t/G/TBTN23/BDI394.DOCX", "https://docs.wto.org/imrd/directdoc.asp?DDFDocuments/t/G/TBTN23/BDI394.DOCX")</f>
        <v>https://docs.wto.org/imrd/directdoc.asp?DDFDocuments/t/G/TBTN23/BDI394.DOCX</v>
      </c>
      <c r="O84" s="6"/>
      <c r="P84" s="6"/>
    </row>
    <row r="85" spans="1:16" ht="95.1" customHeight="1">
      <c r="A85" s="8" t="s">
        <v>873</v>
      </c>
      <c r="B85" s="8" t="s">
        <v>281</v>
      </c>
      <c r="C85" s="6" t="str">
        <f>HYPERLINK("https://eping.wto.org/en/Search?viewData= G/TBT/N/KEN/1485"," G/TBT/N/KEN/1485")</f>
        <v xml:space="preserve"> G/TBT/N/KEN/1485</v>
      </c>
      <c r="D85" s="6" t="s">
        <v>279</v>
      </c>
      <c r="E85" s="8" t="s">
        <v>289</v>
      </c>
      <c r="F85" s="8" t="s">
        <v>250</v>
      </c>
      <c r="H85" s="6" t="s">
        <v>58</v>
      </c>
      <c r="I85" s="6" t="s">
        <v>18</v>
      </c>
      <c r="J85" s="6"/>
      <c r="K85" s="7">
        <v>45215</v>
      </c>
      <c r="L85" s="6" t="s">
        <v>20</v>
      </c>
      <c r="M85" s="8" t="s">
        <v>375</v>
      </c>
      <c r="N85" s="6" t="str">
        <f>HYPERLINK("https://docs.wto.org/imrd/directdoc.asp?DDFDocuments/t/G/TBTN23/KOR1160.DOCX", "https://docs.wto.org/imrd/directdoc.asp?DDFDocuments/t/G/TBTN23/KOR1160.DOCX")</f>
        <v>https://docs.wto.org/imrd/directdoc.asp?DDFDocuments/t/G/TBTN23/KOR1160.DOCX</v>
      </c>
      <c r="O85" s="6"/>
      <c r="P85" s="6"/>
    </row>
    <row r="86" spans="1:16" ht="95.1" customHeight="1">
      <c r="A86" s="8" t="s">
        <v>873</v>
      </c>
      <c r="B86" s="8" t="s">
        <v>281</v>
      </c>
      <c r="C86" s="6" t="str">
        <f>HYPERLINK("https://eping.wto.org/en/Search?viewData= G/TBT/N/KEN/1490"," G/TBT/N/KEN/1490")</f>
        <v xml:space="preserve"> G/TBT/N/KEN/1490</v>
      </c>
      <c r="D86" s="6" t="s">
        <v>279</v>
      </c>
      <c r="E86" s="8" t="s">
        <v>291</v>
      </c>
      <c r="F86" s="8" t="s">
        <v>292</v>
      </c>
      <c r="H86" s="6" t="s">
        <v>379</v>
      </c>
      <c r="I86" s="6" t="s">
        <v>18</v>
      </c>
      <c r="J86" s="6"/>
      <c r="K86" s="7">
        <v>45215</v>
      </c>
      <c r="L86" s="6" t="s">
        <v>20</v>
      </c>
      <c r="M86" s="8" t="s">
        <v>380</v>
      </c>
      <c r="N86" s="6" t="str">
        <f>HYPERLINK("https://docs.wto.org/imrd/directdoc.asp?DDFDocuments/t/G/TBTN23/BDI391.DOCX", "https://docs.wto.org/imrd/directdoc.asp?DDFDocuments/t/G/TBTN23/BDI391.DOCX")</f>
        <v>https://docs.wto.org/imrd/directdoc.asp?DDFDocuments/t/G/TBTN23/BDI391.DOCX</v>
      </c>
      <c r="O86" s="6"/>
      <c r="P86" s="6"/>
    </row>
    <row r="87" spans="1:16" ht="95.1" customHeight="1">
      <c r="A87" s="8" t="s">
        <v>873</v>
      </c>
      <c r="B87" s="8" t="s">
        <v>281</v>
      </c>
      <c r="C87" s="6" t="str">
        <f>HYPERLINK("https://eping.wto.org/en/Search?viewData= G/TBT/N/KEN/1483"," G/TBT/N/KEN/1483")</f>
        <v xml:space="preserve"> G/TBT/N/KEN/1483</v>
      </c>
      <c r="D87" s="6" t="s">
        <v>279</v>
      </c>
      <c r="E87" s="8" t="s">
        <v>294</v>
      </c>
      <c r="F87" s="8" t="s">
        <v>242</v>
      </c>
      <c r="H87" s="6" t="s">
        <v>202</v>
      </c>
      <c r="I87" s="6" t="s">
        <v>18</v>
      </c>
      <c r="J87" s="6"/>
      <c r="K87" s="7">
        <v>45215</v>
      </c>
      <c r="L87" s="6" t="s">
        <v>20</v>
      </c>
      <c r="M87" s="8" t="s">
        <v>361</v>
      </c>
      <c r="N87" s="6" t="str">
        <f>HYPERLINK("https://docs.wto.org/imrd/directdoc.asp?DDFDocuments/t/G/TBTN23/BDI393.DOCX", "https://docs.wto.org/imrd/directdoc.asp?DDFDocuments/t/G/TBTN23/BDI393.DOCX")</f>
        <v>https://docs.wto.org/imrd/directdoc.asp?DDFDocuments/t/G/TBTN23/BDI393.DOCX</v>
      </c>
      <c r="O87" s="6"/>
      <c r="P87" s="6"/>
    </row>
    <row r="88" spans="1:16" ht="95.1" customHeight="1">
      <c r="A88" s="8" t="s">
        <v>873</v>
      </c>
      <c r="B88" s="8" t="s">
        <v>281</v>
      </c>
      <c r="C88" s="6" t="str">
        <f>HYPERLINK("https://eping.wto.org/en/Search?viewData= G/TBT/N/KEN/1487"," G/TBT/N/KEN/1487")</f>
        <v xml:space="preserve"> G/TBT/N/KEN/1487</v>
      </c>
      <c r="D88" s="6" t="s">
        <v>279</v>
      </c>
      <c r="E88" s="8" t="s">
        <v>296</v>
      </c>
      <c r="F88" s="8" t="s">
        <v>246</v>
      </c>
      <c r="H88" s="6" t="s">
        <v>362</v>
      </c>
      <c r="I88" s="6" t="s">
        <v>18</v>
      </c>
      <c r="J88" s="6"/>
      <c r="K88" s="7">
        <v>45215</v>
      </c>
      <c r="L88" s="6" t="s">
        <v>20</v>
      </c>
      <c r="M88" s="8" t="s">
        <v>361</v>
      </c>
      <c r="N88" s="6" t="str">
        <f>HYPERLINK("https://docs.wto.org/imrd/directdoc.asp?DDFDocuments/t/G/TBTN23/BDI393.DOCX", "https://docs.wto.org/imrd/directdoc.asp?DDFDocuments/t/G/TBTN23/BDI393.DOCX")</f>
        <v>https://docs.wto.org/imrd/directdoc.asp?DDFDocuments/t/G/TBTN23/BDI393.DOCX</v>
      </c>
      <c r="O88" s="6"/>
      <c r="P88" s="6"/>
    </row>
    <row r="89" spans="1:16" ht="95.1" customHeight="1">
      <c r="A89" s="8" t="s">
        <v>873</v>
      </c>
      <c r="B89" s="8" t="s">
        <v>281</v>
      </c>
      <c r="C89" s="6" t="str">
        <f>HYPERLINK("https://eping.wto.org/en/Search?viewData= G/TBT/N/KEN/1484"," G/TBT/N/KEN/1484")</f>
        <v xml:space="preserve"> G/TBT/N/KEN/1484</v>
      </c>
      <c r="D89" s="6" t="s">
        <v>279</v>
      </c>
      <c r="E89" s="8" t="s">
        <v>305</v>
      </c>
      <c r="F89" s="8" t="s">
        <v>200</v>
      </c>
      <c r="H89" s="6" t="s">
        <v>379</v>
      </c>
      <c r="I89" s="6" t="s">
        <v>18</v>
      </c>
      <c r="J89" s="6"/>
      <c r="K89" s="7">
        <v>45215</v>
      </c>
      <c r="L89" s="6" t="s">
        <v>20</v>
      </c>
      <c r="M89" s="8" t="s">
        <v>352</v>
      </c>
      <c r="N89" s="6" t="str">
        <f>HYPERLINK("https://docs.wto.org/imrd/directdoc.asp?DDFDocuments/t/G/TBTN23/BDI392.DOCX", "https://docs.wto.org/imrd/directdoc.asp?DDFDocuments/t/G/TBTN23/BDI392.DOCX")</f>
        <v>https://docs.wto.org/imrd/directdoc.asp?DDFDocuments/t/G/TBTN23/BDI392.DOCX</v>
      </c>
      <c r="O89" s="6"/>
      <c r="P89" s="6"/>
    </row>
    <row r="90" spans="1:16" ht="95.1" customHeight="1">
      <c r="A90" s="8" t="s">
        <v>939</v>
      </c>
      <c r="B90" s="8" t="s">
        <v>682</v>
      </c>
      <c r="C90" s="6" t="str">
        <f>HYPERLINK("https://eping.wto.org/en/Search?viewData= G/TBT/N/CHL/657"," G/TBT/N/CHL/657")</f>
        <v xml:space="preserve"> G/TBT/N/CHL/657</v>
      </c>
      <c r="D90" s="6" t="s">
        <v>545</v>
      </c>
      <c r="E90" s="8" t="s">
        <v>680</v>
      </c>
      <c r="F90" s="8" t="s">
        <v>681</v>
      </c>
      <c r="H90" s="6" t="s">
        <v>384</v>
      </c>
      <c r="I90" s="6" t="s">
        <v>18</v>
      </c>
      <c r="J90" s="6"/>
      <c r="K90" s="7">
        <v>45187</v>
      </c>
      <c r="L90" s="6" t="s">
        <v>20</v>
      </c>
      <c r="M90" s="8" t="s">
        <v>385</v>
      </c>
      <c r="N90" s="6" t="str">
        <f>HYPERLINK("https://docs.wto.org/imrd/directdoc.asp?DDFDocuments/t/G/TBTN23/USA2036.DOCX", "https://docs.wto.org/imrd/directdoc.asp?DDFDocuments/t/G/TBTN23/USA2036.DOCX")</f>
        <v>https://docs.wto.org/imrd/directdoc.asp?DDFDocuments/t/G/TBTN23/USA2036.DOCX</v>
      </c>
      <c r="O90" s="6"/>
      <c r="P90" s="6"/>
    </row>
    <row r="91" spans="1:16" ht="95.1" customHeight="1">
      <c r="A91" s="8" t="s">
        <v>894</v>
      </c>
      <c r="B91" s="8" t="s">
        <v>437</v>
      </c>
      <c r="C91" s="6" t="str">
        <f>HYPERLINK("https://eping.wto.org/en/Search?viewData= G/TBT/N/KEN/1476"," G/TBT/N/KEN/1476")</f>
        <v xml:space="preserve"> G/TBT/N/KEN/1476</v>
      </c>
      <c r="D91" s="6" t="s">
        <v>279</v>
      </c>
      <c r="E91" s="8" t="s">
        <v>435</v>
      </c>
      <c r="F91" s="8" t="s">
        <v>436</v>
      </c>
      <c r="H91" s="6" t="s">
        <v>390</v>
      </c>
      <c r="I91" s="6" t="s">
        <v>18</v>
      </c>
      <c r="J91" s="6"/>
      <c r="K91" s="7">
        <v>45215</v>
      </c>
      <c r="L91" s="6" t="s">
        <v>20</v>
      </c>
      <c r="M91" s="8" t="s">
        <v>391</v>
      </c>
      <c r="N91" s="6" t="str">
        <f>HYPERLINK("https://docs.wto.org/imrd/directdoc.asp?DDFDocuments/t/G/TBTN23/SAU1307.DOCX", "https://docs.wto.org/imrd/directdoc.asp?DDFDocuments/t/G/TBTN23/SAU1307.DOCX")</f>
        <v>https://docs.wto.org/imrd/directdoc.asp?DDFDocuments/t/G/TBTN23/SAU1307.DOCX</v>
      </c>
      <c r="O91" s="6"/>
      <c r="P91" s="6"/>
    </row>
    <row r="92" spans="1:16" ht="95.1" customHeight="1">
      <c r="A92" s="8" t="s">
        <v>894</v>
      </c>
      <c r="B92" s="8" t="s">
        <v>437</v>
      </c>
      <c r="C92" s="6" t="str">
        <f>HYPERLINK("https://eping.wto.org/en/Search?viewData= G/TBT/N/KEN/1475"," G/TBT/N/KEN/1475")</f>
        <v xml:space="preserve"> G/TBT/N/KEN/1475</v>
      </c>
      <c r="D92" s="6" t="s">
        <v>279</v>
      </c>
      <c r="E92" s="8" t="s">
        <v>454</v>
      </c>
      <c r="F92" s="8" t="s">
        <v>455</v>
      </c>
      <c r="H92" s="6" t="s">
        <v>379</v>
      </c>
      <c r="I92" s="6" t="s">
        <v>18</v>
      </c>
      <c r="J92" s="6"/>
      <c r="K92" s="7">
        <v>45215</v>
      </c>
      <c r="L92" s="6" t="s">
        <v>20</v>
      </c>
      <c r="M92" s="8" t="s">
        <v>352</v>
      </c>
      <c r="N92" s="6" t="str">
        <f>HYPERLINK("https://docs.wto.org/imrd/directdoc.asp?DDFDocuments/t/G/TBTN23/BDI392.DOCX", "https://docs.wto.org/imrd/directdoc.asp?DDFDocuments/t/G/TBTN23/BDI392.DOCX")</f>
        <v>https://docs.wto.org/imrd/directdoc.asp?DDFDocuments/t/G/TBTN23/BDI392.DOCX</v>
      </c>
      <c r="O92" s="6"/>
      <c r="P92" s="6"/>
    </row>
    <row r="93" spans="1:16" ht="95.1" customHeight="1">
      <c r="A93" s="8" t="s">
        <v>911</v>
      </c>
      <c r="B93" s="8" t="s">
        <v>514</v>
      </c>
      <c r="C93" s="6" t="str">
        <f>HYPERLINK("https://eping.wto.org/en/Search?viewData= G/TBT/N/USA/2032"," G/TBT/N/USA/2032")</f>
        <v xml:space="preserve"> G/TBT/N/USA/2032</v>
      </c>
      <c r="D93" s="6" t="s">
        <v>76</v>
      </c>
      <c r="E93" s="8" t="s">
        <v>512</v>
      </c>
      <c r="F93" s="8" t="s">
        <v>513</v>
      </c>
      <c r="H93" s="6" t="s">
        <v>202</v>
      </c>
      <c r="I93" s="6" t="s">
        <v>18</v>
      </c>
      <c r="J93" s="6"/>
      <c r="K93" s="7">
        <v>45215</v>
      </c>
      <c r="L93" s="6" t="s">
        <v>20</v>
      </c>
      <c r="M93" s="8" t="s">
        <v>371</v>
      </c>
      <c r="N93" s="6" t="str">
        <f>HYPERLINK("https://docs.wto.org/imrd/directdoc.asp?DDFDocuments/t/G/TBTN23/BDI394.DOCX", "https://docs.wto.org/imrd/directdoc.asp?DDFDocuments/t/G/TBTN23/BDI394.DOCX")</f>
        <v>https://docs.wto.org/imrd/directdoc.asp?DDFDocuments/t/G/TBTN23/BDI394.DOCX</v>
      </c>
      <c r="O93" s="6"/>
      <c r="P93" s="6"/>
    </row>
    <row r="94" spans="1:16" ht="95.1" customHeight="1">
      <c r="A94" s="8" t="s">
        <v>877</v>
      </c>
      <c r="B94" s="8" t="s">
        <v>320</v>
      </c>
      <c r="C94" s="6" t="str">
        <f>HYPERLINK("https://eping.wto.org/en/Search?viewData= G/TBT/N/BDI/395, G/TBT/N/KEN/1481, G/TBT/N/RWA/919, G/TBT/N/TZA/1015, G/TBT/N/UGA/1828"," G/TBT/N/BDI/395, G/TBT/N/KEN/1481, G/TBT/N/RWA/919, G/TBT/N/TZA/1015, G/TBT/N/UGA/1828")</f>
        <v xml:space="preserve"> G/TBT/N/BDI/395, G/TBT/N/KEN/1481, G/TBT/N/RWA/919, G/TBT/N/TZA/1015, G/TBT/N/UGA/1828</v>
      </c>
      <c r="D94" s="6" t="s">
        <v>198</v>
      </c>
      <c r="E94" s="8" t="s">
        <v>318</v>
      </c>
      <c r="F94" s="8" t="s">
        <v>319</v>
      </c>
      <c r="H94" s="6" t="s">
        <v>202</v>
      </c>
      <c r="I94" s="6" t="s">
        <v>18</v>
      </c>
      <c r="J94" s="6"/>
      <c r="K94" s="7">
        <v>45215</v>
      </c>
      <c r="L94" s="6" t="s">
        <v>20</v>
      </c>
      <c r="M94" s="8" t="s">
        <v>371</v>
      </c>
      <c r="N94" s="6" t="str">
        <f>HYPERLINK("https://docs.wto.org/imrd/directdoc.asp?DDFDocuments/t/G/TBTN23/BDI394.DOCX", "https://docs.wto.org/imrd/directdoc.asp?DDFDocuments/t/G/TBTN23/BDI394.DOCX")</f>
        <v>https://docs.wto.org/imrd/directdoc.asp?DDFDocuments/t/G/TBTN23/BDI394.DOCX</v>
      </c>
      <c r="O94" s="6"/>
      <c r="P94" s="6"/>
    </row>
    <row r="95" spans="1:16" ht="95.1" customHeight="1">
      <c r="A95" s="8" t="s">
        <v>877</v>
      </c>
      <c r="B95" s="8" t="s">
        <v>332</v>
      </c>
      <c r="C95" s="6" t="str">
        <f>HYPERLINK("https://eping.wto.org/en/Search?viewData= G/TBT/N/BDI/396, G/TBT/N/KEN/1482, G/TBT/N/RWA/920, G/TBT/N/TZA/1016, G/TBT/N/UGA/1829"," G/TBT/N/BDI/396, G/TBT/N/KEN/1482, G/TBT/N/RWA/920, G/TBT/N/TZA/1016, G/TBT/N/UGA/1829")</f>
        <v xml:space="preserve"> G/TBT/N/BDI/396, G/TBT/N/KEN/1482, G/TBT/N/RWA/920, G/TBT/N/TZA/1016, G/TBT/N/UGA/1829</v>
      </c>
      <c r="D95" s="6" t="s">
        <v>329</v>
      </c>
      <c r="E95" s="8" t="s">
        <v>330</v>
      </c>
      <c r="F95" s="8" t="s">
        <v>331</v>
      </c>
      <c r="H95" s="6" t="s">
        <v>362</v>
      </c>
      <c r="I95" s="6" t="s">
        <v>18</v>
      </c>
      <c r="J95" s="6"/>
      <c r="K95" s="7">
        <v>45215</v>
      </c>
      <c r="L95" s="6" t="s">
        <v>20</v>
      </c>
      <c r="M95" s="8" t="s">
        <v>371</v>
      </c>
      <c r="N95" s="6" t="str">
        <f>HYPERLINK("https://docs.wto.org/imrd/directdoc.asp?DDFDocuments/t/G/TBTN23/BDI394.DOCX", "https://docs.wto.org/imrd/directdoc.asp?DDFDocuments/t/G/TBTN23/BDI394.DOCX")</f>
        <v>https://docs.wto.org/imrd/directdoc.asp?DDFDocuments/t/G/TBTN23/BDI394.DOCX</v>
      </c>
      <c r="O95" s="6"/>
      <c r="P95" s="6"/>
    </row>
    <row r="96" spans="1:16" ht="95.1" customHeight="1">
      <c r="A96" s="8" t="s">
        <v>877</v>
      </c>
      <c r="B96" s="8" t="s">
        <v>332</v>
      </c>
      <c r="C96" s="6" t="str">
        <f>HYPERLINK("https://eping.wto.org/en/Search?viewData= G/TBT/N/BDI/396, G/TBT/N/KEN/1482, G/TBT/N/RWA/920, G/TBT/N/TZA/1016, G/TBT/N/UGA/1829"," G/TBT/N/BDI/396, G/TBT/N/KEN/1482, G/TBT/N/RWA/920, G/TBT/N/TZA/1016, G/TBT/N/UGA/1829")</f>
        <v xml:space="preserve"> G/TBT/N/BDI/396, G/TBT/N/KEN/1482, G/TBT/N/RWA/920, G/TBT/N/TZA/1016, G/TBT/N/UGA/1829</v>
      </c>
      <c r="D96" s="6" t="s">
        <v>279</v>
      </c>
      <c r="E96" s="8" t="s">
        <v>330</v>
      </c>
      <c r="F96" s="8" t="s">
        <v>331</v>
      </c>
      <c r="H96" s="6" t="s">
        <v>362</v>
      </c>
      <c r="I96" s="6" t="s">
        <v>18</v>
      </c>
      <c r="J96" s="6"/>
      <c r="K96" s="7">
        <v>45215</v>
      </c>
      <c r="L96" s="6" t="s">
        <v>20</v>
      </c>
      <c r="M96" s="8" t="s">
        <v>371</v>
      </c>
      <c r="N96" s="6" t="str">
        <f>HYPERLINK("https://docs.wto.org/imrd/directdoc.asp?DDFDocuments/t/G/TBTN23/BDI394.DOCX", "https://docs.wto.org/imrd/directdoc.asp?DDFDocuments/t/G/TBTN23/BDI394.DOCX")</f>
        <v>https://docs.wto.org/imrd/directdoc.asp?DDFDocuments/t/G/TBTN23/BDI394.DOCX</v>
      </c>
      <c r="O96" s="6"/>
      <c r="P96" s="6"/>
    </row>
    <row r="97" spans="1:16" ht="95.1" customHeight="1">
      <c r="A97" s="8" t="s">
        <v>877</v>
      </c>
      <c r="B97" s="8" t="s">
        <v>332</v>
      </c>
      <c r="C97" s="6" t="str">
        <f>HYPERLINK("https://eping.wto.org/en/Search?viewData= G/TBT/N/BDI/396, G/TBT/N/KEN/1482, G/TBT/N/RWA/920, G/TBT/N/TZA/1016, G/TBT/N/UGA/1829"," G/TBT/N/BDI/396, G/TBT/N/KEN/1482, G/TBT/N/RWA/920, G/TBT/N/TZA/1016, G/TBT/N/UGA/1829")</f>
        <v xml:space="preserve"> G/TBT/N/BDI/396, G/TBT/N/KEN/1482, G/TBT/N/RWA/920, G/TBT/N/TZA/1016, G/TBT/N/UGA/1829</v>
      </c>
      <c r="D97" s="6" t="s">
        <v>341</v>
      </c>
      <c r="E97" s="8" t="s">
        <v>330</v>
      </c>
      <c r="F97" s="8" t="s">
        <v>331</v>
      </c>
      <c r="H97" s="6" t="s">
        <v>351</v>
      </c>
      <c r="I97" s="6" t="s">
        <v>18</v>
      </c>
      <c r="J97" s="6"/>
      <c r="K97" s="7">
        <v>45215</v>
      </c>
      <c r="L97" s="6" t="s">
        <v>20</v>
      </c>
      <c r="M97" s="8" t="s">
        <v>352</v>
      </c>
      <c r="N97" s="6" t="str">
        <f>HYPERLINK("https://docs.wto.org/imrd/directdoc.asp?DDFDocuments/t/G/TBTN23/BDI392.DOCX", "https://docs.wto.org/imrd/directdoc.asp?DDFDocuments/t/G/TBTN23/BDI392.DOCX")</f>
        <v>https://docs.wto.org/imrd/directdoc.asp?DDFDocuments/t/G/TBTN23/BDI392.DOCX</v>
      </c>
      <c r="O97" s="6"/>
      <c r="P97" s="6"/>
    </row>
    <row r="98" spans="1:16" ht="95.1" customHeight="1">
      <c r="A98" s="8" t="s">
        <v>877</v>
      </c>
      <c r="B98" s="8" t="s">
        <v>320</v>
      </c>
      <c r="C98" s="6" t="str">
        <f>HYPERLINK("https://eping.wto.org/en/Search?viewData= G/TBT/N/BDI/395, G/TBT/N/KEN/1481, G/TBT/N/RWA/919, G/TBT/N/TZA/1015, G/TBT/N/UGA/1828"," G/TBT/N/BDI/395, G/TBT/N/KEN/1481, G/TBT/N/RWA/919, G/TBT/N/TZA/1015, G/TBT/N/UGA/1828")</f>
        <v xml:space="preserve"> G/TBT/N/BDI/395, G/TBT/N/KEN/1481, G/TBT/N/RWA/919, G/TBT/N/TZA/1015, G/TBT/N/UGA/1828</v>
      </c>
      <c r="D98" s="6" t="s">
        <v>341</v>
      </c>
      <c r="E98" s="8" t="s">
        <v>318</v>
      </c>
      <c r="F98" s="8" t="s">
        <v>319</v>
      </c>
      <c r="H98" s="6" t="s">
        <v>351</v>
      </c>
      <c r="I98" s="6" t="s">
        <v>18</v>
      </c>
      <c r="J98" s="6"/>
      <c r="K98" s="7">
        <v>45215</v>
      </c>
      <c r="L98" s="6" t="s">
        <v>20</v>
      </c>
      <c r="M98" s="8" t="s">
        <v>352</v>
      </c>
      <c r="N98" s="6" t="str">
        <f>HYPERLINK("https://docs.wto.org/imrd/directdoc.asp?DDFDocuments/t/G/TBTN23/BDI392.DOCX", "https://docs.wto.org/imrd/directdoc.asp?DDFDocuments/t/G/TBTN23/BDI392.DOCX")</f>
        <v>https://docs.wto.org/imrd/directdoc.asp?DDFDocuments/t/G/TBTN23/BDI392.DOCX</v>
      </c>
      <c r="O98" s="6"/>
      <c r="P98" s="6"/>
    </row>
    <row r="99" spans="1:16" ht="95.1" customHeight="1">
      <c r="A99" s="8" t="s">
        <v>877</v>
      </c>
      <c r="B99" s="8" t="s">
        <v>320</v>
      </c>
      <c r="C99" s="6" t="str">
        <f>HYPERLINK("https://eping.wto.org/en/Search?viewData= G/TBT/N/BDI/395, G/TBT/N/KEN/1481, G/TBT/N/RWA/919, G/TBT/N/TZA/1015, G/TBT/N/UGA/1828"," G/TBT/N/BDI/395, G/TBT/N/KEN/1481, G/TBT/N/RWA/919, G/TBT/N/TZA/1015, G/TBT/N/UGA/1828")</f>
        <v xml:space="preserve"> G/TBT/N/BDI/395, G/TBT/N/KEN/1481, G/TBT/N/RWA/919, G/TBT/N/TZA/1015, G/TBT/N/UGA/1828</v>
      </c>
      <c r="D99" s="6" t="s">
        <v>329</v>
      </c>
      <c r="E99" s="8" t="s">
        <v>318</v>
      </c>
      <c r="F99" s="8" t="s">
        <v>319</v>
      </c>
      <c r="H99" s="6" t="s">
        <v>395</v>
      </c>
      <c r="I99" s="6" t="s">
        <v>18</v>
      </c>
      <c r="J99" s="6"/>
      <c r="K99" s="7">
        <v>45215</v>
      </c>
      <c r="L99" s="6" t="s">
        <v>20</v>
      </c>
      <c r="M99" s="8" t="s">
        <v>396</v>
      </c>
      <c r="N99" s="6" t="str">
        <f>HYPERLINK("https://docs.wto.org/imrd/directdoc.asp?DDFDocuments/t/G/TBTN23/IND294.DOCX", "https://docs.wto.org/imrd/directdoc.asp?DDFDocuments/t/G/TBTN23/IND294.DOCX")</f>
        <v>https://docs.wto.org/imrd/directdoc.asp?DDFDocuments/t/G/TBTN23/IND294.DOCX</v>
      </c>
      <c r="O99" s="6"/>
      <c r="P99" s="6"/>
    </row>
    <row r="100" spans="1:16" ht="95.1" customHeight="1">
      <c r="A100" s="8" t="s">
        <v>877</v>
      </c>
      <c r="B100" s="8" t="s">
        <v>320</v>
      </c>
      <c r="C100" s="6" t="str">
        <f>HYPERLINK("https://eping.wto.org/en/Search?viewData= G/TBT/N/BDI/395, G/TBT/N/KEN/1481, G/TBT/N/RWA/919, G/TBT/N/TZA/1015, G/TBT/N/UGA/1828"," G/TBT/N/BDI/395, G/TBT/N/KEN/1481, G/TBT/N/RWA/919, G/TBT/N/TZA/1015, G/TBT/N/UGA/1828")</f>
        <v xml:space="preserve"> G/TBT/N/BDI/395, G/TBT/N/KEN/1481, G/TBT/N/RWA/919, G/TBT/N/TZA/1015, G/TBT/N/UGA/1828</v>
      </c>
      <c r="D100" s="6" t="s">
        <v>279</v>
      </c>
      <c r="E100" s="8" t="s">
        <v>318</v>
      </c>
      <c r="F100" s="8" t="s">
        <v>319</v>
      </c>
      <c r="H100" s="6" t="s">
        <v>400</v>
      </c>
      <c r="I100" s="6" t="s">
        <v>18</v>
      </c>
      <c r="J100" s="6"/>
      <c r="K100" s="7">
        <v>45215</v>
      </c>
      <c r="L100" s="6" t="s">
        <v>20</v>
      </c>
      <c r="M100" s="8" t="s">
        <v>401</v>
      </c>
      <c r="N100" s="6" t="str">
        <f>HYPERLINK("https://docs.wto.org/imrd/directdoc.asp?DDFDocuments/t/G/TBTN23/IND295.DOCX", "https://docs.wto.org/imrd/directdoc.asp?DDFDocuments/t/G/TBTN23/IND295.DOCX")</f>
        <v>https://docs.wto.org/imrd/directdoc.asp?DDFDocuments/t/G/TBTN23/IND295.DOCX</v>
      </c>
      <c r="O100" s="6"/>
      <c r="P100" s="6"/>
    </row>
    <row r="101" spans="1:16" ht="95.1" customHeight="1">
      <c r="A101" s="8" t="s">
        <v>877</v>
      </c>
      <c r="B101" s="8" t="s">
        <v>320</v>
      </c>
      <c r="C101" s="6" t="str">
        <f>HYPERLINK("https://eping.wto.org/en/Search?viewData= G/TBT/N/BDI/395, G/TBT/N/KEN/1481, G/TBT/N/RWA/919, G/TBT/N/TZA/1015, G/TBT/N/UGA/1828"," G/TBT/N/BDI/395, G/TBT/N/KEN/1481, G/TBT/N/RWA/919, G/TBT/N/TZA/1015, G/TBT/N/UGA/1828")</f>
        <v xml:space="preserve"> G/TBT/N/BDI/395, G/TBT/N/KEN/1481, G/TBT/N/RWA/919, G/TBT/N/TZA/1015, G/TBT/N/UGA/1828</v>
      </c>
      <c r="D101" s="6" t="s">
        <v>70</v>
      </c>
      <c r="E101" s="8" t="s">
        <v>318</v>
      </c>
      <c r="F101" s="8" t="s">
        <v>319</v>
      </c>
      <c r="H101" s="6" t="s">
        <v>384</v>
      </c>
      <c r="I101" s="6" t="s">
        <v>18</v>
      </c>
      <c r="J101" s="6"/>
      <c r="K101" s="7">
        <v>45217</v>
      </c>
      <c r="L101" s="6" t="s">
        <v>20</v>
      </c>
      <c r="M101" s="8" t="s">
        <v>405</v>
      </c>
      <c r="N101" s="6" t="str">
        <f>HYPERLINK("https://docs.wto.org/imrd/directdoc.asp?DDFDocuments/t/G/TBTN23/USA2034.DOCX", "https://docs.wto.org/imrd/directdoc.asp?DDFDocuments/t/G/TBTN23/USA2034.DOCX")</f>
        <v>https://docs.wto.org/imrd/directdoc.asp?DDFDocuments/t/G/TBTN23/USA2034.DOCX</v>
      </c>
      <c r="O101" s="6"/>
      <c r="P101" s="6"/>
    </row>
    <row r="102" spans="1:16" ht="95.1" customHeight="1">
      <c r="A102" s="8" t="s">
        <v>877</v>
      </c>
      <c r="B102" s="8" t="s">
        <v>332</v>
      </c>
      <c r="C102" s="6" t="str">
        <f>HYPERLINK("https://eping.wto.org/en/Search?viewData= G/TBT/N/BDI/396, G/TBT/N/KEN/1482, G/TBT/N/RWA/920, G/TBT/N/TZA/1016, G/TBT/N/UGA/1829"," G/TBT/N/BDI/396, G/TBT/N/KEN/1482, G/TBT/N/RWA/920, G/TBT/N/TZA/1016, G/TBT/N/UGA/1829")</f>
        <v xml:space="preserve"> G/TBT/N/BDI/396, G/TBT/N/KEN/1482, G/TBT/N/RWA/920, G/TBT/N/TZA/1016, G/TBT/N/UGA/1829</v>
      </c>
      <c r="D102" s="6" t="s">
        <v>198</v>
      </c>
      <c r="E102" s="8" t="s">
        <v>330</v>
      </c>
      <c r="F102" s="8" t="s">
        <v>331</v>
      </c>
      <c r="H102" s="6" t="s">
        <v>58</v>
      </c>
      <c r="I102" s="6" t="s">
        <v>47</v>
      </c>
      <c r="J102" s="6"/>
      <c r="K102" s="7">
        <v>45215</v>
      </c>
      <c r="L102" s="6" t="s">
        <v>20</v>
      </c>
      <c r="M102" s="8" t="s">
        <v>410</v>
      </c>
      <c r="N102" s="6"/>
      <c r="O102" s="6"/>
      <c r="P102" s="6" t="str">
        <f>HYPERLINK("https://docs.wto.org/imrd/directdoc.asp?DDFDocuments/v/G/TBTN23/PER153.DOCX", "https://docs.wto.org/imrd/directdoc.asp?DDFDocuments/v/G/TBTN23/PER153.DOCX")</f>
        <v>https://docs.wto.org/imrd/directdoc.asp?DDFDocuments/v/G/TBTN23/PER153.DOCX</v>
      </c>
    </row>
    <row r="103" spans="1:16" ht="95.1" customHeight="1">
      <c r="A103" s="8" t="s">
        <v>877</v>
      </c>
      <c r="B103" s="8" t="s">
        <v>332</v>
      </c>
      <c r="C103" s="6" t="str">
        <f>HYPERLINK("https://eping.wto.org/en/Search?viewData= G/TBT/N/BDI/396, G/TBT/N/KEN/1482, G/TBT/N/RWA/920, G/TBT/N/TZA/1016, G/TBT/N/UGA/1829"," G/TBT/N/BDI/396, G/TBT/N/KEN/1482, G/TBT/N/RWA/920, G/TBT/N/TZA/1016, G/TBT/N/UGA/1829")</f>
        <v xml:space="preserve"> G/TBT/N/BDI/396, G/TBT/N/KEN/1482, G/TBT/N/RWA/920, G/TBT/N/TZA/1016, G/TBT/N/UGA/1829</v>
      </c>
      <c r="D103" s="6" t="s">
        <v>70</v>
      </c>
      <c r="E103" s="8" t="s">
        <v>330</v>
      </c>
      <c r="F103" s="8" t="s">
        <v>331</v>
      </c>
      <c r="H103" s="6" t="s">
        <v>379</v>
      </c>
      <c r="I103" s="6" t="s">
        <v>18</v>
      </c>
      <c r="J103" s="6"/>
      <c r="K103" s="7">
        <v>45215</v>
      </c>
      <c r="L103" s="6" t="s">
        <v>20</v>
      </c>
      <c r="M103" s="8" t="s">
        <v>380</v>
      </c>
      <c r="N103" s="6" t="str">
        <f>HYPERLINK("https://docs.wto.org/imrd/directdoc.asp?DDFDocuments/t/G/TBTN23/BDI391.DOCX", "https://docs.wto.org/imrd/directdoc.asp?DDFDocuments/t/G/TBTN23/BDI391.DOCX")</f>
        <v>https://docs.wto.org/imrd/directdoc.asp?DDFDocuments/t/G/TBTN23/BDI391.DOCX</v>
      </c>
      <c r="O103" s="6"/>
      <c r="P103" s="6"/>
    </row>
    <row r="104" spans="1:16" ht="95.1" customHeight="1">
      <c r="A104" s="8" t="s">
        <v>877</v>
      </c>
      <c r="B104" s="8" t="s">
        <v>350</v>
      </c>
      <c r="C104" s="6" t="str">
        <f>HYPERLINK("https://eping.wto.org/en/Search?viewData= G/TBT/N/BDI/392, G/TBT/N/KEN/1478, G/TBT/N/RWA/916, G/TBT/N/TZA/1012, G/TBT/N/UGA/1825"," G/TBT/N/BDI/392, G/TBT/N/KEN/1478, G/TBT/N/RWA/916, G/TBT/N/TZA/1012, G/TBT/N/UGA/1825")</f>
        <v xml:space="preserve"> G/TBT/N/BDI/392, G/TBT/N/KEN/1478, G/TBT/N/RWA/916, G/TBT/N/TZA/1012, G/TBT/N/UGA/1825</v>
      </c>
      <c r="D104" s="6" t="s">
        <v>341</v>
      </c>
      <c r="E104" s="8" t="s">
        <v>348</v>
      </c>
      <c r="F104" s="8" t="s">
        <v>349</v>
      </c>
      <c r="H104" s="6" t="s">
        <v>351</v>
      </c>
      <c r="I104" s="6" t="s">
        <v>18</v>
      </c>
      <c r="J104" s="6"/>
      <c r="K104" s="7">
        <v>45215</v>
      </c>
      <c r="L104" s="6" t="s">
        <v>20</v>
      </c>
      <c r="M104" s="8" t="s">
        <v>380</v>
      </c>
      <c r="N104" s="6" t="str">
        <f>HYPERLINK("https://docs.wto.org/imrd/directdoc.asp?DDFDocuments/t/G/TBTN23/BDI391.DOCX", "https://docs.wto.org/imrd/directdoc.asp?DDFDocuments/t/G/TBTN23/BDI391.DOCX")</f>
        <v>https://docs.wto.org/imrd/directdoc.asp?DDFDocuments/t/G/TBTN23/BDI391.DOCX</v>
      </c>
      <c r="O104" s="6"/>
      <c r="P104" s="6"/>
    </row>
    <row r="105" spans="1:16" ht="95.1" customHeight="1">
      <c r="A105" s="8" t="s">
        <v>877</v>
      </c>
      <c r="B105" s="8" t="s">
        <v>360</v>
      </c>
      <c r="C105" s="6" t="str">
        <f>HYPERLINK("https://eping.wto.org/en/Search?viewData= G/TBT/N/BDI/393, G/TBT/N/KEN/1479, G/TBT/N/RWA/917, G/TBT/N/TZA/1013, G/TBT/N/UGA/1826"," G/TBT/N/BDI/393, G/TBT/N/KEN/1479, G/TBT/N/RWA/917, G/TBT/N/TZA/1013, G/TBT/N/UGA/1826")</f>
        <v xml:space="preserve"> G/TBT/N/BDI/393, G/TBT/N/KEN/1479, G/TBT/N/RWA/917, G/TBT/N/TZA/1013, G/TBT/N/UGA/1826</v>
      </c>
      <c r="D105" s="6" t="s">
        <v>329</v>
      </c>
      <c r="E105" s="8" t="s">
        <v>358</v>
      </c>
      <c r="F105" s="8" t="s">
        <v>359</v>
      </c>
      <c r="H105" s="6" t="s">
        <v>351</v>
      </c>
      <c r="I105" s="6" t="s">
        <v>18</v>
      </c>
      <c r="J105" s="6"/>
      <c r="K105" s="7">
        <v>45215</v>
      </c>
      <c r="L105" s="6" t="s">
        <v>20</v>
      </c>
      <c r="M105" s="8" t="s">
        <v>380</v>
      </c>
      <c r="N105" s="6" t="str">
        <f>HYPERLINK("https://docs.wto.org/imrd/directdoc.asp?DDFDocuments/t/G/TBTN23/BDI391.DOCX", "https://docs.wto.org/imrd/directdoc.asp?DDFDocuments/t/G/TBTN23/BDI391.DOCX")</f>
        <v>https://docs.wto.org/imrd/directdoc.asp?DDFDocuments/t/G/TBTN23/BDI391.DOCX</v>
      </c>
      <c r="O105" s="6"/>
      <c r="P105" s="6"/>
    </row>
    <row r="106" spans="1:16" ht="95.1" customHeight="1">
      <c r="A106" s="8" t="s">
        <v>877</v>
      </c>
      <c r="B106" s="8" t="s">
        <v>360</v>
      </c>
      <c r="C106" s="6" t="str">
        <f>HYPERLINK("https://eping.wto.org/en/Search?viewData= G/TBT/N/BDI/393, G/TBT/N/KEN/1479, G/TBT/N/RWA/917, G/TBT/N/TZA/1013, G/TBT/N/UGA/1826"," G/TBT/N/BDI/393, G/TBT/N/KEN/1479, G/TBT/N/RWA/917, G/TBT/N/TZA/1013, G/TBT/N/UGA/1826")</f>
        <v xml:space="preserve"> G/TBT/N/BDI/393, G/TBT/N/KEN/1479, G/TBT/N/RWA/917, G/TBT/N/TZA/1013, G/TBT/N/UGA/1826</v>
      </c>
      <c r="D106" s="6" t="s">
        <v>279</v>
      </c>
      <c r="E106" s="8" t="s">
        <v>358</v>
      </c>
      <c r="F106" s="8" t="s">
        <v>359</v>
      </c>
      <c r="H106" s="6" t="s">
        <v>351</v>
      </c>
      <c r="I106" s="6" t="s">
        <v>18</v>
      </c>
      <c r="J106" s="6"/>
      <c r="K106" s="7">
        <v>45215</v>
      </c>
      <c r="L106" s="6" t="s">
        <v>20</v>
      </c>
      <c r="M106" s="8" t="s">
        <v>380</v>
      </c>
      <c r="N106" s="6" t="str">
        <f>HYPERLINK("https://docs.wto.org/imrd/directdoc.asp?DDFDocuments/t/G/TBTN23/BDI391.DOCX", "https://docs.wto.org/imrd/directdoc.asp?DDFDocuments/t/G/TBTN23/BDI391.DOCX")</f>
        <v>https://docs.wto.org/imrd/directdoc.asp?DDFDocuments/t/G/TBTN23/BDI391.DOCX</v>
      </c>
      <c r="O106" s="6"/>
      <c r="P106" s="6"/>
    </row>
    <row r="107" spans="1:16" ht="95.1" customHeight="1">
      <c r="A107" s="8" t="s">
        <v>877</v>
      </c>
      <c r="B107" s="8" t="s">
        <v>360</v>
      </c>
      <c r="C107" s="6" t="str">
        <f>HYPERLINK("https://eping.wto.org/en/Search?viewData= G/TBT/N/BDI/393, G/TBT/N/KEN/1479, G/TBT/N/RWA/917, G/TBT/N/TZA/1013, G/TBT/N/UGA/1826"," G/TBT/N/BDI/393, G/TBT/N/KEN/1479, G/TBT/N/RWA/917, G/TBT/N/TZA/1013, G/TBT/N/UGA/1826")</f>
        <v xml:space="preserve"> G/TBT/N/BDI/393, G/TBT/N/KEN/1479, G/TBT/N/RWA/917, G/TBT/N/TZA/1013, G/TBT/N/UGA/1826</v>
      </c>
      <c r="D107" s="6" t="s">
        <v>70</v>
      </c>
      <c r="E107" s="8" t="s">
        <v>358</v>
      </c>
      <c r="F107" s="8" t="s">
        <v>359</v>
      </c>
      <c r="H107" s="6" t="s">
        <v>415</v>
      </c>
      <c r="I107" s="6" t="s">
        <v>85</v>
      </c>
      <c r="J107" s="6"/>
      <c r="K107" s="7">
        <v>45214</v>
      </c>
      <c r="L107" s="6" t="s">
        <v>20</v>
      </c>
      <c r="M107" s="8" t="s">
        <v>416</v>
      </c>
      <c r="N107" s="6" t="str">
        <f>HYPERLINK("https://docs.wto.org/imrd/directdoc.asp?DDFDocuments/t/G/TBTN23/ARE590.DOCX", "https://docs.wto.org/imrd/directdoc.asp?DDFDocuments/t/G/TBTN23/ARE590.DOCX")</f>
        <v>https://docs.wto.org/imrd/directdoc.asp?DDFDocuments/t/G/TBTN23/ARE590.DOCX</v>
      </c>
      <c r="O107" s="6"/>
      <c r="P107" s="6"/>
    </row>
    <row r="108" spans="1:16" ht="95.1" customHeight="1">
      <c r="A108" s="8" t="s">
        <v>877</v>
      </c>
      <c r="B108" s="8" t="s">
        <v>370</v>
      </c>
      <c r="C108" s="6" t="str">
        <f>HYPERLINK("https://eping.wto.org/en/Search?viewData= G/TBT/N/BDI/394, G/TBT/N/KEN/1480, G/TBT/N/RWA/918, G/TBT/N/TZA/1014, G/TBT/N/UGA/1827"," G/TBT/N/BDI/394, G/TBT/N/KEN/1480, G/TBT/N/RWA/918, G/TBT/N/TZA/1014, G/TBT/N/UGA/1827")</f>
        <v xml:space="preserve"> G/TBT/N/BDI/394, G/TBT/N/KEN/1480, G/TBT/N/RWA/918, G/TBT/N/TZA/1014, G/TBT/N/UGA/1827</v>
      </c>
      <c r="D108" s="6" t="s">
        <v>279</v>
      </c>
      <c r="E108" s="8" t="s">
        <v>368</v>
      </c>
      <c r="F108" s="8" t="s">
        <v>369</v>
      </c>
      <c r="H108" s="6" t="s">
        <v>415</v>
      </c>
      <c r="I108" s="6" t="s">
        <v>85</v>
      </c>
      <c r="J108" s="6"/>
      <c r="K108" s="7">
        <v>45214</v>
      </c>
      <c r="L108" s="6" t="s">
        <v>20</v>
      </c>
      <c r="M108" s="8" t="s">
        <v>420</v>
      </c>
      <c r="N108" s="6" t="str">
        <f>HYPERLINK("https://docs.wto.org/imrd/directdoc.asp?DDFDocuments/t/G/TBTN23/ARE589.DOCX", "https://docs.wto.org/imrd/directdoc.asp?DDFDocuments/t/G/TBTN23/ARE589.DOCX")</f>
        <v>https://docs.wto.org/imrd/directdoc.asp?DDFDocuments/t/G/TBTN23/ARE589.DOCX</v>
      </c>
      <c r="O108" s="6"/>
      <c r="P108" s="6"/>
    </row>
    <row r="109" spans="1:16" ht="95.1" customHeight="1">
      <c r="A109" s="8" t="s">
        <v>877</v>
      </c>
      <c r="B109" s="8" t="s">
        <v>378</v>
      </c>
      <c r="C109" s="6" t="str">
        <f>HYPERLINK("https://eping.wto.org/en/Search?viewData= G/TBT/N/BDI/391, G/TBT/N/KEN/1477, G/TBT/N/RWA/915, G/TBT/N/TZA/1011, G/TBT/N/UGA/1824"," G/TBT/N/BDI/391, G/TBT/N/KEN/1477, G/TBT/N/RWA/915, G/TBT/N/TZA/1011, G/TBT/N/UGA/1824")</f>
        <v xml:space="preserve"> G/TBT/N/BDI/391, G/TBT/N/KEN/1477, G/TBT/N/RWA/915, G/TBT/N/TZA/1011, G/TBT/N/UGA/1824</v>
      </c>
      <c r="D109" s="6" t="s">
        <v>198</v>
      </c>
      <c r="E109" s="8" t="s">
        <v>376</v>
      </c>
      <c r="F109" s="8" t="s">
        <v>377</v>
      </c>
      <c r="H109" s="6" t="s">
        <v>415</v>
      </c>
      <c r="I109" s="6" t="s">
        <v>85</v>
      </c>
      <c r="J109" s="6"/>
      <c r="K109" s="7">
        <v>45214</v>
      </c>
      <c r="L109" s="6" t="s">
        <v>20</v>
      </c>
      <c r="M109" s="8" t="s">
        <v>416</v>
      </c>
      <c r="N109" s="6" t="str">
        <f>HYPERLINK("https://docs.wto.org/imrd/directdoc.asp?DDFDocuments/t/G/TBTN23/ARE590.DOCX", "https://docs.wto.org/imrd/directdoc.asp?DDFDocuments/t/G/TBTN23/ARE590.DOCX")</f>
        <v>https://docs.wto.org/imrd/directdoc.asp?DDFDocuments/t/G/TBTN23/ARE590.DOCX</v>
      </c>
      <c r="O109" s="6"/>
      <c r="P109" s="6"/>
    </row>
    <row r="110" spans="1:16" ht="95.1" customHeight="1">
      <c r="A110" s="8" t="s">
        <v>877</v>
      </c>
      <c r="B110" s="8" t="s">
        <v>360</v>
      </c>
      <c r="C110" s="6" t="str">
        <f>HYPERLINK("https://eping.wto.org/en/Search?viewData= G/TBT/N/BDI/393, G/TBT/N/KEN/1479, G/TBT/N/RWA/917, G/TBT/N/TZA/1013, G/TBT/N/UGA/1826"," G/TBT/N/BDI/393, G/TBT/N/KEN/1479, G/TBT/N/RWA/917, G/TBT/N/TZA/1013, G/TBT/N/UGA/1826")</f>
        <v xml:space="preserve"> G/TBT/N/BDI/393, G/TBT/N/KEN/1479, G/TBT/N/RWA/917, G/TBT/N/TZA/1013, G/TBT/N/UGA/1826</v>
      </c>
      <c r="D110" s="6" t="s">
        <v>198</v>
      </c>
      <c r="E110" s="8" t="s">
        <v>358</v>
      </c>
      <c r="F110" s="8" t="s">
        <v>359</v>
      </c>
      <c r="H110" s="6" t="s">
        <v>415</v>
      </c>
      <c r="I110" s="6" t="s">
        <v>85</v>
      </c>
      <c r="J110" s="6"/>
      <c r="K110" s="7">
        <v>45214</v>
      </c>
      <c r="L110" s="6" t="s">
        <v>20</v>
      </c>
      <c r="M110" s="8" t="s">
        <v>416</v>
      </c>
      <c r="N110" s="6" t="str">
        <f>HYPERLINK("https://docs.wto.org/imrd/directdoc.asp?DDFDocuments/t/G/TBTN23/ARE590.DOCX", "https://docs.wto.org/imrd/directdoc.asp?DDFDocuments/t/G/TBTN23/ARE590.DOCX")</f>
        <v>https://docs.wto.org/imrd/directdoc.asp?DDFDocuments/t/G/TBTN23/ARE590.DOCX</v>
      </c>
      <c r="O110" s="6"/>
      <c r="P110" s="6"/>
    </row>
    <row r="111" spans="1:16" ht="95.1" customHeight="1">
      <c r="A111" s="8" t="s">
        <v>877</v>
      </c>
      <c r="B111" s="8" t="s">
        <v>360</v>
      </c>
      <c r="C111" s="6" t="str">
        <f>HYPERLINK("https://eping.wto.org/en/Search?viewData= G/TBT/N/BDI/393, G/TBT/N/KEN/1479, G/TBT/N/RWA/917, G/TBT/N/TZA/1013, G/TBT/N/UGA/1826"," G/TBT/N/BDI/393, G/TBT/N/KEN/1479, G/TBT/N/RWA/917, G/TBT/N/TZA/1013, G/TBT/N/UGA/1826")</f>
        <v xml:space="preserve"> G/TBT/N/BDI/393, G/TBT/N/KEN/1479, G/TBT/N/RWA/917, G/TBT/N/TZA/1013, G/TBT/N/UGA/1826</v>
      </c>
      <c r="D111" s="6" t="s">
        <v>341</v>
      </c>
      <c r="E111" s="8" t="s">
        <v>358</v>
      </c>
      <c r="F111" s="8" t="s">
        <v>359</v>
      </c>
      <c r="H111" s="6" t="s">
        <v>415</v>
      </c>
      <c r="I111" s="6" t="s">
        <v>85</v>
      </c>
      <c r="J111" s="6"/>
      <c r="K111" s="7">
        <v>45214</v>
      </c>
      <c r="L111" s="6" t="s">
        <v>20</v>
      </c>
      <c r="M111" s="8" t="s">
        <v>420</v>
      </c>
      <c r="N111" s="6" t="str">
        <f>HYPERLINK("https://docs.wto.org/imrd/directdoc.asp?DDFDocuments/t/G/TBTN23/ARE589.DOCX", "https://docs.wto.org/imrd/directdoc.asp?DDFDocuments/t/G/TBTN23/ARE589.DOCX")</f>
        <v>https://docs.wto.org/imrd/directdoc.asp?DDFDocuments/t/G/TBTN23/ARE589.DOCX</v>
      </c>
      <c r="O111" s="6"/>
      <c r="P111" s="6"/>
    </row>
    <row r="112" spans="1:16" ht="95.1" customHeight="1">
      <c r="A112" s="8" t="s">
        <v>877</v>
      </c>
      <c r="B112" s="8" t="s">
        <v>350</v>
      </c>
      <c r="C112" s="6" t="str">
        <f>HYPERLINK("https://eping.wto.org/en/Search?viewData= G/TBT/N/BDI/392, G/TBT/N/KEN/1478, G/TBT/N/RWA/916, G/TBT/N/TZA/1012, G/TBT/N/UGA/1825"," G/TBT/N/BDI/392, G/TBT/N/KEN/1478, G/TBT/N/RWA/916, G/TBT/N/TZA/1012, G/TBT/N/UGA/1825")</f>
        <v xml:space="preserve"> G/TBT/N/BDI/392, G/TBT/N/KEN/1478, G/TBT/N/RWA/916, G/TBT/N/TZA/1012, G/TBT/N/UGA/1825</v>
      </c>
      <c r="D112" s="6" t="s">
        <v>329</v>
      </c>
      <c r="E112" s="8" t="s">
        <v>348</v>
      </c>
      <c r="F112" s="8" t="s">
        <v>349</v>
      </c>
      <c r="H112" s="6" t="s">
        <v>424</v>
      </c>
      <c r="I112" s="6" t="s">
        <v>85</v>
      </c>
      <c r="J112" s="6"/>
      <c r="K112" s="7">
        <v>45214</v>
      </c>
      <c r="L112" s="6" t="s">
        <v>20</v>
      </c>
      <c r="M112" s="8" t="s">
        <v>420</v>
      </c>
      <c r="N112" s="6" t="str">
        <f>HYPERLINK("https://docs.wto.org/imrd/directdoc.asp?DDFDocuments/t/G/TBTN23/ARE589.DOCX", "https://docs.wto.org/imrd/directdoc.asp?DDFDocuments/t/G/TBTN23/ARE589.DOCX")</f>
        <v>https://docs.wto.org/imrd/directdoc.asp?DDFDocuments/t/G/TBTN23/ARE589.DOCX</v>
      </c>
      <c r="O112" s="6"/>
      <c r="P112" s="6"/>
    </row>
    <row r="113" spans="1:16" ht="95.1" customHeight="1">
      <c r="A113" s="8" t="s">
        <v>877</v>
      </c>
      <c r="B113" s="8" t="s">
        <v>350</v>
      </c>
      <c r="C113" s="6" t="str">
        <f>HYPERLINK("https://eping.wto.org/en/Search?viewData= G/TBT/N/BDI/392, G/TBT/N/KEN/1478, G/TBT/N/RWA/916, G/TBT/N/TZA/1012, G/TBT/N/UGA/1825"," G/TBT/N/BDI/392, G/TBT/N/KEN/1478, G/TBT/N/RWA/916, G/TBT/N/TZA/1012, G/TBT/N/UGA/1825")</f>
        <v xml:space="preserve"> G/TBT/N/BDI/392, G/TBT/N/KEN/1478, G/TBT/N/RWA/916, G/TBT/N/TZA/1012, G/TBT/N/UGA/1825</v>
      </c>
      <c r="D113" s="6" t="s">
        <v>198</v>
      </c>
      <c r="E113" s="8" t="s">
        <v>348</v>
      </c>
      <c r="F113" s="8" t="s">
        <v>349</v>
      </c>
      <c r="H113" s="6" t="s">
        <v>415</v>
      </c>
      <c r="I113" s="6" t="s">
        <v>85</v>
      </c>
      <c r="J113" s="6"/>
      <c r="K113" s="7">
        <v>45214</v>
      </c>
      <c r="L113" s="6" t="s">
        <v>20</v>
      </c>
      <c r="M113" s="8" t="s">
        <v>420</v>
      </c>
      <c r="N113" s="6" t="str">
        <f>HYPERLINK("https://docs.wto.org/imrd/directdoc.asp?DDFDocuments/t/G/TBTN23/ARE589.DOCX", "https://docs.wto.org/imrd/directdoc.asp?DDFDocuments/t/G/TBTN23/ARE589.DOCX")</f>
        <v>https://docs.wto.org/imrd/directdoc.asp?DDFDocuments/t/G/TBTN23/ARE589.DOCX</v>
      </c>
      <c r="O113" s="6"/>
      <c r="P113" s="6"/>
    </row>
    <row r="114" spans="1:16" ht="95.1" customHeight="1">
      <c r="A114" s="8" t="s">
        <v>877</v>
      </c>
      <c r="B114" s="8" t="s">
        <v>885</v>
      </c>
      <c r="C114" s="6" t="str">
        <f>HYPERLINK("https://eping.wto.org/en/Search?viewData= G/TBT/N/BDI/394, G/TBT/N/KEN/1480, G/TBT/N/RWA/918, G/TBT/N/TZA/1014, G/TBT/N/UGA/1827"," G/TBT/N/BDI/394, G/TBT/N/KEN/1480, G/TBT/N/RWA/918, G/TBT/N/TZA/1014, G/TBT/N/UGA/1827")</f>
        <v xml:space="preserve"> G/TBT/N/BDI/394, G/TBT/N/KEN/1480, G/TBT/N/RWA/918, G/TBT/N/TZA/1014, G/TBT/N/UGA/1827</v>
      </c>
      <c r="D114" s="6" t="s">
        <v>329</v>
      </c>
      <c r="E114" s="8" t="s">
        <v>368</v>
      </c>
      <c r="F114" s="8" t="s">
        <v>369</v>
      </c>
      <c r="H114" s="6" t="s">
        <v>415</v>
      </c>
      <c r="I114" s="6" t="s">
        <v>85</v>
      </c>
      <c r="J114" s="6"/>
      <c r="K114" s="7">
        <v>45214</v>
      </c>
      <c r="L114" s="6" t="s">
        <v>20</v>
      </c>
      <c r="M114" s="8" t="s">
        <v>416</v>
      </c>
      <c r="N114" s="6" t="str">
        <f>HYPERLINK("https://docs.wto.org/imrd/directdoc.asp?DDFDocuments/t/G/TBTN23/ARE590.DOCX", "https://docs.wto.org/imrd/directdoc.asp?DDFDocuments/t/G/TBTN23/ARE590.DOCX")</f>
        <v>https://docs.wto.org/imrd/directdoc.asp?DDFDocuments/t/G/TBTN23/ARE590.DOCX</v>
      </c>
      <c r="O114" s="6"/>
      <c r="P114" s="6"/>
    </row>
    <row r="115" spans="1:16" ht="95.1" customHeight="1">
      <c r="A115" s="8" t="s">
        <v>877</v>
      </c>
      <c r="B115" s="8" t="s">
        <v>370</v>
      </c>
      <c r="C115" s="6" t="str">
        <f>HYPERLINK("https://eping.wto.org/en/Search?viewData= G/TBT/N/BDI/394, G/TBT/N/KEN/1480, G/TBT/N/RWA/918, G/TBT/N/TZA/1014, G/TBT/N/UGA/1827"," G/TBT/N/BDI/394, G/TBT/N/KEN/1480, G/TBT/N/RWA/918, G/TBT/N/TZA/1014, G/TBT/N/UGA/1827")</f>
        <v xml:space="preserve"> G/TBT/N/BDI/394, G/TBT/N/KEN/1480, G/TBT/N/RWA/918, G/TBT/N/TZA/1014, G/TBT/N/UGA/1827</v>
      </c>
      <c r="D115" s="6" t="s">
        <v>198</v>
      </c>
      <c r="E115" s="8" t="s">
        <v>368</v>
      </c>
      <c r="F115" s="8" t="s">
        <v>369</v>
      </c>
      <c r="H115" s="6" t="s">
        <v>429</v>
      </c>
      <c r="I115" s="6" t="s">
        <v>85</v>
      </c>
      <c r="J115" s="6"/>
      <c r="K115" s="7">
        <v>45214</v>
      </c>
      <c r="L115" s="6" t="s">
        <v>20</v>
      </c>
      <c r="M115" s="8" t="s">
        <v>430</v>
      </c>
      <c r="N115" s="6" t="str">
        <f>HYPERLINK("https://docs.wto.org/imrd/directdoc.asp?DDFDocuments/t/G/TBTN23/UGA1823.DOCX", "https://docs.wto.org/imrd/directdoc.asp?DDFDocuments/t/G/TBTN23/UGA1823.DOCX")</f>
        <v>https://docs.wto.org/imrd/directdoc.asp?DDFDocuments/t/G/TBTN23/UGA1823.DOCX</v>
      </c>
      <c r="O115" s="6"/>
      <c r="P115" s="6"/>
    </row>
    <row r="116" spans="1:16" ht="95.1" customHeight="1">
      <c r="A116" s="8" t="s">
        <v>877</v>
      </c>
      <c r="B116" s="8" t="s">
        <v>370</v>
      </c>
      <c r="C116" s="6" t="str">
        <f>HYPERLINK("https://eping.wto.org/en/Search?viewData= G/TBT/N/BDI/394, G/TBT/N/KEN/1480, G/TBT/N/RWA/918, G/TBT/N/TZA/1014, G/TBT/N/UGA/1827"," G/TBT/N/BDI/394, G/TBT/N/KEN/1480, G/TBT/N/RWA/918, G/TBT/N/TZA/1014, G/TBT/N/UGA/1827")</f>
        <v xml:space="preserve"> G/TBT/N/BDI/394, G/TBT/N/KEN/1480, G/TBT/N/RWA/918, G/TBT/N/TZA/1014, G/TBT/N/UGA/1827</v>
      </c>
      <c r="D116" s="6" t="s">
        <v>341</v>
      </c>
      <c r="E116" s="8" t="s">
        <v>368</v>
      </c>
      <c r="F116" s="8" t="s">
        <v>369</v>
      </c>
      <c r="H116" s="6" t="s">
        <v>415</v>
      </c>
      <c r="I116" s="6" t="s">
        <v>85</v>
      </c>
      <c r="J116" s="6"/>
      <c r="K116" s="7">
        <v>45214</v>
      </c>
      <c r="L116" s="6" t="s">
        <v>20</v>
      </c>
      <c r="M116" s="8" t="s">
        <v>416</v>
      </c>
      <c r="N116" s="6" t="str">
        <f>HYPERLINK("https://docs.wto.org/imrd/directdoc.asp?DDFDocuments/t/G/TBTN23/ARE590.DOCX", "https://docs.wto.org/imrd/directdoc.asp?DDFDocuments/t/G/TBTN23/ARE590.DOCX")</f>
        <v>https://docs.wto.org/imrd/directdoc.asp?DDFDocuments/t/G/TBTN23/ARE590.DOCX</v>
      </c>
      <c r="O116" s="6"/>
      <c r="P116" s="6"/>
    </row>
    <row r="117" spans="1:16" ht="95.1" customHeight="1">
      <c r="A117" s="8" t="s">
        <v>877</v>
      </c>
      <c r="B117" s="8" t="s">
        <v>370</v>
      </c>
      <c r="C117" s="6" t="str">
        <f>HYPERLINK("https://eping.wto.org/en/Search?viewData= G/TBT/N/BDI/394, G/TBT/N/KEN/1480, G/TBT/N/RWA/918, G/TBT/N/TZA/1014, G/TBT/N/UGA/1827"," G/TBT/N/BDI/394, G/TBT/N/KEN/1480, G/TBT/N/RWA/918, G/TBT/N/TZA/1014, G/TBT/N/UGA/1827")</f>
        <v xml:space="preserve"> G/TBT/N/BDI/394, G/TBT/N/KEN/1480, G/TBT/N/RWA/918, G/TBT/N/TZA/1014, G/TBT/N/UGA/1827</v>
      </c>
      <c r="D117" s="6" t="s">
        <v>70</v>
      </c>
      <c r="E117" s="8" t="s">
        <v>368</v>
      </c>
      <c r="F117" s="8" t="s">
        <v>369</v>
      </c>
      <c r="H117" s="6" t="s">
        <v>415</v>
      </c>
      <c r="I117" s="6" t="s">
        <v>85</v>
      </c>
      <c r="J117" s="6"/>
      <c r="K117" s="7">
        <v>45214</v>
      </c>
      <c r="L117" s="6" t="s">
        <v>20</v>
      </c>
      <c r="M117" s="8" t="s">
        <v>420</v>
      </c>
      <c r="N117" s="6" t="str">
        <f>HYPERLINK("https://docs.wto.org/imrd/directdoc.asp?DDFDocuments/t/G/TBTN23/ARE589.DOCX", "https://docs.wto.org/imrd/directdoc.asp?DDFDocuments/t/G/TBTN23/ARE589.DOCX")</f>
        <v>https://docs.wto.org/imrd/directdoc.asp?DDFDocuments/t/G/TBTN23/ARE589.DOCX</v>
      </c>
      <c r="O117" s="6"/>
      <c r="P117" s="6"/>
    </row>
    <row r="118" spans="1:16" ht="95.1" customHeight="1">
      <c r="A118" s="8" t="s">
        <v>877</v>
      </c>
      <c r="B118" s="8" t="s">
        <v>350</v>
      </c>
      <c r="C118" s="6" t="str">
        <f>HYPERLINK("https://eping.wto.org/en/Search?viewData= G/TBT/N/BDI/392, G/TBT/N/KEN/1478, G/TBT/N/RWA/916, G/TBT/N/TZA/1012, G/TBT/N/UGA/1825"," G/TBT/N/BDI/392, G/TBT/N/KEN/1478, G/TBT/N/RWA/916, G/TBT/N/TZA/1012, G/TBT/N/UGA/1825")</f>
        <v xml:space="preserve"> G/TBT/N/BDI/392, G/TBT/N/KEN/1478, G/TBT/N/RWA/916, G/TBT/N/TZA/1012, G/TBT/N/UGA/1825</v>
      </c>
      <c r="D118" s="6" t="s">
        <v>279</v>
      </c>
      <c r="E118" s="8" t="s">
        <v>348</v>
      </c>
      <c r="F118" s="8" t="s">
        <v>349</v>
      </c>
      <c r="H118" s="6" t="s">
        <v>415</v>
      </c>
      <c r="I118" s="6" t="s">
        <v>85</v>
      </c>
      <c r="J118" s="6"/>
      <c r="K118" s="7">
        <v>45214</v>
      </c>
      <c r="L118" s="6" t="s">
        <v>20</v>
      </c>
      <c r="M118" s="8" t="s">
        <v>420</v>
      </c>
      <c r="N118" s="6" t="str">
        <f>HYPERLINK("https://docs.wto.org/imrd/directdoc.asp?DDFDocuments/t/G/TBTN23/ARE589.DOCX", "https://docs.wto.org/imrd/directdoc.asp?DDFDocuments/t/G/TBTN23/ARE589.DOCX")</f>
        <v>https://docs.wto.org/imrd/directdoc.asp?DDFDocuments/t/G/TBTN23/ARE589.DOCX</v>
      </c>
      <c r="O118" s="6"/>
      <c r="P118" s="6"/>
    </row>
    <row r="119" spans="1:16" ht="95.1" customHeight="1">
      <c r="A119" s="8" t="s">
        <v>877</v>
      </c>
      <c r="B119" s="8" t="s">
        <v>350</v>
      </c>
      <c r="C119" s="6" t="str">
        <f>HYPERLINK("https://eping.wto.org/en/Search?viewData= G/TBT/N/BDI/392, G/TBT/N/KEN/1478, G/TBT/N/RWA/916, G/TBT/N/TZA/1012, G/TBT/N/UGA/1825"," G/TBT/N/BDI/392, G/TBT/N/KEN/1478, G/TBT/N/RWA/916, G/TBT/N/TZA/1012, G/TBT/N/UGA/1825")</f>
        <v xml:space="preserve"> G/TBT/N/BDI/392, G/TBT/N/KEN/1478, G/TBT/N/RWA/916, G/TBT/N/TZA/1012, G/TBT/N/UGA/1825</v>
      </c>
      <c r="D119" s="6" t="s">
        <v>70</v>
      </c>
      <c r="E119" s="8" t="s">
        <v>348</v>
      </c>
      <c r="F119" s="8" t="s">
        <v>349</v>
      </c>
      <c r="H119" s="6" t="s">
        <v>424</v>
      </c>
      <c r="I119" s="6" t="s">
        <v>85</v>
      </c>
      <c r="J119" s="6"/>
      <c r="K119" s="7">
        <v>45214</v>
      </c>
      <c r="L119" s="6" t="s">
        <v>20</v>
      </c>
      <c r="M119" s="8" t="s">
        <v>416</v>
      </c>
      <c r="N119" s="6" t="str">
        <f>HYPERLINK("https://docs.wto.org/imrd/directdoc.asp?DDFDocuments/t/G/TBTN23/ARE590.DOCX", "https://docs.wto.org/imrd/directdoc.asp?DDFDocuments/t/G/TBTN23/ARE590.DOCX")</f>
        <v>https://docs.wto.org/imrd/directdoc.asp?DDFDocuments/t/G/TBTN23/ARE590.DOCX</v>
      </c>
      <c r="O119" s="6"/>
      <c r="P119" s="6"/>
    </row>
    <row r="120" spans="1:16" ht="95.1" customHeight="1">
      <c r="A120" s="8" t="s">
        <v>877</v>
      </c>
      <c r="B120" s="8" t="s">
        <v>378</v>
      </c>
      <c r="C120" s="6" t="str">
        <f>HYPERLINK("https://eping.wto.org/en/Search?viewData= G/TBT/N/BDI/391, G/TBT/N/KEN/1477, G/TBT/N/RWA/915, G/TBT/N/TZA/1011, G/TBT/N/UGA/1824"," G/TBT/N/BDI/391, G/TBT/N/KEN/1477, G/TBT/N/RWA/915, G/TBT/N/TZA/1011, G/TBT/N/UGA/1824")</f>
        <v xml:space="preserve"> G/TBT/N/BDI/391, G/TBT/N/KEN/1477, G/TBT/N/RWA/915, G/TBT/N/TZA/1011, G/TBT/N/UGA/1824</v>
      </c>
      <c r="D120" s="6" t="s">
        <v>329</v>
      </c>
      <c r="E120" s="8" t="s">
        <v>376</v>
      </c>
      <c r="F120" s="8" t="s">
        <v>377</v>
      </c>
      <c r="H120" s="6" t="s">
        <v>424</v>
      </c>
      <c r="I120" s="6" t="s">
        <v>85</v>
      </c>
      <c r="J120" s="6"/>
      <c r="K120" s="7">
        <v>45214</v>
      </c>
      <c r="L120" s="6" t="s">
        <v>20</v>
      </c>
      <c r="M120" s="8" t="s">
        <v>416</v>
      </c>
      <c r="N120" s="6" t="str">
        <f>HYPERLINK("https://docs.wto.org/imrd/directdoc.asp?DDFDocuments/t/G/TBTN23/ARE590.DOCX", "https://docs.wto.org/imrd/directdoc.asp?DDFDocuments/t/G/TBTN23/ARE590.DOCX")</f>
        <v>https://docs.wto.org/imrd/directdoc.asp?DDFDocuments/t/G/TBTN23/ARE590.DOCX</v>
      </c>
      <c r="O120" s="6"/>
      <c r="P120" s="6"/>
    </row>
    <row r="121" spans="1:16" ht="95.1" customHeight="1">
      <c r="A121" s="8" t="s">
        <v>877</v>
      </c>
      <c r="B121" s="8" t="s">
        <v>378</v>
      </c>
      <c r="C121" s="6" t="str">
        <f>HYPERLINK("https://eping.wto.org/en/Search?viewData= G/TBT/N/BDI/391, G/TBT/N/KEN/1477, G/TBT/N/RWA/915, G/TBT/N/TZA/1011, G/TBT/N/UGA/1824"," G/TBT/N/BDI/391, G/TBT/N/KEN/1477, G/TBT/N/RWA/915, G/TBT/N/TZA/1011, G/TBT/N/UGA/1824")</f>
        <v xml:space="preserve"> G/TBT/N/BDI/391, G/TBT/N/KEN/1477, G/TBT/N/RWA/915, G/TBT/N/TZA/1011, G/TBT/N/UGA/1824</v>
      </c>
      <c r="D121" s="6" t="s">
        <v>279</v>
      </c>
      <c r="E121" s="8" t="s">
        <v>376</v>
      </c>
      <c r="F121" s="8" t="s">
        <v>377</v>
      </c>
      <c r="H121" s="6" t="s">
        <v>415</v>
      </c>
      <c r="I121" s="6" t="s">
        <v>85</v>
      </c>
      <c r="J121" s="6"/>
      <c r="K121" s="7">
        <v>45214</v>
      </c>
      <c r="L121" s="6" t="s">
        <v>20</v>
      </c>
      <c r="M121" s="8" t="s">
        <v>420</v>
      </c>
      <c r="N121" s="6" t="str">
        <f>HYPERLINK("https://docs.wto.org/imrd/directdoc.asp?DDFDocuments/t/G/TBTN23/ARE589.DOCX", "https://docs.wto.org/imrd/directdoc.asp?DDFDocuments/t/G/TBTN23/ARE589.DOCX")</f>
        <v>https://docs.wto.org/imrd/directdoc.asp?DDFDocuments/t/G/TBTN23/ARE589.DOCX</v>
      </c>
      <c r="O121" s="6"/>
      <c r="P121" s="6"/>
    </row>
    <row r="122" spans="1:16" ht="95.1" customHeight="1">
      <c r="A122" s="8" t="s">
        <v>877</v>
      </c>
      <c r="B122" s="8" t="s">
        <v>378</v>
      </c>
      <c r="C122" s="6" t="str">
        <f>HYPERLINK("https://eping.wto.org/en/Search?viewData= G/TBT/N/BDI/391, G/TBT/N/KEN/1477, G/TBT/N/RWA/915, G/TBT/N/TZA/1011, G/TBT/N/UGA/1824"," G/TBT/N/BDI/391, G/TBT/N/KEN/1477, G/TBT/N/RWA/915, G/TBT/N/TZA/1011, G/TBT/N/UGA/1824")</f>
        <v xml:space="preserve"> G/TBT/N/BDI/391, G/TBT/N/KEN/1477, G/TBT/N/RWA/915, G/TBT/N/TZA/1011, G/TBT/N/UGA/1824</v>
      </c>
      <c r="D122" s="6" t="s">
        <v>341</v>
      </c>
      <c r="E122" s="8" t="s">
        <v>376</v>
      </c>
      <c r="F122" s="8" t="s">
        <v>377</v>
      </c>
      <c r="H122" s="6" t="s">
        <v>46</v>
      </c>
      <c r="I122" s="6" t="s">
        <v>18</v>
      </c>
      <c r="J122" s="6"/>
      <c r="K122" s="7">
        <v>45213</v>
      </c>
      <c r="L122" s="6" t="s">
        <v>20</v>
      </c>
      <c r="M122" s="8" t="s">
        <v>434</v>
      </c>
      <c r="N122" s="6" t="str">
        <f>HYPERLINK("https://docs.wto.org/imrd/directdoc.asp?DDFDocuments/t/G/TBTN23/SAU1304.DOCX", "https://docs.wto.org/imrd/directdoc.asp?DDFDocuments/t/G/TBTN23/SAU1304.DOCX")</f>
        <v>https://docs.wto.org/imrd/directdoc.asp?DDFDocuments/t/G/TBTN23/SAU1304.DOCX</v>
      </c>
      <c r="O122" s="6"/>
      <c r="P122" s="6"/>
    </row>
    <row r="123" spans="1:16" ht="95.1" customHeight="1">
      <c r="A123" s="8" t="s">
        <v>877</v>
      </c>
      <c r="B123" s="8" t="s">
        <v>378</v>
      </c>
      <c r="C123" s="6" t="str">
        <f>HYPERLINK("https://eping.wto.org/en/Search?viewData= G/TBT/N/BDI/391, G/TBT/N/KEN/1477, G/TBT/N/RWA/915, G/TBT/N/TZA/1011, G/TBT/N/UGA/1824"," G/TBT/N/BDI/391, G/TBT/N/KEN/1477, G/TBT/N/RWA/915, G/TBT/N/TZA/1011, G/TBT/N/UGA/1824")</f>
        <v xml:space="preserve"> G/TBT/N/BDI/391, G/TBT/N/KEN/1477, G/TBT/N/RWA/915, G/TBT/N/TZA/1011, G/TBT/N/UGA/1824</v>
      </c>
      <c r="D123" s="6" t="s">
        <v>70</v>
      </c>
      <c r="E123" s="8" t="s">
        <v>376</v>
      </c>
      <c r="F123" s="8" t="s">
        <v>377</v>
      </c>
      <c r="H123" s="6" t="s">
        <v>438</v>
      </c>
      <c r="I123" s="6" t="s">
        <v>18</v>
      </c>
      <c r="J123" s="6"/>
      <c r="K123" s="7">
        <v>45199</v>
      </c>
      <c r="L123" s="6" t="s">
        <v>20</v>
      </c>
      <c r="M123" s="8" t="s">
        <v>439</v>
      </c>
      <c r="N123" s="6" t="str">
        <f>HYPERLINK("https://docs.wto.org/imrd/directdoc.asp?DDFDocuments/t/G/TBTN23/KEN1476.DOCX", "https://docs.wto.org/imrd/directdoc.asp?DDFDocuments/t/G/TBTN23/KEN1476.DOCX")</f>
        <v>https://docs.wto.org/imrd/directdoc.asp?DDFDocuments/t/G/TBTN23/KEN1476.DOCX</v>
      </c>
      <c r="O123" s="6"/>
      <c r="P123" s="6"/>
    </row>
    <row r="124" spans="1:16" ht="95.1" customHeight="1">
      <c r="A124" s="8" t="s">
        <v>955</v>
      </c>
      <c r="B124" s="8" t="s">
        <v>755</v>
      </c>
      <c r="C124" s="6" t="str">
        <f>HYPERLINK("https://eping.wto.org/en/Search?viewData= G/TBT/N/BRA/1491"," G/TBT/N/BRA/1491")</f>
        <v xml:space="preserve"> G/TBT/N/BRA/1491</v>
      </c>
      <c r="D124" s="6" t="s">
        <v>184</v>
      </c>
      <c r="E124" s="8" t="s">
        <v>753</v>
      </c>
      <c r="F124" s="8" t="s">
        <v>754</v>
      </c>
      <c r="H124" s="6" t="s">
        <v>443</v>
      </c>
      <c r="I124" s="6" t="s">
        <v>18</v>
      </c>
      <c r="J124" s="6"/>
      <c r="K124" s="7">
        <v>45213</v>
      </c>
      <c r="L124" s="6" t="s">
        <v>20</v>
      </c>
      <c r="M124" s="8" t="s">
        <v>444</v>
      </c>
      <c r="N124" s="6" t="str">
        <f>HYPERLINK("https://docs.wto.org/imrd/directdoc.asp?DDFDocuments/t/G/TBTN23/UKR266.DOCX", "https://docs.wto.org/imrd/directdoc.asp?DDFDocuments/t/G/TBTN23/UKR266.DOCX")</f>
        <v>https://docs.wto.org/imrd/directdoc.asp?DDFDocuments/t/G/TBTN23/UKR266.DOCX</v>
      </c>
      <c r="O124" s="6"/>
      <c r="P124" s="6"/>
    </row>
    <row r="125" spans="1:16" ht="95.1" customHeight="1">
      <c r="A125" s="8" t="s">
        <v>851</v>
      </c>
      <c r="B125" s="8" t="s">
        <v>168</v>
      </c>
      <c r="C125" s="6" t="str">
        <f>HYPERLINK("https://eping.wto.org/en/Search?viewData= G/TBT/N/JPN/780"," G/TBT/N/JPN/780")</f>
        <v xml:space="preserve"> G/TBT/N/JPN/780</v>
      </c>
      <c r="D125" s="6" t="s">
        <v>165</v>
      </c>
      <c r="E125" s="8" t="s">
        <v>166</v>
      </c>
      <c r="F125" s="8" t="s">
        <v>167</v>
      </c>
      <c r="H125" s="6" t="s">
        <v>306</v>
      </c>
      <c r="I125" s="6" t="s">
        <v>18</v>
      </c>
      <c r="J125" s="6"/>
      <c r="K125" s="7">
        <v>45213</v>
      </c>
      <c r="L125" s="6" t="s">
        <v>20</v>
      </c>
      <c r="M125" s="8" t="s">
        <v>448</v>
      </c>
      <c r="N125" s="6" t="str">
        <f>HYPERLINK("https://docs.wto.org/imrd/directdoc.asp?DDFDocuments/t/G/TBTN23/KEN1473.DOCX", "https://docs.wto.org/imrd/directdoc.asp?DDFDocuments/t/G/TBTN23/KEN1473.DOCX")</f>
        <v>https://docs.wto.org/imrd/directdoc.asp?DDFDocuments/t/G/TBTN23/KEN1473.DOCX</v>
      </c>
      <c r="O125" s="6"/>
      <c r="P125" s="6"/>
    </row>
    <row r="126" spans="1:16" ht="95.1" customHeight="1">
      <c r="A126" s="8" t="s">
        <v>943</v>
      </c>
      <c r="B126" s="8" t="s">
        <v>695</v>
      </c>
      <c r="C126" s="6" t="str">
        <f>HYPERLINK("https://eping.wto.org/en/Search?viewData= G/TBT/N/UGA/1821"," G/TBT/N/UGA/1821")</f>
        <v xml:space="preserve"> G/TBT/N/UGA/1821</v>
      </c>
      <c r="D126" s="6" t="s">
        <v>70</v>
      </c>
      <c r="E126" s="8" t="s">
        <v>693</v>
      </c>
      <c r="F126" s="8" t="s">
        <v>694</v>
      </c>
      <c r="H126" s="6" t="s">
        <v>452</v>
      </c>
      <c r="I126" s="6" t="s">
        <v>18</v>
      </c>
      <c r="J126" s="6"/>
      <c r="K126" s="7">
        <v>45212</v>
      </c>
      <c r="L126" s="6" t="s">
        <v>20</v>
      </c>
      <c r="M126" s="8" t="s">
        <v>453</v>
      </c>
      <c r="N126" s="6" t="str">
        <f>HYPERLINK("https://docs.wto.org/imrd/directdoc.asp?DDFDocuments/t/G/TBTN23/USA2033.DOCX", "https://docs.wto.org/imrd/directdoc.asp?DDFDocuments/t/G/TBTN23/USA2033.DOCX")</f>
        <v>https://docs.wto.org/imrd/directdoc.asp?DDFDocuments/t/G/TBTN23/USA2033.DOCX</v>
      </c>
      <c r="O126" s="6"/>
      <c r="P126" s="6"/>
    </row>
    <row r="127" spans="1:16" ht="95.1" customHeight="1">
      <c r="A127" s="8" t="s">
        <v>936</v>
      </c>
      <c r="B127" s="8" t="s">
        <v>653</v>
      </c>
      <c r="C127" s="6" t="str">
        <f>HYPERLINK("https://eping.wto.org/en/Search?viewData= G/TBT/N/UGA/1822"," G/TBT/N/UGA/1822")</f>
        <v xml:space="preserve"> G/TBT/N/UGA/1822</v>
      </c>
      <c r="D127" s="6" t="s">
        <v>70</v>
      </c>
      <c r="E127" s="8" t="s">
        <v>651</v>
      </c>
      <c r="F127" s="8" t="s">
        <v>652</v>
      </c>
      <c r="H127" s="6" t="s">
        <v>456</v>
      </c>
      <c r="I127" s="6" t="s">
        <v>18</v>
      </c>
      <c r="J127" s="6"/>
      <c r="K127" s="7">
        <v>45199</v>
      </c>
      <c r="L127" s="6" t="s">
        <v>20</v>
      </c>
      <c r="M127" s="8" t="s">
        <v>457</v>
      </c>
      <c r="N127" s="6" t="str">
        <f>HYPERLINK("https://docs.wto.org/imrd/directdoc.asp?DDFDocuments/t/G/TBTN23/KEN1475.DOCX", "https://docs.wto.org/imrd/directdoc.asp?DDFDocuments/t/G/TBTN23/KEN1475.DOCX")</f>
        <v>https://docs.wto.org/imrd/directdoc.asp?DDFDocuments/t/G/TBTN23/KEN1475.DOCX</v>
      </c>
      <c r="O127" s="6"/>
      <c r="P127" s="6"/>
    </row>
    <row r="128" spans="1:16" ht="95.1" customHeight="1">
      <c r="A128" s="8" t="s">
        <v>938</v>
      </c>
      <c r="B128" s="8" t="s">
        <v>667</v>
      </c>
      <c r="C128" s="6" t="str">
        <f>HYPERLINK("https://eping.wto.org/en/Search?viewData= G/TBT/N/UGA/1820"," G/TBT/N/UGA/1820")</f>
        <v xml:space="preserve"> G/TBT/N/UGA/1820</v>
      </c>
      <c r="D128" s="6" t="s">
        <v>70</v>
      </c>
      <c r="E128" s="8" t="s">
        <v>665</v>
      </c>
      <c r="F128" s="8" t="s">
        <v>666</v>
      </c>
      <c r="H128" s="6" t="s">
        <v>36</v>
      </c>
      <c r="I128" s="6" t="s">
        <v>18</v>
      </c>
      <c r="J128" s="6"/>
      <c r="K128" s="7">
        <v>45198</v>
      </c>
      <c r="L128" s="6" t="s">
        <v>20</v>
      </c>
      <c r="M128" s="8" t="s">
        <v>461</v>
      </c>
      <c r="N128" s="6" t="str">
        <f>HYPERLINK("https://docs.wto.org/imrd/directdoc.asp?DDFDocuments/t/G/TBTN23/KEN1474.DOCX", "https://docs.wto.org/imrd/directdoc.asp?DDFDocuments/t/G/TBTN23/KEN1474.DOCX")</f>
        <v>https://docs.wto.org/imrd/directdoc.asp?DDFDocuments/t/G/TBTN23/KEN1474.DOCX</v>
      </c>
      <c r="O128" s="6"/>
      <c r="P128" s="6"/>
    </row>
    <row r="129" spans="1:16" ht="95.1" customHeight="1">
      <c r="A129" s="8" t="s">
        <v>858</v>
      </c>
      <c r="B129" s="8" t="s">
        <v>211</v>
      </c>
      <c r="C129" s="6" t="str">
        <f>HYPERLINK("https://eping.wto.org/en/Search?viewData= G/TBT/N/TZA/1017"," G/TBT/N/TZA/1017")</f>
        <v xml:space="preserve"> G/TBT/N/TZA/1017</v>
      </c>
      <c r="D129" s="6" t="s">
        <v>198</v>
      </c>
      <c r="E129" s="8" t="s">
        <v>209</v>
      </c>
      <c r="F129" s="8" t="s">
        <v>210</v>
      </c>
      <c r="H129" s="6" t="s">
        <v>64</v>
      </c>
      <c r="I129" s="6" t="s">
        <v>18</v>
      </c>
      <c r="J129" s="6"/>
      <c r="K129" s="7">
        <v>45213</v>
      </c>
      <c r="L129" s="6" t="s">
        <v>20</v>
      </c>
      <c r="M129" s="8" t="s">
        <v>465</v>
      </c>
      <c r="N129" s="6" t="str">
        <f>HYPERLINK("https://docs.wto.org/imrd/directdoc.asp?DDFDocuments/t/G/TBTN23/IND293.DOCX", "https://docs.wto.org/imrd/directdoc.asp?DDFDocuments/t/G/TBTN23/IND293.DOCX")</f>
        <v>https://docs.wto.org/imrd/directdoc.asp?DDFDocuments/t/G/TBTN23/IND293.DOCX</v>
      </c>
      <c r="O129" s="6"/>
      <c r="P129" s="6"/>
    </row>
    <row r="130" spans="1:16" ht="95.1" customHeight="1">
      <c r="A130" s="8" t="s">
        <v>858</v>
      </c>
      <c r="B130" s="8" t="s">
        <v>211</v>
      </c>
      <c r="C130" s="6" t="str">
        <f>HYPERLINK("https://eping.wto.org/en/Search?viewData= G/TBT/N/UGA/1819"," G/TBT/N/UGA/1819")</f>
        <v xml:space="preserve"> G/TBT/N/UGA/1819</v>
      </c>
      <c r="D130" s="6" t="s">
        <v>70</v>
      </c>
      <c r="E130" s="8" t="s">
        <v>779</v>
      </c>
      <c r="F130" s="8" t="s">
        <v>780</v>
      </c>
      <c r="H130" s="6" t="s">
        <v>469</v>
      </c>
      <c r="I130" s="6" t="s">
        <v>18</v>
      </c>
      <c r="J130" s="6"/>
      <c r="K130" s="7">
        <v>45213</v>
      </c>
      <c r="L130" s="6" t="s">
        <v>20</v>
      </c>
      <c r="M130" s="8" t="s">
        <v>470</v>
      </c>
      <c r="N130" s="6" t="str">
        <f>HYPERLINK("https://docs.wto.org/imrd/directdoc.asp?DDFDocuments/t/G/TBTN23/KEN1472.DOCX", "https://docs.wto.org/imrd/directdoc.asp?DDFDocuments/t/G/TBTN23/KEN1472.DOCX")</f>
        <v>https://docs.wto.org/imrd/directdoc.asp?DDFDocuments/t/G/TBTN23/KEN1472.DOCX</v>
      </c>
      <c r="O130" s="6"/>
      <c r="P130" s="6"/>
    </row>
    <row r="131" spans="1:16" ht="95.1" customHeight="1">
      <c r="A131" s="8" t="s">
        <v>888</v>
      </c>
      <c r="B131" s="8" t="s">
        <v>394</v>
      </c>
      <c r="C131" s="6" t="str">
        <f>HYPERLINK("https://eping.wto.org/en/Search?viewData= G/TBT/N/IND/294"," G/TBT/N/IND/294")</f>
        <v xml:space="preserve"> G/TBT/N/IND/294</v>
      </c>
      <c r="D131" s="6" t="s">
        <v>299</v>
      </c>
      <c r="E131" s="8" t="s">
        <v>392</v>
      </c>
      <c r="F131" s="8" t="s">
        <v>393</v>
      </c>
      <c r="H131" s="6" t="s">
        <v>58</v>
      </c>
      <c r="I131" s="6" t="s">
        <v>47</v>
      </c>
      <c r="J131" s="6"/>
      <c r="K131" s="7">
        <v>45209</v>
      </c>
      <c r="L131" s="6" t="s">
        <v>20</v>
      </c>
      <c r="M131" s="6"/>
      <c r="N131" s="6" t="str">
        <f>HYPERLINK("https://docs.wto.org/imrd/directdoc.asp?DDFDocuments/t/G/TBTN23/GBR66.DOCX", "https://docs.wto.org/imrd/directdoc.asp?DDFDocuments/t/G/TBTN23/GBR66.DOCX")</f>
        <v>https://docs.wto.org/imrd/directdoc.asp?DDFDocuments/t/G/TBTN23/GBR66.DOCX</v>
      </c>
      <c r="O131" s="6"/>
      <c r="P131" s="6"/>
    </row>
    <row r="132" spans="1:16" ht="95.1" customHeight="1">
      <c r="A132" s="8" t="s">
        <v>951</v>
      </c>
      <c r="B132" s="8" t="s">
        <v>752</v>
      </c>
      <c r="C132" s="6" t="str">
        <f>HYPERLINK("https://eping.wto.org/en/Search?viewData= G/TBT/N/GBR/65"," G/TBT/N/GBR/65")</f>
        <v xml:space="preserve"> G/TBT/N/GBR/65</v>
      </c>
      <c r="D132" s="6" t="s">
        <v>225</v>
      </c>
      <c r="E132" s="8" t="s">
        <v>750</v>
      </c>
      <c r="F132" s="8" t="s">
        <v>751</v>
      </c>
      <c r="H132" s="6" t="s">
        <v>64</v>
      </c>
      <c r="I132" s="6" t="s">
        <v>18</v>
      </c>
      <c r="J132" s="6"/>
      <c r="K132" s="7">
        <v>45209</v>
      </c>
      <c r="L132" s="6" t="s">
        <v>20</v>
      </c>
      <c r="M132" s="8" t="s">
        <v>477</v>
      </c>
      <c r="N132" s="6" t="str">
        <f>HYPERLINK("https://docs.wto.org/imrd/directdoc.asp?DDFDocuments/t/G/TBTN23/IND292.DOCX", "https://docs.wto.org/imrd/directdoc.asp?DDFDocuments/t/G/TBTN23/IND292.DOCX")</f>
        <v>https://docs.wto.org/imrd/directdoc.asp?DDFDocuments/t/G/TBTN23/IND292.DOCX</v>
      </c>
      <c r="O132" s="6"/>
      <c r="P132" s="6"/>
    </row>
    <row r="133" spans="1:16" ht="95.1" customHeight="1">
      <c r="A133" s="8" t="s">
        <v>929</v>
      </c>
      <c r="B133" s="8" t="s">
        <v>610</v>
      </c>
      <c r="C133" s="6" t="str">
        <f>HYPERLINK("https://eping.wto.org/en/Search?viewData= G/TBT/N/RWA/905"," G/TBT/N/RWA/905")</f>
        <v xml:space="preserve"> G/TBT/N/RWA/905</v>
      </c>
      <c r="D133" s="6" t="s">
        <v>341</v>
      </c>
      <c r="E133" s="8" t="s">
        <v>608</v>
      </c>
      <c r="F133" s="8" t="s">
        <v>609</v>
      </c>
      <c r="H133" s="6" t="s">
        <v>481</v>
      </c>
      <c r="I133" s="6" t="s">
        <v>85</v>
      </c>
      <c r="J133" s="6"/>
      <c r="K133" s="7">
        <v>45208</v>
      </c>
      <c r="L133" s="6" t="s">
        <v>20</v>
      </c>
      <c r="M133" s="8" t="s">
        <v>482</v>
      </c>
      <c r="N133" s="6" t="str">
        <f>HYPERLINK("https://docs.wto.org/imrd/directdoc.asp?DDFDocuments/t/G/TBTN23/ARE588.DOCX", "https://docs.wto.org/imrd/directdoc.asp?DDFDocuments/t/G/TBTN23/ARE588.DOCX")</f>
        <v>https://docs.wto.org/imrd/directdoc.asp?DDFDocuments/t/G/TBTN23/ARE588.DOCX</v>
      </c>
      <c r="O133" s="6"/>
      <c r="P133" s="6"/>
    </row>
    <row r="134" spans="1:16" ht="95.1" customHeight="1">
      <c r="A134" s="8" t="s">
        <v>946</v>
      </c>
      <c r="B134" s="8" t="s">
        <v>715</v>
      </c>
      <c r="C134" s="6" t="str">
        <f>HYPERLINK("https://eping.wto.org/en/Search?viewData= G/TBT/N/ARE/583"," G/TBT/N/ARE/583")</f>
        <v xml:space="preserve"> G/TBT/N/ARE/583</v>
      </c>
      <c r="D134" s="6" t="s">
        <v>423</v>
      </c>
      <c r="E134" s="8" t="s">
        <v>713</v>
      </c>
      <c r="F134" s="8" t="s">
        <v>714</v>
      </c>
      <c r="H134" s="6" t="s">
        <v>483</v>
      </c>
      <c r="I134" s="6" t="s">
        <v>85</v>
      </c>
      <c r="J134" s="6"/>
      <c r="K134" s="7">
        <v>45208</v>
      </c>
      <c r="L134" s="6" t="s">
        <v>20</v>
      </c>
      <c r="M134" s="8" t="s">
        <v>482</v>
      </c>
      <c r="N134" s="6" t="str">
        <f>HYPERLINK("https://docs.wto.org/imrd/directdoc.asp?DDFDocuments/t/G/TBTN23/ARE588.DOCX", "https://docs.wto.org/imrd/directdoc.asp?DDFDocuments/t/G/TBTN23/ARE588.DOCX")</f>
        <v>https://docs.wto.org/imrd/directdoc.asp?DDFDocuments/t/G/TBTN23/ARE588.DOCX</v>
      </c>
      <c r="O134" s="6"/>
      <c r="P134" s="6"/>
    </row>
    <row r="135" spans="1:16" ht="95.1" customHeight="1">
      <c r="A135" s="8" t="s">
        <v>917</v>
      </c>
      <c r="B135" s="8" t="s">
        <v>552</v>
      </c>
      <c r="C135" s="6" t="str">
        <f>HYPERLINK("https://eping.wto.org/en/Search?viewData= G/TBT/N/VNM/269"," G/TBT/N/VNM/269")</f>
        <v xml:space="preserve"> G/TBT/N/VNM/269</v>
      </c>
      <c r="D135" s="6" t="s">
        <v>261</v>
      </c>
      <c r="E135" s="8" t="s">
        <v>550</v>
      </c>
      <c r="F135" s="8" t="s">
        <v>551</v>
      </c>
      <c r="H135" s="6" t="s">
        <v>483</v>
      </c>
      <c r="I135" s="6" t="s">
        <v>85</v>
      </c>
      <c r="J135" s="6"/>
      <c r="K135" s="7">
        <v>45208</v>
      </c>
      <c r="L135" s="6" t="s">
        <v>20</v>
      </c>
      <c r="M135" s="8" t="s">
        <v>482</v>
      </c>
      <c r="N135" s="6" t="str">
        <f>HYPERLINK("https://docs.wto.org/imrd/directdoc.asp?DDFDocuments/t/G/TBTN23/ARE588.DOCX", "https://docs.wto.org/imrd/directdoc.asp?DDFDocuments/t/G/TBTN23/ARE588.DOCX")</f>
        <v>https://docs.wto.org/imrd/directdoc.asp?DDFDocuments/t/G/TBTN23/ARE588.DOCX</v>
      </c>
      <c r="O135" s="6"/>
      <c r="P135" s="6"/>
    </row>
    <row r="136" spans="1:16" ht="95.1" customHeight="1">
      <c r="A136" s="8" t="s">
        <v>848</v>
      </c>
      <c r="B136" s="8" t="s">
        <v>149</v>
      </c>
      <c r="C136" s="6" t="str">
        <f>HYPERLINK("https://eping.wto.org/en/Search?viewData= G/TBT/N/CHN/1749"," G/TBT/N/CHN/1749")</f>
        <v xml:space="preserve"> G/TBT/N/CHN/1749</v>
      </c>
      <c r="D136" s="6" t="s">
        <v>32</v>
      </c>
      <c r="E136" s="8" t="s">
        <v>147</v>
      </c>
      <c r="F136" s="8" t="s">
        <v>148</v>
      </c>
      <c r="H136" s="6" t="s">
        <v>487</v>
      </c>
      <c r="I136" s="6" t="s">
        <v>18</v>
      </c>
      <c r="J136" s="6"/>
      <c r="K136" s="7">
        <v>45166</v>
      </c>
      <c r="L136" s="6" t="s">
        <v>20</v>
      </c>
      <c r="M136" s="8" t="s">
        <v>488</v>
      </c>
      <c r="N136" s="6" t="str">
        <f>HYPERLINK("https://docs.wto.org/imrd/directdoc.asp?DDFDocuments/t/G/TBTN23/BRA1497.DOCX", "https://docs.wto.org/imrd/directdoc.asp?DDFDocuments/t/G/TBTN23/BRA1497.DOCX")</f>
        <v>https://docs.wto.org/imrd/directdoc.asp?DDFDocuments/t/G/TBTN23/BRA1497.DOCX</v>
      </c>
      <c r="O136" s="6"/>
      <c r="P136" s="6"/>
    </row>
    <row r="137" spans="1:16" ht="95.1" customHeight="1">
      <c r="A137" s="8" t="s">
        <v>849</v>
      </c>
      <c r="B137" s="8" t="s">
        <v>157</v>
      </c>
      <c r="C137" s="6" t="str">
        <f>HYPERLINK("https://eping.wto.org/en/Search?viewData= G/TBT/N/CHN/1750"," G/TBT/N/CHN/1750")</f>
        <v xml:space="preserve"> G/TBT/N/CHN/1750</v>
      </c>
      <c r="D137" s="6" t="s">
        <v>32</v>
      </c>
      <c r="E137" s="8" t="s">
        <v>155</v>
      </c>
      <c r="F137" s="8" t="s">
        <v>156</v>
      </c>
      <c r="H137" s="6" t="s">
        <v>487</v>
      </c>
      <c r="I137" s="6" t="s">
        <v>18</v>
      </c>
      <c r="J137" s="6"/>
      <c r="K137" s="7">
        <v>45166</v>
      </c>
      <c r="L137" s="6" t="s">
        <v>20</v>
      </c>
      <c r="M137" s="8" t="s">
        <v>492</v>
      </c>
      <c r="N137" s="6" t="str">
        <f>HYPERLINK("https://docs.wto.org/imrd/directdoc.asp?DDFDocuments/t/G/TBTN23/BRA1493.DOCX", "https://docs.wto.org/imrd/directdoc.asp?DDFDocuments/t/G/TBTN23/BRA1493.DOCX")</f>
        <v>https://docs.wto.org/imrd/directdoc.asp?DDFDocuments/t/G/TBTN23/BRA1493.DOCX</v>
      </c>
      <c r="O137" s="6"/>
      <c r="P137" s="6"/>
    </row>
    <row r="138" spans="1:16" ht="95.1" customHeight="1">
      <c r="A138" s="8" t="s">
        <v>832</v>
      </c>
      <c r="B138" s="8" t="s">
        <v>63</v>
      </c>
      <c r="C138" s="6" t="str">
        <f>HYPERLINK("https://eping.wto.org/en/Search?viewData= G/TBT/N/AUS/160"," G/TBT/N/AUS/160")</f>
        <v xml:space="preserve"> G/TBT/N/AUS/160</v>
      </c>
      <c r="D138" s="6" t="s">
        <v>60</v>
      </c>
      <c r="E138" s="8" t="s">
        <v>61</v>
      </c>
      <c r="F138" s="8" t="s">
        <v>62</v>
      </c>
      <c r="H138" s="6" t="s">
        <v>58</v>
      </c>
      <c r="I138" s="6" t="s">
        <v>18</v>
      </c>
      <c r="J138" s="6"/>
      <c r="K138" s="7">
        <v>45194</v>
      </c>
      <c r="L138" s="6" t="s">
        <v>20</v>
      </c>
      <c r="M138" s="8" t="s">
        <v>496</v>
      </c>
      <c r="N138" s="6" t="str">
        <f>HYPERLINK("https://docs.wto.org/imrd/directdoc.asp?DDFDocuments/t/G/TBTN23/BRA1494.DOCX", "https://docs.wto.org/imrd/directdoc.asp?DDFDocuments/t/G/TBTN23/BRA1494.DOCX")</f>
        <v>https://docs.wto.org/imrd/directdoc.asp?DDFDocuments/t/G/TBTN23/BRA1494.DOCX</v>
      </c>
      <c r="O138" s="6"/>
      <c r="P138" s="6"/>
    </row>
    <row r="139" spans="1:16" ht="95.1" customHeight="1">
      <c r="A139" s="8" t="s">
        <v>896</v>
      </c>
      <c r="B139" s="8" t="s">
        <v>447</v>
      </c>
      <c r="C139" s="6" t="str">
        <f>HYPERLINK("https://eping.wto.org/en/Search?viewData= G/TBT/N/KEN/1473"," G/TBT/N/KEN/1473")</f>
        <v xml:space="preserve"> G/TBT/N/KEN/1473</v>
      </c>
      <c r="D139" s="6" t="s">
        <v>279</v>
      </c>
      <c r="E139" s="8" t="s">
        <v>445</v>
      </c>
      <c r="F139" s="8" t="s">
        <v>446</v>
      </c>
      <c r="H139" s="6" t="s">
        <v>58</v>
      </c>
      <c r="I139" s="6" t="s">
        <v>18</v>
      </c>
      <c r="J139" s="6"/>
      <c r="K139" s="7">
        <v>45177</v>
      </c>
      <c r="L139" s="6" t="s">
        <v>20</v>
      </c>
      <c r="M139" s="8" t="s">
        <v>500</v>
      </c>
      <c r="N139" s="6" t="str">
        <f>HYPERLINK("https://docs.wto.org/imrd/directdoc.asp?DDFDocuments/t/G/TBTN23/USA2031.DOCX", "https://docs.wto.org/imrd/directdoc.asp?DDFDocuments/t/G/TBTN23/USA2031.DOCX")</f>
        <v>https://docs.wto.org/imrd/directdoc.asp?DDFDocuments/t/G/TBTN23/USA2031.DOCX</v>
      </c>
      <c r="O139" s="6"/>
      <c r="P139" s="6"/>
    </row>
    <row r="140" spans="1:16" ht="95.1" customHeight="1">
      <c r="A140" s="8" t="s">
        <v>880</v>
      </c>
      <c r="B140" s="8" t="s">
        <v>344</v>
      </c>
      <c r="C140" s="6" t="str">
        <f>HYPERLINK("https://eping.wto.org/en/Search?viewData= G/TBT/N/USA/2038"," G/TBT/N/USA/2038")</f>
        <v xml:space="preserve"> G/TBT/N/USA/2038</v>
      </c>
      <c r="D140" s="6" t="s">
        <v>76</v>
      </c>
      <c r="E140" s="8" t="s">
        <v>342</v>
      </c>
      <c r="F140" s="8" t="s">
        <v>343</v>
      </c>
      <c r="H140" s="6" t="s">
        <v>58</v>
      </c>
      <c r="I140" s="6" t="s">
        <v>18</v>
      </c>
      <c r="J140" s="6"/>
      <c r="K140" s="7">
        <v>44829</v>
      </c>
      <c r="L140" s="6" t="s">
        <v>20</v>
      </c>
      <c r="M140" s="8" t="s">
        <v>504</v>
      </c>
      <c r="N140" s="6" t="str">
        <f>HYPERLINK("https://docs.wto.org/imrd/directdoc.asp?DDFDocuments/t/G/TBTN23/BRA1495.DOCX", "https://docs.wto.org/imrd/directdoc.asp?DDFDocuments/t/G/TBTN23/BRA1495.DOCX")</f>
        <v>https://docs.wto.org/imrd/directdoc.asp?DDFDocuments/t/G/TBTN23/BRA1495.DOCX</v>
      </c>
      <c r="O140" s="6"/>
      <c r="P140" s="6"/>
    </row>
    <row r="141" spans="1:16" ht="95.1" customHeight="1">
      <c r="A141" s="8" t="s">
        <v>930</v>
      </c>
      <c r="B141" s="8" t="s">
        <v>615</v>
      </c>
      <c r="C141" s="6" t="str">
        <f>HYPERLINK("https://eping.wto.org/en/Search?viewData= G/TBT/N/RWA/904"," G/TBT/N/RWA/904")</f>
        <v xml:space="preserve"> G/TBT/N/RWA/904</v>
      </c>
      <c r="D141" s="6" t="s">
        <v>341</v>
      </c>
      <c r="E141" s="8" t="s">
        <v>613</v>
      </c>
      <c r="F141" s="8" t="s">
        <v>614</v>
      </c>
      <c r="H141" s="6" t="s">
        <v>481</v>
      </c>
      <c r="I141" s="6" t="s">
        <v>85</v>
      </c>
      <c r="J141" s="6"/>
      <c r="K141" s="7">
        <v>45208</v>
      </c>
      <c r="L141" s="6" t="s">
        <v>20</v>
      </c>
      <c r="M141" s="8" t="s">
        <v>482</v>
      </c>
      <c r="N141" s="6" t="str">
        <f>HYPERLINK("https://docs.wto.org/imrd/directdoc.asp?DDFDocuments/t/G/TBTN23/ARE588.DOCX", "https://docs.wto.org/imrd/directdoc.asp?DDFDocuments/t/G/TBTN23/ARE588.DOCX")</f>
        <v>https://docs.wto.org/imrd/directdoc.asp?DDFDocuments/t/G/TBTN23/ARE588.DOCX</v>
      </c>
      <c r="O141" s="6"/>
      <c r="P141" s="6"/>
    </row>
    <row r="142" spans="1:16" ht="95.1" customHeight="1">
      <c r="A142" s="8" t="s">
        <v>865</v>
      </c>
      <c r="B142" s="8" t="s">
        <v>238</v>
      </c>
      <c r="C142" s="6" t="str">
        <f>HYPERLINK("https://eping.wto.org/en/Search?viewData= G/TBT/N/TZA/1019"," G/TBT/N/TZA/1019")</f>
        <v xml:space="preserve"> G/TBT/N/TZA/1019</v>
      </c>
      <c r="D142" s="6" t="s">
        <v>198</v>
      </c>
      <c r="E142" s="8" t="s">
        <v>236</v>
      </c>
      <c r="F142" s="8" t="s">
        <v>237</v>
      </c>
      <c r="H142" s="6" t="s">
        <v>483</v>
      </c>
      <c r="I142" s="6" t="s">
        <v>85</v>
      </c>
      <c r="J142" s="6"/>
      <c r="K142" s="7">
        <v>45208</v>
      </c>
      <c r="L142" s="6" t="s">
        <v>20</v>
      </c>
      <c r="M142" s="8" t="s">
        <v>482</v>
      </c>
      <c r="N142" s="6" t="str">
        <f>HYPERLINK("https://docs.wto.org/imrd/directdoc.asp?DDFDocuments/t/G/TBTN23/ARE588.DOCX", "https://docs.wto.org/imrd/directdoc.asp?DDFDocuments/t/G/TBTN23/ARE588.DOCX")</f>
        <v>https://docs.wto.org/imrd/directdoc.asp?DDFDocuments/t/G/TBTN23/ARE588.DOCX</v>
      </c>
      <c r="O142" s="6"/>
      <c r="P142" s="6"/>
    </row>
    <row r="143" spans="1:16" ht="95.1" customHeight="1">
      <c r="A143" s="8" t="s">
        <v>948</v>
      </c>
      <c r="B143" s="8" t="s">
        <v>735</v>
      </c>
      <c r="C143" s="6" t="str">
        <f>HYPERLINK("https://eping.wto.org/en/Search?viewData= G/TBT/N/BWA/166"," G/TBT/N/BWA/166")</f>
        <v xml:space="preserve"> G/TBT/N/BWA/166</v>
      </c>
      <c r="D143" s="6" t="s">
        <v>640</v>
      </c>
      <c r="E143" s="8" t="s">
        <v>733</v>
      </c>
      <c r="F143" s="8" t="s">
        <v>734</v>
      </c>
      <c r="H143" s="6" t="s">
        <v>58</v>
      </c>
      <c r="I143" s="6" t="s">
        <v>18</v>
      </c>
      <c r="J143" s="6"/>
      <c r="K143" s="7" t="s">
        <v>18</v>
      </c>
      <c r="L143" s="6" t="s">
        <v>20</v>
      </c>
      <c r="M143" s="8" t="s">
        <v>507</v>
      </c>
      <c r="N143" s="6" t="str">
        <f>HYPERLINK("https://docs.wto.org/imrd/directdoc.asp?DDFDocuments/t/G/TBTN23/BRA1492.DOCX", "https://docs.wto.org/imrd/directdoc.asp?DDFDocuments/t/G/TBTN23/BRA1492.DOCX")</f>
        <v>https://docs.wto.org/imrd/directdoc.asp?DDFDocuments/t/G/TBTN23/BRA1492.DOCX</v>
      </c>
      <c r="O143" s="6"/>
      <c r="P143" s="6"/>
    </row>
    <row r="144" spans="1:16" ht="95.1" customHeight="1">
      <c r="A144" s="8" t="s">
        <v>948</v>
      </c>
      <c r="B144" s="8" t="s">
        <v>735</v>
      </c>
      <c r="C144" s="6" t="str">
        <f>HYPERLINK("https://eping.wto.org/en/Search?viewData= G/TBT/N/BWA/167"," G/TBT/N/BWA/167")</f>
        <v xml:space="preserve"> G/TBT/N/BWA/167</v>
      </c>
      <c r="D144" s="6" t="s">
        <v>640</v>
      </c>
      <c r="E144" s="8" t="s">
        <v>770</v>
      </c>
      <c r="F144" s="8" t="s">
        <v>771</v>
      </c>
      <c r="H144" s="6" t="s">
        <v>483</v>
      </c>
      <c r="I144" s="6" t="s">
        <v>85</v>
      </c>
      <c r="J144" s="6"/>
      <c r="K144" s="7">
        <v>45208</v>
      </c>
      <c r="L144" s="6" t="s">
        <v>20</v>
      </c>
      <c r="M144" s="8" t="s">
        <v>482</v>
      </c>
      <c r="N144" s="6" t="str">
        <f>HYPERLINK("https://docs.wto.org/imrd/directdoc.asp?DDFDocuments/t/G/TBTN23/ARE588.DOCX", "https://docs.wto.org/imrd/directdoc.asp?DDFDocuments/t/G/TBTN23/ARE588.DOCX")</f>
        <v>https://docs.wto.org/imrd/directdoc.asp?DDFDocuments/t/G/TBTN23/ARE588.DOCX</v>
      </c>
      <c r="O144" s="6"/>
      <c r="P144" s="6"/>
    </row>
    <row r="145" spans="1:16" ht="95.1" customHeight="1">
      <c r="A145" s="8" t="s">
        <v>948</v>
      </c>
      <c r="B145" s="8" t="s">
        <v>735</v>
      </c>
      <c r="C145" s="6" t="str">
        <f>HYPERLINK("https://eping.wto.org/en/Search?viewData= G/TBT/N/BWA/170"," G/TBT/N/BWA/170")</f>
        <v xml:space="preserve"> G/TBT/N/BWA/170</v>
      </c>
      <c r="D145" s="6" t="s">
        <v>640</v>
      </c>
      <c r="E145" s="8" t="s">
        <v>806</v>
      </c>
      <c r="F145" s="8" t="s">
        <v>807</v>
      </c>
      <c r="H145" s="6" t="s">
        <v>483</v>
      </c>
      <c r="I145" s="6" t="s">
        <v>85</v>
      </c>
      <c r="J145" s="6"/>
      <c r="K145" s="7">
        <v>45208</v>
      </c>
      <c r="L145" s="6" t="s">
        <v>20</v>
      </c>
      <c r="M145" s="8" t="s">
        <v>482</v>
      </c>
      <c r="N145" s="6" t="str">
        <f>HYPERLINK("https://docs.wto.org/imrd/directdoc.asp?DDFDocuments/t/G/TBTN23/ARE588.DOCX", "https://docs.wto.org/imrd/directdoc.asp?DDFDocuments/t/G/TBTN23/ARE588.DOCX")</f>
        <v>https://docs.wto.org/imrd/directdoc.asp?DDFDocuments/t/G/TBTN23/ARE588.DOCX</v>
      </c>
      <c r="O145" s="6"/>
      <c r="P145" s="6"/>
    </row>
    <row r="146" spans="1:16" ht="95.1" customHeight="1">
      <c r="A146" s="8" t="s">
        <v>945</v>
      </c>
      <c r="B146" s="8" t="s">
        <v>711</v>
      </c>
      <c r="C146" s="6" t="str">
        <f>HYPERLINK("https://eping.wto.org/en/Search?viewData= G/TBT/N/TZA/1010"," G/TBT/N/TZA/1010")</f>
        <v xml:space="preserve"> G/TBT/N/TZA/1010</v>
      </c>
      <c r="D146" s="6" t="s">
        <v>198</v>
      </c>
      <c r="E146" s="8" t="s">
        <v>709</v>
      </c>
      <c r="F146" s="8" t="s">
        <v>710</v>
      </c>
      <c r="H146" s="6" t="s">
        <v>58</v>
      </c>
      <c r="I146" s="6" t="s">
        <v>18</v>
      </c>
      <c r="J146" s="6"/>
      <c r="K146" s="7">
        <v>45217</v>
      </c>
      <c r="L146" s="6" t="s">
        <v>20</v>
      </c>
      <c r="M146" s="8" t="s">
        <v>511</v>
      </c>
      <c r="N146" s="6" t="str">
        <f>HYPERLINK("https://docs.wto.org/imrd/directdoc.asp?DDFDocuments/t/G/TBTN23/BRA1496.DOCX", "https://docs.wto.org/imrd/directdoc.asp?DDFDocuments/t/G/TBTN23/BRA1496.DOCX")</f>
        <v>https://docs.wto.org/imrd/directdoc.asp?DDFDocuments/t/G/TBTN23/BRA1496.DOCX</v>
      </c>
      <c r="O146" s="6"/>
      <c r="P146" s="6"/>
    </row>
    <row r="147" spans="1:16" ht="95.1" customHeight="1">
      <c r="A147" s="8" t="s">
        <v>886</v>
      </c>
      <c r="B147" s="8" t="s">
        <v>383</v>
      </c>
      <c r="C147" s="6" t="str">
        <f>HYPERLINK("https://eping.wto.org/en/Search?viewData= G/TBT/N/USA/2036"," G/TBT/N/USA/2036")</f>
        <v xml:space="preserve"> G/TBT/N/USA/2036</v>
      </c>
      <c r="D147" s="6" t="s">
        <v>76</v>
      </c>
      <c r="E147" s="8" t="s">
        <v>381</v>
      </c>
      <c r="F147" s="8" t="s">
        <v>382</v>
      </c>
      <c r="H147" s="6" t="s">
        <v>384</v>
      </c>
      <c r="I147" s="6" t="s">
        <v>18</v>
      </c>
      <c r="J147" s="6"/>
      <c r="K147" s="7">
        <v>45209</v>
      </c>
      <c r="L147" s="6" t="s">
        <v>20</v>
      </c>
      <c r="M147" s="8" t="s">
        <v>515</v>
      </c>
      <c r="N147" s="6" t="str">
        <f>HYPERLINK("https://docs.wto.org/imrd/directdoc.asp?DDFDocuments/t/G/TBTN23/USA2032.DOCX", "https://docs.wto.org/imrd/directdoc.asp?DDFDocuments/t/G/TBTN23/USA2032.DOCX")</f>
        <v>https://docs.wto.org/imrd/directdoc.asp?DDFDocuments/t/G/TBTN23/USA2032.DOCX</v>
      </c>
      <c r="O147" s="6"/>
      <c r="P147" s="6"/>
    </row>
    <row r="148" spans="1:16" ht="95.1" customHeight="1">
      <c r="A148" s="8" t="s">
        <v>871</v>
      </c>
      <c r="B148" s="8" t="s">
        <v>264</v>
      </c>
      <c r="C148" s="6" t="str">
        <f>HYPERLINK("https://eping.wto.org/en/Search?viewData= G/TBT/N/VNM/270"," G/TBT/N/VNM/270")</f>
        <v xml:space="preserve"> G/TBT/N/VNM/270</v>
      </c>
      <c r="D148" s="6" t="s">
        <v>261</v>
      </c>
      <c r="E148" s="8" t="s">
        <v>262</v>
      </c>
      <c r="F148" s="8" t="s">
        <v>263</v>
      </c>
      <c r="H148" s="6" t="s">
        <v>519</v>
      </c>
      <c r="I148" s="6" t="s">
        <v>18</v>
      </c>
      <c r="J148" s="6"/>
      <c r="K148" s="7">
        <v>45222</v>
      </c>
      <c r="L148" s="6" t="s">
        <v>20</v>
      </c>
      <c r="M148" s="8" t="s">
        <v>520</v>
      </c>
      <c r="N148" s="6" t="str">
        <f>HYPERLINK("https://docs.wto.org/imrd/directdoc.asp?DDFDocuments/t/G/TBTN23/USA2030.DOCX", "https://docs.wto.org/imrd/directdoc.asp?DDFDocuments/t/G/TBTN23/USA2030.DOCX")</f>
        <v>https://docs.wto.org/imrd/directdoc.asp?DDFDocuments/t/G/TBTN23/USA2030.DOCX</v>
      </c>
      <c r="O148" s="6"/>
      <c r="P148" s="6"/>
    </row>
    <row r="149" spans="1:16" ht="95.1" customHeight="1">
      <c r="A149" s="8" t="s">
        <v>853</v>
      </c>
      <c r="B149" s="8" t="s">
        <v>177</v>
      </c>
      <c r="C149" s="6" t="str">
        <f>HYPERLINK("https://eping.wto.org/en/Search?viewData= G/TBT/N/HKG/55"," G/TBT/N/HKG/55")</f>
        <v xml:space="preserve"> G/TBT/N/HKG/55</v>
      </c>
      <c r="D149" s="6" t="s">
        <v>174</v>
      </c>
      <c r="E149" s="8" t="s">
        <v>175</v>
      </c>
      <c r="F149" s="8" t="s">
        <v>176</v>
      </c>
      <c r="H149" s="6" t="s">
        <v>524</v>
      </c>
      <c r="I149" s="6" t="s">
        <v>18</v>
      </c>
      <c r="J149" s="6"/>
      <c r="K149" s="7">
        <v>45206</v>
      </c>
      <c r="L149" s="6" t="s">
        <v>20</v>
      </c>
      <c r="M149" s="8" t="s">
        <v>525</v>
      </c>
      <c r="N149" s="6" t="str">
        <f>HYPERLINK("https://docs.wto.org/imrd/directdoc.asp?DDFDocuments/t/G/TBTN23/ARE586.DOCX", "https://docs.wto.org/imrd/directdoc.asp?DDFDocuments/t/G/TBTN23/ARE586.DOCX")</f>
        <v>https://docs.wto.org/imrd/directdoc.asp?DDFDocuments/t/G/TBTN23/ARE586.DOCX</v>
      </c>
      <c r="O149" s="6"/>
      <c r="P149" s="6"/>
    </row>
    <row r="150" spans="1:16" ht="95.1" customHeight="1">
      <c r="A150" s="8" t="s">
        <v>879</v>
      </c>
      <c r="B150" s="8" t="s">
        <v>337</v>
      </c>
      <c r="C150" s="6" t="str">
        <f>HYPERLINK("https://eping.wto.org/en/Search?viewData= G/TBT/N/USA/2037"," G/TBT/N/USA/2037")</f>
        <v xml:space="preserve"> G/TBT/N/USA/2037</v>
      </c>
      <c r="D150" s="6" t="s">
        <v>76</v>
      </c>
      <c r="E150" s="8" t="s">
        <v>335</v>
      </c>
      <c r="F150" s="8" t="s">
        <v>336</v>
      </c>
      <c r="H150" s="6" t="s">
        <v>524</v>
      </c>
      <c r="I150" s="6" t="s">
        <v>18</v>
      </c>
      <c r="J150" s="6"/>
      <c r="K150" s="7">
        <v>45206</v>
      </c>
      <c r="L150" s="6" t="s">
        <v>20</v>
      </c>
      <c r="M150" s="8" t="s">
        <v>525</v>
      </c>
      <c r="N150" s="6" t="str">
        <f>HYPERLINK("https://docs.wto.org/imrd/directdoc.asp?DDFDocuments/t/G/TBTN23/ARE586.DOCX", "https://docs.wto.org/imrd/directdoc.asp?DDFDocuments/t/G/TBTN23/ARE586.DOCX")</f>
        <v>https://docs.wto.org/imrd/directdoc.asp?DDFDocuments/t/G/TBTN23/ARE586.DOCX</v>
      </c>
      <c r="O150" s="6"/>
      <c r="P150" s="6"/>
    </row>
    <row r="151" spans="1:16" ht="95.1" customHeight="1">
      <c r="A151" s="8" t="s">
        <v>889</v>
      </c>
      <c r="B151" s="8" t="s">
        <v>399</v>
      </c>
      <c r="C151" s="6" t="str">
        <f>HYPERLINK("https://eping.wto.org/en/Search?viewData= G/TBT/N/IND/295"," G/TBT/N/IND/295")</f>
        <v xml:space="preserve"> G/TBT/N/IND/295</v>
      </c>
      <c r="D151" s="6" t="s">
        <v>299</v>
      </c>
      <c r="E151" s="8" t="s">
        <v>397</v>
      </c>
      <c r="F151" s="8" t="s">
        <v>398</v>
      </c>
      <c r="H151" s="6" t="s">
        <v>528</v>
      </c>
      <c r="I151" s="6" t="s">
        <v>18</v>
      </c>
      <c r="J151" s="6"/>
      <c r="K151" s="7">
        <v>45206</v>
      </c>
      <c r="L151" s="6" t="s">
        <v>20</v>
      </c>
      <c r="M151" s="8" t="s">
        <v>529</v>
      </c>
      <c r="N151" s="6" t="str">
        <f>HYPERLINK("https://docs.wto.org/imrd/directdoc.asp?DDFDocuments/t/G/TBTN23/ARE587.DOCX", "https://docs.wto.org/imrd/directdoc.asp?DDFDocuments/t/G/TBTN23/ARE587.DOCX")</f>
        <v>https://docs.wto.org/imrd/directdoc.asp?DDFDocuments/t/G/TBTN23/ARE587.DOCX</v>
      </c>
      <c r="O151" s="6"/>
      <c r="P151" s="6"/>
    </row>
    <row r="152" spans="1:16" ht="95.1" customHeight="1">
      <c r="A152" s="8" t="s">
        <v>856</v>
      </c>
      <c r="B152" s="8" t="s">
        <v>196</v>
      </c>
      <c r="C152" s="6" t="str">
        <f>HYPERLINK("https://eping.wto.org/en/Search?viewData= G/TBT/N/CHN/1743"," G/TBT/N/CHN/1743")</f>
        <v xml:space="preserve"> G/TBT/N/CHN/1743</v>
      </c>
      <c r="D152" s="6" t="s">
        <v>32</v>
      </c>
      <c r="E152" s="8" t="s">
        <v>194</v>
      </c>
      <c r="F152" s="8" t="s">
        <v>195</v>
      </c>
      <c r="H152" s="6" t="s">
        <v>524</v>
      </c>
      <c r="I152" s="6" t="s">
        <v>18</v>
      </c>
      <c r="J152" s="6"/>
      <c r="K152" s="7">
        <v>45206</v>
      </c>
      <c r="L152" s="6" t="s">
        <v>20</v>
      </c>
      <c r="M152" s="8" t="s">
        <v>529</v>
      </c>
      <c r="N152" s="6" t="str">
        <f>HYPERLINK("https://docs.wto.org/imrd/directdoc.asp?DDFDocuments/t/G/TBTN23/ARE587.DOCX", "https://docs.wto.org/imrd/directdoc.asp?DDFDocuments/t/G/TBTN23/ARE587.DOCX")</f>
        <v>https://docs.wto.org/imrd/directdoc.asp?DDFDocuments/t/G/TBTN23/ARE587.DOCX</v>
      </c>
      <c r="O152" s="6"/>
      <c r="P152" s="6"/>
    </row>
    <row r="153" spans="1:16" ht="95.1" customHeight="1">
      <c r="A153" s="8" t="s">
        <v>860</v>
      </c>
      <c r="B153" s="8" t="s">
        <v>206</v>
      </c>
      <c r="C153" s="6" t="str">
        <f>HYPERLINK("https://eping.wto.org/en/Search?viewData= G/TBT/N/BOL/23"," G/TBT/N/BOL/23")</f>
        <v xml:space="preserve"> G/TBT/N/BOL/23</v>
      </c>
      <c r="D153" s="6" t="s">
        <v>127</v>
      </c>
      <c r="E153" s="8" t="s">
        <v>204</v>
      </c>
      <c r="F153" s="8" t="s">
        <v>205</v>
      </c>
      <c r="H153" s="6" t="s">
        <v>524</v>
      </c>
      <c r="I153" s="6" t="s">
        <v>18</v>
      </c>
      <c r="J153" s="6"/>
      <c r="K153" s="7">
        <v>45206</v>
      </c>
      <c r="L153" s="6" t="s">
        <v>20</v>
      </c>
      <c r="M153" s="8" t="s">
        <v>529</v>
      </c>
      <c r="N153" s="6" t="str">
        <f>HYPERLINK("https://docs.wto.org/imrd/directdoc.asp?DDFDocuments/t/G/TBTN23/ARE587.DOCX", "https://docs.wto.org/imrd/directdoc.asp?DDFDocuments/t/G/TBTN23/ARE587.DOCX")</f>
        <v>https://docs.wto.org/imrd/directdoc.asp?DDFDocuments/t/G/TBTN23/ARE587.DOCX</v>
      </c>
      <c r="O153" s="6"/>
      <c r="P153" s="6"/>
    </row>
    <row r="154" spans="1:16" ht="95.1" customHeight="1">
      <c r="A154" s="8" t="s">
        <v>840</v>
      </c>
      <c r="B154" s="8" t="s">
        <v>105</v>
      </c>
      <c r="C154" s="6" t="str">
        <f>HYPERLINK("https://eping.wto.org/en/Search?viewData= G/TBT/N/CHN/1745"," G/TBT/N/CHN/1745")</f>
        <v xml:space="preserve"> G/TBT/N/CHN/1745</v>
      </c>
      <c r="D154" s="6" t="s">
        <v>32</v>
      </c>
      <c r="E154" s="8" t="s">
        <v>103</v>
      </c>
      <c r="F154" s="8" t="s">
        <v>104</v>
      </c>
      <c r="H154" s="6" t="s">
        <v>528</v>
      </c>
      <c r="I154" s="6" t="s">
        <v>18</v>
      </c>
      <c r="J154" s="6"/>
      <c r="K154" s="7">
        <v>45206</v>
      </c>
      <c r="L154" s="6" t="s">
        <v>20</v>
      </c>
      <c r="M154" s="8" t="s">
        <v>525</v>
      </c>
      <c r="N154" s="6" t="str">
        <f>HYPERLINK("https://docs.wto.org/imrd/directdoc.asp?DDFDocuments/t/G/TBTN23/ARE586.DOCX", "https://docs.wto.org/imrd/directdoc.asp?DDFDocuments/t/G/TBTN23/ARE586.DOCX")</f>
        <v>https://docs.wto.org/imrd/directdoc.asp?DDFDocuments/t/G/TBTN23/ARE586.DOCX</v>
      </c>
      <c r="O154" s="6"/>
      <c r="P154" s="6"/>
    </row>
    <row r="155" spans="1:16" ht="95.1" customHeight="1">
      <c r="A155" s="8" t="s">
        <v>932</v>
      </c>
      <c r="B155" s="8" t="s">
        <v>627</v>
      </c>
      <c r="C155" s="6" t="str">
        <f>HYPERLINK("https://eping.wto.org/en/Search?viewData= G/TBT/N/IND/291"," G/TBT/N/IND/291")</f>
        <v xml:space="preserve"> G/TBT/N/IND/291</v>
      </c>
      <c r="D155" s="6" t="s">
        <v>299</v>
      </c>
      <c r="E155" s="8" t="s">
        <v>625</v>
      </c>
      <c r="F155" s="8" t="s">
        <v>626</v>
      </c>
      <c r="H155" s="6" t="s">
        <v>524</v>
      </c>
      <c r="I155" s="6" t="s">
        <v>18</v>
      </c>
      <c r="J155" s="6"/>
      <c r="K155" s="7">
        <v>45206</v>
      </c>
      <c r="L155" s="6" t="s">
        <v>20</v>
      </c>
      <c r="M155" s="8" t="s">
        <v>525</v>
      </c>
      <c r="N155" s="6" t="str">
        <f>HYPERLINK("https://docs.wto.org/imrd/directdoc.asp?DDFDocuments/t/G/TBTN23/ARE586.DOCX", "https://docs.wto.org/imrd/directdoc.asp?DDFDocuments/t/G/TBTN23/ARE586.DOCX")</f>
        <v>https://docs.wto.org/imrd/directdoc.asp?DDFDocuments/t/G/TBTN23/ARE586.DOCX</v>
      </c>
      <c r="O155" s="6"/>
      <c r="P155" s="6"/>
    </row>
    <row r="156" spans="1:16" ht="95.1" customHeight="1">
      <c r="A156" s="8" t="s">
        <v>940</v>
      </c>
      <c r="B156" s="8" t="s">
        <v>687</v>
      </c>
      <c r="C156" s="6" t="str">
        <f>HYPERLINK("https://eping.wto.org/en/Search?viewData= G/TBT/N/ARE/582"," G/TBT/N/ARE/582")</f>
        <v xml:space="preserve"> G/TBT/N/ARE/582</v>
      </c>
      <c r="D156" s="6" t="s">
        <v>423</v>
      </c>
      <c r="E156" s="8" t="s">
        <v>685</v>
      </c>
      <c r="F156" s="8" t="s">
        <v>686</v>
      </c>
      <c r="H156" s="6" t="s">
        <v>384</v>
      </c>
      <c r="I156" s="6" t="s">
        <v>18</v>
      </c>
      <c r="J156" s="6"/>
      <c r="K156" s="7">
        <v>45206</v>
      </c>
      <c r="L156" s="6" t="s">
        <v>20</v>
      </c>
      <c r="M156" s="8" t="s">
        <v>534</v>
      </c>
      <c r="N156" s="6" t="str">
        <f>HYPERLINK("https://docs.wto.org/imrd/directdoc.asp?DDFDocuments/t/G/TBTN23/TUR207.DOCX", "https://docs.wto.org/imrd/directdoc.asp?DDFDocuments/t/G/TBTN23/TUR207.DOCX")</f>
        <v>https://docs.wto.org/imrd/directdoc.asp?DDFDocuments/t/G/TBTN23/TUR207.DOCX</v>
      </c>
      <c r="O156" s="6"/>
      <c r="P156" s="6"/>
    </row>
    <row r="157" spans="1:16" ht="95.1" customHeight="1">
      <c r="A157" s="8" t="s">
        <v>523</v>
      </c>
      <c r="B157" s="8" t="s">
        <v>523</v>
      </c>
      <c r="C157"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157" s="6" t="s">
        <v>411</v>
      </c>
      <c r="E157" s="8" t="s">
        <v>526</v>
      </c>
      <c r="F157" s="8" t="s">
        <v>527</v>
      </c>
      <c r="H157" s="6" t="s">
        <v>524</v>
      </c>
      <c r="I157" s="6" t="s">
        <v>18</v>
      </c>
      <c r="J157" s="6"/>
      <c r="K157" s="7">
        <v>45206</v>
      </c>
      <c r="L157" s="6" t="s">
        <v>20</v>
      </c>
      <c r="M157" s="8" t="s">
        <v>529</v>
      </c>
      <c r="N157" s="6" t="str">
        <f>HYPERLINK("https://docs.wto.org/imrd/directdoc.asp?DDFDocuments/t/G/TBTN23/ARE587.DOCX", "https://docs.wto.org/imrd/directdoc.asp?DDFDocuments/t/G/TBTN23/ARE587.DOCX")</f>
        <v>https://docs.wto.org/imrd/directdoc.asp?DDFDocuments/t/G/TBTN23/ARE587.DOCX</v>
      </c>
      <c r="O157" s="6"/>
      <c r="P157" s="6"/>
    </row>
    <row r="158" spans="1:16" ht="95.1" customHeight="1">
      <c r="A158" s="8" t="s">
        <v>882</v>
      </c>
      <c r="B158" s="8" t="s">
        <v>355</v>
      </c>
      <c r="C158" s="6" t="str">
        <f>HYPERLINK("https://eping.wto.org/en/Search?viewData= G/TBT/N/USA/2035"," G/TBT/N/USA/2035")</f>
        <v xml:space="preserve"> G/TBT/N/USA/2035</v>
      </c>
      <c r="D158" s="6" t="s">
        <v>76</v>
      </c>
      <c r="E158" s="8" t="s">
        <v>353</v>
      </c>
      <c r="F158" s="8" t="s">
        <v>354</v>
      </c>
      <c r="H158" s="6" t="s">
        <v>538</v>
      </c>
      <c r="I158" s="6" t="s">
        <v>18</v>
      </c>
      <c r="J158" s="6"/>
      <c r="K158" s="7">
        <v>45205</v>
      </c>
      <c r="L158" s="6" t="s">
        <v>20</v>
      </c>
      <c r="M158" s="8" t="s">
        <v>539</v>
      </c>
      <c r="N158" s="6" t="str">
        <f>HYPERLINK("https://docs.wto.org/imrd/directdoc.asp?DDFDocuments/t/G/TBTN23/USA2029.DOCX", "https://docs.wto.org/imrd/directdoc.asp?DDFDocuments/t/G/TBTN23/USA2029.DOCX")</f>
        <v>https://docs.wto.org/imrd/directdoc.asp?DDFDocuments/t/G/TBTN23/USA2029.DOCX</v>
      </c>
      <c r="O158" s="6"/>
      <c r="P158" s="6"/>
    </row>
    <row r="159" spans="1:16" ht="95.1" customHeight="1">
      <c r="A159" s="8" t="s">
        <v>962</v>
      </c>
      <c r="B159" s="8" t="s">
        <v>658</v>
      </c>
      <c r="C159" s="6" t="str">
        <f>HYPERLINK("https://eping.wto.org/en/Search?viewData= G/TBT/N/TZA/1007"," G/TBT/N/TZA/1007")</f>
        <v xml:space="preserve"> G/TBT/N/TZA/1007</v>
      </c>
      <c r="D159" s="6" t="s">
        <v>198</v>
      </c>
      <c r="E159" s="8" t="s">
        <v>670</v>
      </c>
      <c r="F159" s="8" t="s">
        <v>671</v>
      </c>
      <c r="H159" s="6" t="s">
        <v>543</v>
      </c>
      <c r="I159" s="6" t="s">
        <v>18</v>
      </c>
      <c r="J159" s="6"/>
      <c r="K159" s="7">
        <v>45206</v>
      </c>
      <c r="L159" s="6" t="s">
        <v>20</v>
      </c>
      <c r="M159" s="8" t="s">
        <v>544</v>
      </c>
      <c r="N159" s="6" t="str">
        <f>HYPERLINK("https://docs.wto.org/imrd/directdoc.asp?DDFDocuments/t/G/TBTN23/RWA914.DOCX", "https://docs.wto.org/imrd/directdoc.asp?DDFDocuments/t/G/TBTN23/RWA914.DOCX")</f>
        <v>https://docs.wto.org/imrd/directdoc.asp?DDFDocuments/t/G/TBTN23/RWA914.DOCX</v>
      </c>
      <c r="O159" s="6"/>
      <c r="P159" s="6"/>
    </row>
    <row r="160" spans="1:16" ht="95.1" customHeight="1">
      <c r="A160" s="8" t="s">
        <v>937</v>
      </c>
      <c r="B160" s="8" t="s">
        <v>658</v>
      </c>
      <c r="C160" s="6" t="str">
        <f>HYPERLINK("https://eping.wto.org/en/Search?viewData= G/TBT/N/TZA/1006"," G/TBT/N/TZA/1006")</f>
        <v xml:space="preserve"> G/TBT/N/TZA/1006</v>
      </c>
      <c r="D160" s="6" t="s">
        <v>198</v>
      </c>
      <c r="E160" s="8" t="s">
        <v>656</v>
      </c>
      <c r="F160" s="8" t="s">
        <v>657</v>
      </c>
      <c r="H160" s="6" t="s">
        <v>524</v>
      </c>
      <c r="I160" s="6" t="s">
        <v>18</v>
      </c>
      <c r="J160" s="6"/>
      <c r="K160" s="7">
        <v>45206</v>
      </c>
      <c r="L160" s="6" t="s">
        <v>20</v>
      </c>
      <c r="M160" s="8" t="s">
        <v>529</v>
      </c>
      <c r="N160" s="6" t="str">
        <f>HYPERLINK("https://docs.wto.org/imrd/directdoc.asp?DDFDocuments/t/G/TBTN23/ARE587.DOCX", "https://docs.wto.org/imrd/directdoc.asp?DDFDocuments/t/G/TBTN23/ARE587.DOCX")</f>
        <v>https://docs.wto.org/imrd/directdoc.asp?DDFDocuments/t/G/TBTN23/ARE587.DOCX</v>
      </c>
      <c r="O160" s="6"/>
      <c r="P160" s="6"/>
    </row>
    <row r="161" spans="1:16" ht="95.1" customHeight="1">
      <c r="A161" s="8" t="s">
        <v>937</v>
      </c>
      <c r="B161" s="8" t="s">
        <v>658</v>
      </c>
      <c r="C161" s="6" t="str">
        <f>HYPERLINK("https://eping.wto.org/en/Search?viewData= G/TBT/N/TZA/1008"," G/TBT/N/TZA/1008")</f>
        <v xml:space="preserve"> G/TBT/N/TZA/1008</v>
      </c>
      <c r="D161" s="6" t="s">
        <v>198</v>
      </c>
      <c r="E161" s="8" t="s">
        <v>677</v>
      </c>
      <c r="F161" s="8" t="s">
        <v>678</v>
      </c>
      <c r="H161" s="6" t="s">
        <v>58</v>
      </c>
      <c r="I161" s="6" t="s">
        <v>18</v>
      </c>
      <c r="J161" s="6"/>
      <c r="K161" s="7">
        <v>45206</v>
      </c>
      <c r="L161" s="6" t="s">
        <v>20</v>
      </c>
      <c r="M161" s="8" t="s">
        <v>549</v>
      </c>
      <c r="N161" s="6"/>
      <c r="O161" s="6"/>
      <c r="P161" s="6" t="str">
        <f>HYPERLINK("https://docs.wto.org/imrd/directdoc.asp?DDFDocuments/v/G/TBTN23/CHL659.DOCX", "https://docs.wto.org/imrd/directdoc.asp?DDFDocuments/v/G/TBTN23/CHL659.DOCX")</f>
        <v>https://docs.wto.org/imrd/directdoc.asp?DDFDocuments/v/G/TBTN23/CHL659.DOCX</v>
      </c>
    </row>
    <row r="162" spans="1:16" ht="95.1" customHeight="1">
      <c r="A162" s="8" t="s">
        <v>937</v>
      </c>
      <c r="B162" s="8" t="s">
        <v>658</v>
      </c>
      <c r="C162" s="6" t="str">
        <f>HYPERLINK("https://eping.wto.org/en/Search?viewData= G/TBT/N/TZA/1009"," G/TBT/N/TZA/1009")</f>
        <v xml:space="preserve"> G/TBT/N/TZA/1009</v>
      </c>
      <c r="D162" s="6" t="s">
        <v>198</v>
      </c>
      <c r="E162" s="8" t="s">
        <v>706</v>
      </c>
      <c r="F162" s="8" t="s">
        <v>707</v>
      </c>
      <c r="H162" s="6" t="s">
        <v>524</v>
      </c>
      <c r="I162" s="6" t="s">
        <v>18</v>
      </c>
      <c r="J162" s="6"/>
      <c r="K162" s="7">
        <v>45206</v>
      </c>
      <c r="L162" s="6" t="s">
        <v>20</v>
      </c>
      <c r="M162" s="8" t="s">
        <v>525</v>
      </c>
      <c r="N162" s="6" t="str">
        <f>HYPERLINK("https://docs.wto.org/imrd/directdoc.asp?DDFDocuments/t/G/TBTN23/ARE586.DOCX", "https://docs.wto.org/imrd/directdoc.asp?DDFDocuments/t/G/TBTN23/ARE586.DOCX")</f>
        <v>https://docs.wto.org/imrd/directdoc.asp?DDFDocuments/t/G/TBTN23/ARE586.DOCX</v>
      </c>
      <c r="O162" s="6"/>
      <c r="P162" s="6"/>
    </row>
    <row r="163" spans="1:16" ht="95.1" customHeight="1">
      <c r="A163" s="8" t="s">
        <v>906</v>
      </c>
      <c r="B163" s="8" t="s">
        <v>495</v>
      </c>
      <c r="C163" s="6" t="str">
        <f>HYPERLINK("https://eping.wto.org/en/Search?viewData= G/TBT/N/BRA/1494"," G/TBT/N/BRA/1494")</f>
        <v xml:space="preserve"> G/TBT/N/BRA/1494</v>
      </c>
      <c r="D163" s="6" t="s">
        <v>184</v>
      </c>
      <c r="E163" s="8" t="s">
        <v>493</v>
      </c>
      <c r="F163" s="8" t="s">
        <v>494</v>
      </c>
      <c r="H163" s="6" t="s">
        <v>524</v>
      </c>
      <c r="I163" s="6" t="s">
        <v>18</v>
      </c>
      <c r="J163" s="6"/>
      <c r="K163" s="7">
        <v>45206</v>
      </c>
      <c r="L163" s="6" t="s">
        <v>20</v>
      </c>
      <c r="M163" s="8" t="s">
        <v>529</v>
      </c>
      <c r="N163" s="6" t="str">
        <f>HYPERLINK("https://docs.wto.org/imrd/directdoc.asp?DDFDocuments/t/G/TBTN23/ARE587.DOCX", "https://docs.wto.org/imrd/directdoc.asp?DDFDocuments/t/G/TBTN23/ARE587.DOCX")</f>
        <v>https://docs.wto.org/imrd/directdoc.asp?DDFDocuments/t/G/TBTN23/ARE587.DOCX</v>
      </c>
      <c r="O163" s="6"/>
      <c r="P163" s="6"/>
    </row>
    <row r="164" spans="1:16" ht="95.1" customHeight="1">
      <c r="A164" s="8" t="s">
        <v>905</v>
      </c>
      <c r="B164" s="8" t="s">
        <v>491</v>
      </c>
      <c r="C164" s="6" t="str">
        <f>HYPERLINK("https://eping.wto.org/en/Search?viewData= G/TBT/N/BRA/1493"," G/TBT/N/BRA/1493")</f>
        <v xml:space="preserve"> G/TBT/N/BRA/1493</v>
      </c>
      <c r="D164" s="6" t="s">
        <v>184</v>
      </c>
      <c r="E164" s="8" t="s">
        <v>489</v>
      </c>
      <c r="F164" s="8" t="s">
        <v>490</v>
      </c>
      <c r="H164" s="6" t="s">
        <v>553</v>
      </c>
      <c r="I164" s="6" t="s">
        <v>18</v>
      </c>
      <c r="J164" s="6"/>
      <c r="K164" s="7">
        <v>45206</v>
      </c>
      <c r="L164" s="6" t="s">
        <v>20</v>
      </c>
      <c r="M164" s="8" t="s">
        <v>554</v>
      </c>
      <c r="N164" s="6" t="str">
        <f>HYPERLINK("https://docs.wto.org/imrd/directdoc.asp?DDFDocuments/t/G/TBTN23/VNM269.DOCX", "https://docs.wto.org/imrd/directdoc.asp?DDFDocuments/t/G/TBTN23/VNM269.DOCX")</f>
        <v>https://docs.wto.org/imrd/directdoc.asp?DDFDocuments/t/G/TBTN23/VNM269.DOCX</v>
      </c>
      <c r="O164" s="6"/>
      <c r="P164" s="6"/>
    </row>
    <row r="165" spans="1:16" ht="95.1" customHeight="1">
      <c r="A165" s="8" t="s">
        <v>891</v>
      </c>
      <c r="B165" s="8" t="s">
        <v>409</v>
      </c>
      <c r="C165" s="6" t="str">
        <f>HYPERLINK("https://eping.wto.org/en/Search?viewData= G/TBT/N/PER/153"," G/TBT/N/PER/153")</f>
        <v xml:space="preserve"> G/TBT/N/PER/153</v>
      </c>
      <c r="D165" s="6" t="s">
        <v>406</v>
      </c>
      <c r="E165" s="8" t="s">
        <v>407</v>
      </c>
      <c r="F165" s="8" t="s">
        <v>408</v>
      </c>
      <c r="H165" s="6" t="s">
        <v>524</v>
      </c>
      <c r="I165" s="6" t="s">
        <v>18</v>
      </c>
      <c r="J165" s="6"/>
      <c r="K165" s="7">
        <v>45206</v>
      </c>
      <c r="L165" s="6" t="s">
        <v>20</v>
      </c>
      <c r="M165" s="8" t="s">
        <v>525</v>
      </c>
      <c r="N165" s="6" t="str">
        <f>HYPERLINK("https://docs.wto.org/imrd/directdoc.asp?DDFDocuments/t/G/TBTN23/ARE586.DOCX", "https://docs.wto.org/imrd/directdoc.asp?DDFDocuments/t/G/TBTN23/ARE586.DOCX")</f>
        <v>https://docs.wto.org/imrd/directdoc.asp?DDFDocuments/t/G/TBTN23/ARE586.DOCX</v>
      </c>
      <c r="O165" s="6"/>
      <c r="P165" s="6"/>
    </row>
    <row r="166" spans="1:16" ht="95.1" customHeight="1">
      <c r="A166" s="8" t="s">
        <v>864</v>
      </c>
      <c r="B166" s="8" t="s">
        <v>233</v>
      </c>
      <c r="C166" s="6" t="str">
        <f>HYPERLINK("https://eping.wto.org/en/Search?viewData= G/TBT/N/TTO/138"," G/TBT/N/TTO/138")</f>
        <v xml:space="preserve"> G/TBT/N/TTO/138</v>
      </c>
      <c r="D166" s="6" t="s">
        <v>214</v>
      </c>
      <c r="E166" s="8" t="s">
        <v>231</v>
      </c>
      <c r="F166" s="8" t="s">
        <v>232</v>
      </c>
      <c r="H166" s="6" t="s">
        <v>64</v>
      </c>
      <c r="I166" s="6" t="s">
        <v>47</v>
      </c>
      <c r="J166" s="6"/>
      <c r="K166" s="7">
        <v>45172</v>
      </c>
      <c r="L166" s="6" t="s">
        <v>20</v>
      </c>
      <c r="M166" s="8" t="s">
        <v>559</v>
      </c>
      <c r="N166" s="6" t="str">
        <f>HYPERLINK("https://docs.wto.org/imrd/directdoc.asp?DDFDocuments/t/G/TBTN23/RUS148.DOCX", "https://docs.wto.org/imrd/directdoc.asp?DDFDocuments/t/G/TBTN23/RUS148.DOCX")</f>
        <v>https://docs.wto.org/imrd/directdoc.asp?DDFDocuments/t/G/TBTN23/RUS148.DOCX</v>
      </c>
      <c r="O166" s="6"/>
      <c r="P166" s="6"/>
    </row>
    <row r="167" spans="1:16" ht="95.1" customHeight="1">
      <c r="A167" s="8" t="s">
        <v>852</v>
      </c>
      <c r="B167" s="8" t="s">
        <v>172</v>
      </c>
      <c r="C167" s="6" t="str">
        <f>HYPERLINK("https://eping.wto.org/en/Search?viewData= G/TBT/N/CHN/1740"," G/TBT/N/CHN/1740")</f>
        <v xml:space="preserve"> G/TBT/N/CHN/1740</v>
      </c>
      <c r="D167" s="6" t="s">
        <v>32</v>
      </c>
      <c r="E167" s="8" t="s">
        <v>170</v>
      </c>
      <c r="F167" s="8" t="s">
        <v>171</v>
      </c>
      <c r="H167" s="6" t="s">
        <v>528</v>
      </c>
      <c r="I167" s="6" t="s">
        <v>18</v>
      </c>
      <c r="J167" s="6"/>
      <c r="K167" s="7">
        <v>45206</v>
      </c>
      <c r="L167" s="6" t="s">
        <v>20</v>
      </c>
      <c r="M167" s="8" t="s">
        <v>525</v>
      </c>
      <c r="N167" s="6" t="str">
        <f>HYPERLINK("https://docs.wto.org/imrd/directdoc.asp?DDFDocuments/t/G/TBTN23/ARE586.DOCX", "https://docs.wto.org/imrd/directdoc.asp?DDFDocuments/t/G/TBTN23/ARE586.DOCX")</f>
        <v>https://docs.wto.org/imrd/directdoc.asp?DDFDocuments/t/G/TBTN23/ARE586.DOCX</v>
      </c>
      <c r="O167" s="6"/>
      <c r="P167" s="6"/>
    </row>
    <row r="168" spans="1:16" ht="95.1" customHeight="1">
      <c r="A168" s="8" t="s">
        <v>919</v>
      </c>
      <c r="B168" s="8" t="s">
        <v>558</v>
      </c>
      <c r="C168" s="6" t="str">
        <f>HYPERLINK("https://eping.wto.org/en/Search?viewData= G/TBT/N/RUS/148"," G/TBT/N/RUS/148")</f>
        <v xml:space="preserve"> G/TBT/N/RUS/148</v>
      </c>
      <c r="D168" s="6" t="s">
        <v>555</v>
      </c>
      <c r="E168" s="8" t="s">
        <v>556</v>
      </c>
      <c r="F168" s="8" t="s">
        <v>557</v>
      </c>
      <c r="H168" s="6" t="s">
        <v>528</v>
      </c>
      <c r="I168" s="6" t="s">
        <v>18</v>
      </c>
      <c r="J168" s="6"/>
      <c r="K168" s="7">
        <v>45206</v>
      </c>
      <c r="L168" s="6" t="s">
        <v>20</v>
      </c>
      <c r="M168" s="8" t="s">
        <v>529</v>
      </c>
      <c r="N168" s="6" t="str">
        <f>HYPERLINK("https://docs.wto.org/imrd/directdoc.asp?DDFDocuments/t/G/TBTN23/ARE587.DOCX", "https://docs.wto.org/imrd/directdoc.asp?DDFDocuments/t/G/TBTN23/ARE587.DOCX")</f>
        <v>https://docs.wto.org/imrd/directdoc.asp?DDFDocuments/t/G/TBTN23/ARE587.DOCX</v>
      </c>
      <c r="O168" s="6"/>
      <c r="P168" s="6"/>
    </row>
    <row r="169" spans="1:16" ht="95.1" customHeight="1">
      <c r="A169" s="8" t="s">
        <v>907</v>
      </c>
      <c r="B169" s="8" t="s">
        <v>499</v>
      </c>
      <c r="C169" s="6" t="str">
        <f>HYPERLINK("https://eping.wto.org/en/Search?viewData= G/TBT/N/USA/2031"," G/TBT/N/USA/2031")</f>
        <v xml:space="preserve"> G/TBT/N/USA/2031</v>
      </c>
      <c r="D169" s="6" t="s">
        <v>76</v>
      </c>
      <c r="E169" s="8" t="s">
        <v>497</v>
      </c>
      <c r="F169" s="8" t="s">
        <v>498</v>
      </c>
      <c r="H169" s="6" t="s">
        <v>282</v>
      </c>
      <c r="I169" s="6" t="s">
        <v>18</v>
      </c>
      <c r="J169" s="6"/>
      <c r="K169" s="7">
        <v>45205</v>
      </c>
      <c r="L169" s="6" t="s">
        <v>20</v>
      </c>
      <c r="M169" s="8" t="s">
        <v>563</v>
      </c>
      <c r="N169" s="6" t="str">
        <f>HYPERLINK("https://docs.wto.org/imrd/directdoc.asp?DDFDocuments/t/G/TBTN23/RWA909.DOCX", "https://docs.wto.org/imrd/directdoc.asp?DDFDocuments/t/G/TBTN23/RWA909.DOCX")</f>
        <v>https://docs.wto.org/imrd/directdoc.asp?DDFDocuments/t/G/TBTN23/RWA909.DOCX</v>
      </c>
      <c r="O169" s="6"/>
      <c r="P169" s="6"/>
    </row>
    <row r="170" spans="1:16" ht="95.1" customHeight="1">
      <c r="A170" s="8" t="s">
        <v>941</v>
      </c>
      <c r="B170" s="8" t="s">
        <v>691</v>
      </c>
      <c r="C170" s="6" t="str">
        <f>HYPERLINK("https://eping.wto.org/en/Search?viewData= G/TBT/N/SAU/1297"," G/TBT/N/SAU/1297")</f>
        <v xml:space="preserve"> G/TBT/N/SAU/1297</v>
      </c>
      <c r="D170" s="6" t="s">
        <v>386</v>
      </c>
      <c r="E170" s="8" t="s">
        <v>689</v>
      </c>
      <c r="F170" s="8" t="s">
        <v>690</v>
      </c>
      <c r="H170" s="6" t="s">
        <v>566</v>
      </c>
      <c r="I170" s="6" t="s">
        <v>18</v>
      </c>
      <c r="J170" s="6"/>
      <c r="K170" s="7">
        <v>45205</v>
      </c>
      <c r="L170" s="6" t="s">
        <v>20</v>
      </c>
      <c r="M170" s="8" t="s">
        <v>567</v>
      </c>
      <c r="N170" s="6" t="str">
        <f>HYPERLINK("https://docs.wto.org/imrd/directdoc.asp?DDFDocuments/t/G/TBTN23/RWA912.DOCX", "https://docs.wto.org/imrd/directdoc.asp?DDFDocuments/t/G/TBTN23/RWA912.DOCX")</f>
        <v>https://docs.wto.org/imrd/directdoc.asp?DDFDocuments/t/G/TBTN23/RWA912.DOCX</v>
      </c>
      <c r="O170" s="6"/>
      <c r="P170" s="6"/>
    </row>
    <row r="171" spans="1:16" ht="95.1" customHeight="1">
      <c r="A171" s="8" t="s">
        <v>893</v>
      </c>
      <c r="B171" s="8" t="s">
        <v>433</v>
      </c>
      <c r="C171" s="6" t="str">
        <f>HYPERLINK("https://eping.wto.org/en/Search?viewData= G/TBT/N/SAU/1304"," G/TBT/N/SAU/1304")</f>
        <v xml:space="preserve"> G/TBT/N/SAU/1304</v>
      </c>
      <c r="D171" s="6" t="s">
        <v>386</v>
      </c>
      <c r="E171" s="8" t="s">
        <v>431</v>
      </c>
      <c r="F171" s="8" t="s">
        <v>432</v>
      </c>
      <c r="H171" s="6" t="s">
        <v>571</v>
      </c>
      <c r="I171" s="6" t="s">
        <v>18</v>
      </c>
      <c r="J171" s="6"/>
      <c r="K171" s="7">
        <v>45205</v>
      </c>
      <c r="L171" s="6" t="s">
        <v>20</v>
      </c>
      <c r="M171" s="8" t="s">
        <v>572</v>
      </c>
      <c r="N171" s="6" t="str">
        <f>HYPERLINK("https://docs.wto.org/imrd/directdoc.asp?DDFDocuments/t/G/TBTN23/ARE585.DOCX", "https://docs.wto.org/imrd/directdoc.asp?DDFDocuments/t/G/TBTN23/ARE585.DOCX")</f>
        <v>https://docs.wto.org/imrd/directdoc.asp?DDFDocuments/t/G/TBTN23/ARE585.DOCX</v>
      </c>
      <c r="O171" s="6"/>
      <c r="P171" s="6"/>
    </row>
    <row r="172" spans="1:16" ht="95.1" customHeight="1">
      <c r="A172" s="8" t="s">
        <v>959</v>
      </c>
      <c r="B172" s="8" t="s">
        <v>816</v>
      </c>
      <c r="C172" s="6" t="str">
        <f>HYPERLINK("https://eping.wto.org/en/Search?viewData= G/TBT/N/MOZ/24"," G/TBT/N/MOZ/24")</f>
        <v xml:space="preserve"> G/TBT/N/MOZ/24</v>
      </c>
      <c r="D172" s="6" t="s">
        <v>813</v>
      </c>
      <c r="E172" s="8" t="s">
        <v>814</v>
      </c>
      <c r="F172" s="8" t="s">
        <v>815</v>
      </c>
      <c r="H172" s="6" t="s">
        <v>553</v>
      </c>
      <c r="I172" s="6" t="s">
        <v>18</v>
      </c>
      <c r="J172" s="6"/>
      <c r="K172" s="7">
        <v>45205</v>
      </c>
      <c r="L172" s="6" t="s">
        <v>20</v>
      </c>
      <c r="M172" s="8" t="s">
        <v>577</v>
      </c>
      <c r="N172" s="6" t="str">
        <f>HYPERLINK("https://docs.wto.org/imrd/directdoc.asp?DDFDocuments/t/G/TBTN23/THA710.DOCX", "https://docs.wto.org/imrd/directdoc.asp?DDFDocuments/t/G/TBTN23/THA710.DOCX")</f>
        <v>https://docs.wto.org/imrd/directdoc.asp?DDFDocuments/t/G/TBTN23/THA710.DOCX</v>
      </c>
      <c r="O172" s="6"/>
      <c r="P172" s="6"/>
    </row>
    <row r="173" spans="1:16" ht="95.1" customHeight="1">
      <c r="A173" s="8" t="s">
        <v>953</v>
      </c>
      <c r="B173" s="8" t="s">
        <v>764</v>
      </c>
      <c r="C173" s="6" t="str">
        <f>HYPERLINK("https://eping.wto.org/en/Search?viewData= G/TBT/N/FIN/87"," G/TBT/N/FIN/87")</f>
        <v xml:space="preserve"> G/TBT/N/FIN/87</v>
      </c>
      <c r="D173" s="6" t="s">
        <v>761</v>
      </c>
      <c r="E173" s="8" t="s">
        <v>762</v>
      </c>
      <c r="F173" s="8" t="s">
        <v>763</v>
      </c>
      <c r="H173" s="6" t="s">
        <v>581</v>
      </c>
      <c r="I173" s="6" t="s">
        <v>18</v>
      </c>
      <c r="J173" s="6"/>
      <c r="K173" s="7">
        <v>45205</v>
      </c>
      <c r="L173" s="6" t="s">
        <v>20</v>
      </c>
      <c r="M173" s="8" t="s">
        <v>582</v>
      </c>
      <c r="N173" s="6" t="str">
        <f>HYPERLINK("https://docs.wto.org/imrd/directdoc.asp?DDFDocuments/t/G/TBTN23/RWA906.DOCX", "https://docs.wto.org/imrd/directdoc.asp?DDFDocuments/t/G/TBTN23/RWA906.DOCX")</f>
        <v>https://docs.wto.org/imrd/directdoc.asp?DDFDocuments/t/G/TBTN23/RWA906.DOCX</v>
      </c>
      <c r="O173" s="6"/>
      <c r="P173" s="6"/>
    </row>
    <row r="174" spans="1:16" ht="95.1" customHeight="1">
      <c r="A174" s="8" t="s">
        <v>825</v>
      </c>
      <c r="B174" s="8" t="s">
        <v>17</v>
      </c>
      <c r="C174" s="6" t="str">
        <f>HYPERLINK("https://eping.wto.org/en/Search?viewData= G/TBT/N/KOR/1165"," G/TBT/N/KOR/1165")</f>
        <v xml:space="preserve"> G/TBT/N/KOR/1165</v>
      </c>
      <c r="D174" s="6" t="s">
        <v>14</v>
      </c>
      <c r="E174" s="8" t="s">
        <v>15</v>
      </c>
      <c r="F174" s="8" t="s">
        <v>16</v>
      </c>
      <c r="H174" s="6" t="s">
        <v>585</v>
      </c>
      <c r="I174" s="6" t="s">
        <v>18</v>
      </c>
      <c r="J174" s="6"/>
      <c r="K174" s="7">
        <v>45205</v>
      </c>
      <c r="L174" s="6" t="s">
        <v>20</v>
      </c>
      <c r="M174" s="8" t="s">
        <v>586</v>
      </c>
      <c r="N174" s="6" t="str">
        <f>HYPERLINK("https://docs.wto.org/imrd/directdoc.asp?DDFDocuments/t/G/TBTN23/RWA911.DOCX", "https://docs.wto.org/imrd/directdoc.asp?DDFDocuments/t/G/TBTN23/RWA911.DOCX")</f>
        <v>https://docs.wto.org/imrd/directdoc.asp?DDFDocuments/t/G/TBTN23/RWA911.DOCX</v>
      </c>
      <c r="O174" s="6"/>
      <c r="P174" s="6"/>
    </row>
    <row r="175" spans="1:16" ht="95.1" customHeight="1">
      <c r="A175" s="8" t="s">
        <v>825</v>
      </c>
      <c r="B175" s="8" t="s">
        <v>24</v>
      </c>
      <c r="C175" s="6" t="str">
        <f>HYPERLINK("https://eping.wto.org/en/Search?viewData= G/TBT/N/KOR/1166"," G/TBT/N/KOR/1166")</f>
        <v xml:space="preserve"> G/TBT/N/KOR/1166</v>
      </c>
      <c r="D175" s="6" t="s">
        <v>14</v>
      </c>
      <c r="E175" s="8" t="s">
        <v>22</v>
      </c>
      <c r="F175" s="8" t="s">
        <v>23</v>
      </c>
      <c r="H175" s="6" t="s">
        <v>589</v>
      </c>
      <c r="I175" s="6" t="s">
        <v>18</v>
      </c>
      <c r="J175" s="6"/>
      <c r="K175" s="7">
        <v>45205</v>
      </c>
      <c r="L175" s="6" t="s">
        <v>20</v>
      </c>
      <c r="M175" s="8" t="s">
        <v>590</v>
      </c>
      <c r="N175" s="6" t="str">
        <f>HYPERLINK("https://docs.wto.org/imrd/directdoc.asp?DDFDocuments/t/G/TBTN23/RWA913.DOCX", "https://docs.wto.org/imrd/directdoc.asp?DDFDocuments/t/G/TBTN23/RWA913.DOCX")</f>
        <v>https://docs.wto.org/imrd/directdoc.asp?DDFDocuments/t/G/TBTN23/RWA913.DOCX</v>
      </c>
      <c r="O175" s="6"/>
      <c r="P175" s="6"/>
    </row>
    <row r="176" spans="1:16" ht="95.1" customHeight="1">
      <c r="A176" s="8" t="s">
        <v>918</v>
      </c>
      <c r="B176" s="8" t="s">
        <v>548</v>
      </c>
      <c r="C176" s="6" t="str">
        <f>HYPERLINK("https://eping.wto.org/en/Search?viewData= G/TBT/N/CHL/659"," G/TBT/N/CHL/659")</f>
        <v xml:space="preserve"> G/TBT/N/CHL/659</v>
      </c>
      <c r="D176" s="6" t="s">
        <v>545</v>
      </c>
      <c r="E176" s="8" t="s">
        <v>546</v>
      </c>
      <c r="F176" s="8" t="s">
        <v>547</v>
      </c>
      <c r="H176" s="6" t="s">
        <v>265</v>
      </c>
      <c r="I176" s="6" t="s">
        <v>18</v>
      </c>
      <c r="J176" s="6"/>
      <c r="K176" s="7">
        <v>45205</v>
      </c>
      <c r="L176" s="6" t="s">
        <v>20</v>
      </c>
      <c r="M176" s="8" t="s">
        <v>594</v>
      </c>
      <c r="N176" s="6" t="str">
        <f>HYPERLINK("https://docs.wto.org/imrd/directdoc.asp?DDFDocuments/t/G/TBTN23/IND290.DOCX", "https://docs.wto.org/imrd/directdoc.asp?DDFDocuments/t/G/TBTN23/IND290.DOCX")</f>
        <v>https://docs.wto.org/imrd/directdoc.asp?DDFDocuments/t/G/TBTN23/IND290.DOCX</v>
      </c>
      <c r="O176" s="6"/>
      <c r="P176" s="6"/>
    </row>
    <row r="177" spans="1:16" ht="95.1" customHeight="1">
      <c r="A177" s="8" t="s">
        <v>842</v>
      </c>
      <c r="B177" s="8" t="s">
        <v>115</v>
      </c>
      <c r="C177" s="6" t="str">
        <f>HYPERLINK("https://eping.wto.org/en/Search?viewData= G/TBT/N/CHN/1752"," G/TBT/N/CHN/1752")</f>
        <v xml:space="preserve"> G/TBT/N/CHN/1752</v>
      </c>
      <c r="D177" s="6" t="s">
        <v>32</v>
      </c>
      <c r="E177" s="8" t="s">
        <v>113</v>
      </c>
      <c r="F177" s="8" t="s">
        <v>114</v>
      </c>
      <c r="H177" s="6" t="s">
        <v>598</v>
      </c>
      <c r="I177" s="6" t="s">
        <v>18</v>
      </c>
      <c r="J177" s="6"/>
      <c r="K177" s="7">
        <v>45205</v>
      </c>
      <c r="L177" s="6" t="s">
        <v>20</v>
      </c>
      <c r="M177" s="8" t="s">
        <v>599</v>
      </c>
      <c r="N177" s="6" t="str">
        <f>HYPERLINK("https://docs.wto.org/imrd/directdoc.asp?DDFDocuments/t/G/TBTN23/RWA908.DOCX", "https://docs.wto.org/imrd/directdoc.asp?DDFDocuments/t/G/TBTN23/RWA908.DOCX")</f>
        <v>https://docs.wto.org/imrd/directdoc.asp?DDFDocuments/t/G/TBTN23/RWA908.DOCX</v>
      </c>
      <c r="O177" s="6"/>
      <c r="P177" s="6"/>
    </row>
    <row r="178" spans="1:16" ht="95.1" customHeight="1">
      <c r="A178" s="8" t="s">
        <v>844</v>
      </c>
      <c r="B178" s="8" t="s">
        <v>125</v>
      </c>
      <c r="C178" s="6" t="str">
        <f>HYPERLINK("https://eping.wto.org/en/Search?viewData= G/TBT/N/CHN/1751"," G/TBT/N/CHN/1751")</f>
        <v xml:space="preserve"> G/TBT/N/CHN/1751</v>
      </c>
      <c r="D178" s="6" t="s">
        <v>32</v>
      </c>
      <c r="E178" s="8" t="s">
        <v>123</v>
      </c>
      <c r="F178" s="8" t="s">
        <v>124</v>
      </c>
      <c r="H178" s="6" t="s">
        <v>90</v>
      </c>
      <c r="I178" s="6" t="s">
        <v>85</v>
      </c>
      <c r="J178" s="6"/>
      <c r="K178" s="7">
        <v>45205</v>
      </c>
      <c r="L178" s="6" t="s">
        <v>20</v>
      </c>
      <c r="M178" s="8" t="s">
        <v>603</v>
      </c>
      <c r="N178" s="6" t="str">
        <f>HYPERLINK("https://docs.wto.org/imrd/directdoc.asp?DDFDocuments/t/G/TBTN23/SAU1300.DOCX", "https://docs.wto.org/imrd/directdoc.asp?DDFDocuments/t/G/TBTN23/SAU1300.DOCX")</f>
        <v>https://docs.wto.org/imrd/directdoc.asp?DDFDocuments/t/G/TBTN23/SAU1300.DOCX</v>
      </c>
      <c r="O178" s="6"/>
      <c r="P178" s="6"/>
    </row>
    <row r="179" spans="1:16" ht="95.1" customHeight="1">
      <c r="A179" s="8" t="s">
        <v>874</v>
      </c>
      <c r="B179" s="8" t="s">
        <v>302</v>
      </c>
      <c r="C179" s="6" t="str">
        <f>HYPERLINK("https://eping.wto.org/en/Search?viewData= G/TBT/N/IND/296"," G/TBT/N/IND/296")</f>
        <v xml:space="preserve"> G/TBT/N/IND/296</v>
      </c>
      <c r="D179" s="6" t="s">
        <v>299</v>
      </c>
      <c r="E179" s="8" t="s">
        <v>300</v>
      </c>
      <c r="F179" s="8" t="s">
        <v>301</v>
      </c>
      <c r="H179" s="6" t="s">
        <v>604</v>
      </c>
      <c r="I179" s="6" t="s">
        <v>18</v>
      </c>
      <c r="J179" s="6"/>
      <c r="K179" s="7">
        <v>45205</v>
      </c>
      <c r="L179" s="6" t="s">
        <v>20</v>
      </c>
      <c r="M179" s="8" t="s">
        <v>572</v>
      </c>
      <c r="N179" s="6" t="str">
        <f>HYPERLINK("https://docs.wto.org/imrd/directdoc.asp?DDFDocuments/t/G/TBTN23/ARE585.DOCX", "https://docs.wto.org/imrd/directdoc.asp?DDFDocuments/t/G/TBTN23/ARE585.DOCX")</f>
        <v>https://docs.wto.org/imrd/directdoc.asp?DDFDocuments/t/G/TBTN23/ARE585.DOCX</v>
      </c>
      <c r="O179" s="6"/>
      <c r="P179" s="6"/>
    </row>
    <row r="180" spans="1:16" ht="95.1" customHeight="1">
      <c r="A180" s="8" t="s">
        <v>933</v>
      </c>
      <c r="B180" s="8" t="s">
        <v>636</v>
      </c>
      <c r="C180"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0" s="6" t="s">
        <v>422</v>
      </c>
      <c r="E180" s="8" t="s">
        <v>634</v>
      </c>
      <c r="F180" s="8" t="s">
        <v>635</v>
      </c>
      <c r="H180" s="6" t="s">
        <v>182</v>
      </c>
      <c r="I180" s="6" t="s">
        <v>18</v>
      </c>
      <c r="J180" s="6"/>
      <c r="K180" s="7">
        <v>45205</v>
      </c>
      <c r="L180" s="6" t="s">
        <v>20</v>
      </c>
      <c r="M180" s="8" t="s">
        <v>607</v>
      </c>
      <c r="N180" s="6" t="str">
        <f>HYPERLINK("https://docs.wto.org/imrd/directdoc.asp?DDFDocuments/t/G/TBTN23/THA711.DOCX", "https://docs.wto.org/imrd/directdoc.asp?DDFDocuments/t/G/TBTN23/THA711.DOCX")</f>
        <v>https://docs.wto.org/imrd/directdoc.asp?DDFDocuments/t/G/TBTN23/THA711.DOCX</v>
      </c>
      <c r="O180" s="6"/>
      <c r="P180" s="6"/>
    </row>
    <row r="181" spans="1:16" ht="95.1" customHeight="1">
      <c r="A181" s="8" t="s">
        <v>933</v>
      </c>
      <c r="B181" s="8" t="s">
        <v>636</v>
      </c>
      <c r="C181"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1" s="6" t="s">
        <v>417</v>
      </c>
      <c r="E181" s="8" t="s">
        <v>634</v>
      </c>
      <c r="F181" s="8" t="s">
        <v>635</v>
      </c>
      <c r="H181" s="6" t="s">
        <v>604</v>
      </c>
      <c r="I181" s="6" t="s">
        <v>18</v>
      </c>
      <c r="J181" s="6"/>
      <c r="K181" s="7">
        <v>45205</v>
      </c>
      <c r="L181" s="6" t="s">
        <v>20</v>
      </c>
      <c r="M181" s="8" t="s">
        <v>572</v>
      </c>
      <c r="N181" s="6" t="str">
        <f>HYPERLINK("https://docs.wto.org/imrd/directdoc.asp?DDFDocuments/t/G/TBTN23/ARE585.DOCX", "https://docs.wto.org/imrd/directdoc.asp?DDFDocuments/t/G/TBTN23/ARE585.DOCX")</f>
        <v>https://docs.wto.org/imrd/directdoc.asp?DDFDocuments/t/G/TBTN23/ARE585.DOCX</v>
      </c>
      <c r="O181" s="6"/>
      <c r="P181" s="6"/>
    </row>
    <row r="182" spans="1:16" ht="95.1" customHeight="1">
      <c r="A182" s="8" t="s">
        <v>933</v>
      </c>
      <c r="B182" s="8" t="s">
        <v>636</v>
      </c>
      <c r="C182"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2" s="6" t="s">
        <v>421</v>
      </c>
      <c r="E182" s="8" t="s">
        <v>634</v>
      </c>
      <c r="F182" s="8" t="s">
        <v>635</v>
      </c>
      <c r="H182" s="6" t="s">
        <v>611</v>
      </c>
      <c r="I182" s="6" t="s">
        <v>18</v>
      </c>
      <c r="J182" s="6"/>
      <c r="K182" s="7">
        <v>45205</v>
      </c>
      <c r="L182" s="6" t="s">
        <v>20</v>
      </c>
      <c r="M182" s="8" t="s">
        <v>612</v>
      </c>
      <c r="N182" s="6" t="str">
        <f>HYPERLINK("https://docs.wto.org/imrd/directdoc.asp?DDFDocuments/t/G/TBTN23/RWA905.DOCX", "https://docs.wto.org/imrd/directdoc.asp?DDFDocuments/t/G/TBTN23/RWA905.DOCX")</f>
        <v>https://docs.wto.org/imrd/directdoc.asp?DDFDocuments/t/G/TBTN23/RWA905.DOCX</v>
      </c>
      <c r="O182" s="6"/>
      <c r="P182" s="6"/>
    </row>
    <row r="183" spans="1:16" ht="95.1" customHeight="1">
      <c r="A183" s="8" t="s">
        <v>933</v>
      </c>
      <c r="B183" s="8" t="s">
        <v>636</v>
      </c>
      <c r="C183"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3" s="6" t="s">
        <v>423</v>
      </c>
      <c r="E183" s="8" t="s">
        <v>634</v>
      </c>
      <c r="F183" s="8" t="s">
        <v>635</v>
      </c>
      <c r="H183" s="6" t="s">
        <v>616</v>
      </c>
      <c r="I183" s="6" t="s">
        <v>18</v>
      </c>
      <c r="J183" s="6"/>
      <c r="K183" s="7">
        <v>45205</v>
      </c>
      <c r="L183" s="6" t="s">
        <v>20</v>
      </c>
      <c r="M183" s="8" t="s">
        <v>617</v>
      </c>
      <c r="N183" s="6" t="str">
        <f>HYPERLINK("https://docs.wto.org/imrd/directdoc.asp?DDFDocuments/t/G/TBTN23/RWA904.DOCX", "https://docs.wto.org/imrd/directdoc.asp?DDFDocuments/t/G/TBTN23/RWA904.DOCX")</f>
        <v>https://docs.wto.org/imrd/directdoc.asp?DDFDocuments/t/G/TBTN23/RWA904.DOCX</v>
      </c>
      <c r="O183" s="6"/>
      <c r="P183" s="6"/>
    </row>
    <row r="184" spans="1:16" ht="95.1" customHeight="1">
      <c r="A184" s="8" t="s">
        <v>933</v>
      </c>
      <c r="B184" s="8" t="s">
        <v>636</v>
      </c>
      <c r="C184"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4" s="6" t="s">
        <v>411</v>
      </c>
      <c r="E184" s="8" t="s">
        <v>634</v>
      </c>
      <c r="F184" s="8" t="s">
        <v>635</v>
      </c>
      <c r="H184" s="6" t="s">
        <v>58</v>
      </c>
      <c r="I184" s="6" t="s">
        <v>18</v>
      </c>
      <c r="J184" s="6"/>
      <c r="K184" s="7" t="s">
        <v>18</v>
      </c>
      <c r="L184" s="6" t="s">
        <v>20</v>
      </c>
      <c r="M184" s="8" t="s">
        <v>621</v>
      </c>
      <c r="N184" s="6" t="str">
        <f>HYPERLINK("https://docs.wto.org/imrd/directdoc.asp?DDFDocuments/t/G/TBTN23/USA2028.DOCX", "https://docs.wto.org/imrd/directdoc.asp?DDFDocuments/t/G/TBTN23/USA2028.DOCX")</f>
        <v>https://docs.wto.org/imrd/directdoc.asp?DDFDocuments/t/G/TBTN23/USA2028.DOCX</v>
      </c>
      <c r="O184" s="6"/>
      <c r="P184" s="6"/>
    </row>
    <row r="185" spans="1:16" ht="95.1" customHeight="1">
      <c r="A185" s="8" t="s">
        <v>933</v>
      </c>
      <c r="B185" s="8" t="s">
        <v>636</v>
      </c>
      <c r="C185"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5" s="6" t="s">
        <v>386</v>
      </c>
      <c r="E185" s="8" t="s">
        <v>634</v>
      </c>
      <c r="F185" s="8" t="s">
        <v>635</v>
      </c>
      <c r="H185" s="6" t="s">
        <v>604</v>
      </c>
      <c r="I185" s="6" t="s">
        <v>18</v>
      </c>
      <c r="J185" s="6"/>
      <c r="K185" s="7">
        <v>45205</v>
      </c>
      <c r="L185" s="6" t="s">
        <v>20</v>
      </c>
      <c r="M185" s="8" t="s">
        <v>572</v>
      </c>
      <c r="N185" s="6" t="str">
        <f>HYPERLINK("https://docs.wto.org/imrd/directdoc.asp?DDFDocuments/t/G/TBTN23/ARE585.DOCX", "https://docs.wto.org/imrd/directdoc.asp?DDFDocuments/t/G/TBTN23/ARE585.DOCX")</f>
        <v>https://docs.wto.org/imrd/directdoc.asp?DDFDocuments/t/G/TBTN23/ARE585.DOCX</v>
      </c>
      <c r="O185" s="6"/>
      <c r="P185" s="6"/>
    </row>
    <row r="186" spans="1:16" ht="95.1" customHeight="1">
      <c r="A186" s="8" t="s">
        <v>933</v>
      </c>
      <c r="B186" s="8" t="s">
        <v>636</v>
      </c>
      <c r="C186" s="6" t="str">
        <f>HYPERLINK("https://eping.wto.org/en/Search?viewData= G/TBT/N/ARE/584, G/TBT/N/BHR/671, G/TBT/N/KWT/642, G/TBT/N/OMN/501, G/TBT/N/QAT/651, G/TBT/N/SAU/1298, G/TBT/N/YEM/258"," G/TBT/N/ARE/584, G/TBT/N/BHR/671, G/TBT/N/KWT/642, G/TBT/N/OMN/501, G/TBT/N/QAT/651, G/TBT/N/SAU/1298, G/TBT/N/YEM/258")</f>
        <v xml:space="preserve"> G/TBT/N/ARE/584, G/TBT/N/BHR/671, G/TBT/N/KWT/642, G/TBT/N/OMN/501, G/TBT/N/QAT/651, G/TBT/N/SAU/1298, G/TBT/N/YEM/258</v>
      </c>
      <c r="D186" s="6" t="s">
        <v>425</v>
      </c>
      <c r="E186" s="8" t="s">
        <v>634</v>
      </c>
      <c r="F186" s="8" t="s">
        <v>635</v>
      </c>
      <c r="H186" s="6" t="s">
        <v>611</v>
      </c>
      <c r="I186" s="6" t="s">
        <v>18</v>
      </c>
      <c r="J186" s="6"/>
      <c r="K186" s="7">
        <v>45205</v>
      </c>
      <c r="L186" s="6" t="s">
        <v>20</v>
      </c>
      <c r="M186" s="8" t="s">
        <v>624</v>
      </c>
      <c r="N186" s="6" t="str">
        <f>HYPERLINK("https://docs.wto.org/imrd/directdoc.asp?DDFDocuments/t/G/TBTN23/RWA907.DOCX", "https://docs.wto.org/imrd/directdoc.asp?DDFDocuments/t/G/TBTN23/RWA907.DOCX")</f>
        <v>https://docs.wto.org/imrd/directdoc.asp?DDFDocuments/t/G/TBTN23/RWA907.DOCX</v>
      </c>
      <c r="O186" s="6"/>
      <c r="P186" s="6"/>
    </row>
    <row r="187" spans="1:16" ht="95.1" customHeight="1">
      <c r="A187" s="8" t="s">
        <v>830</v>
      </c>
      <c r="B187" s="8" t="s">
        <v>51</v>
      </c>
      <c r="C187" s="6" t="str">
        <f>HYPERLINK("https://eping.wto.org/en/Search?viewData= G/TBT/N/ECU/519"," G/TBT/N/ECU/519")</f>
        <v xml:space="preserve"> G/TBT/N/ECU/519</v>
      </c>
      <c r="D187" s="6" t="s">
        <v>42</v>
      </c>
      <c r="E187" s="8" t="s">
        <v>49</v>
      </c>
      <c r="F187" s="8" t="s">
        <v>50</v>
      </c>
      <c r="H187" s="6" t="s">
        <v>604</v>
      </c>
      <c r="I187" s="6" t="s">
        <v>18</v>
      </c>
      <c r="J187" s="6"/>
      <c r="K187" s="7">
        <v>45205</v>
      </c>
      <c r="L187" s="6" t="s">
        <v>20</v>
      </c>
      <c r="M187" s="8" t="s">
        <v>572</v>
      </c>
      <c r="N187" s="6" t="str">
        <f>HYPERLINK("https://docs.wto.org/imrd/directdoc.asp?DDFDocuments/t/G/TBTN23/ARE585.DOCX", "https://docs.wto.org/imrd/directdoc.asp?DDFDocuments/t/G/TBTN23/ARE585.DOCX")</f>
        <v>https://docs.wto.org/imrd/directdoc.asp?DDFDocuments/t/G/TBTN23/ARE585.DOCX</v>
      </c>
      <c r="O187" s="6"/>
      <c r="P187" s="6"/>
    </row>
    <row r="188" spans="1:16" ht="95.1" customHeight="1">
      <c r="A188" s="8" t="s">
        <v>910</v>
      </c>
      <c r="B188" s="8" t="s">
        <v>510</v>
      </c>
      <c r="C188" s="6" t="str">
        <f>HYPERLINK("https://eping.wto.org/en/Search?viewData= G/TBT/N/BRA/1496"," G/TBT/N/BRA/1496")</f>
        <v xml:space="preserve"> G/TBT/N/BRA/1496</v>
      </c>
      <c r="D188" s="6" t="s">
        <v>184</v>
      </c>
      <c r="E188" s="8" t="s">
        <v>508</v>
      </c>
      <c r="F188" s="8" t="s">
        <v>509</v>
      </c>
      <c r="H188" s="6" t="s">
        <v>303</v>
      </c>
      <c r="I188" s="6" t="s">
        <v>18</v>
      </c>
      <c r="J188" s="6"/>
      <c r="K188" s="7" t="s">
        <v>18</v>
      </c>
      <c r="L188" s="6" t="s">
        <v>20</v>
      </c>
      <c r="M188" s="8" t="s">
        <v>628</v>
      </c>
      <c r="N188" s="6" t="str">
        <f>HYPERLINK("https://docs.wto.org/imrd/directdoc.asp?DDFDocuments/t/G/TBTN23/IND291.DOCX", "https://docs.wto.org/imrd/directdoc.asp?DDFDocuments/t/G/TBTN23/IND291.DOCX")</f>
        <v>https://docs.wto.org/imrd/directdoc.asp?DDFDocuments/t/G/TBTN23/IND291.DOCX</v>
      </c>
      <c r="O188" s="6"/>
      <c r="P188" s="6"/>
    </row>
    <row r="189" spans="1:16" ht="95.1" customHeight="1">
      <c r="A189" s="8" t="s">
        <v>910</v>
      </c>
      <c r="B189" s="8" t="s">
        <v>510</v>
      </c>
      <c r="C189" s="6" t="str">
        <f>HYPERLINK("https://eping.wto.org/en/Search?viewData= G/TBT/N/PHL/308"," G/TBT/N/PHL/308")</f>
        <v xml:space="preserve"> G/TBT/N/PHL/308</v>
      </c>
      <c r="D189" s="6" t="s">
        <v>661</v>
      </c>
      <c r="E189" s="8" t="s">
        <v>662</v>
      </c>
      <c r="F189" s="8" t="s">
        <v>663</v>
      </c>
      <c r="H189" s="6" t="s">
        <v>571</v>
      </c>
      <c r="I189" s="6" t="s">
        <v>18</v>
      </c>
      <c r="J189" s="6"/>
      <c r="K189" s="7">
        <v>45205</v>
      </c>
      <c r="L189" s="6" t="s">
        <v>20</v>
      </c>
      <c r="M189" s="8" t="s">
        <v>572</v>
      </c>
      <c r="N189" s="6" t="str">
        <f>HYPERLINK("https://docs.wto.org/imrd/directdoc.asp?DDFDocuments/t/G/TBTN23/ARE585.DOCX", "https://docs.wto.org/imrd/directdoc.asp?DDFDocuments/t/G/TBTN23/ARE585.DOCX")</f>
        <v>https://docs.wto.org/imrd/directdoc.asp?DDFDocuments/t/G/TBTN23/ARE585.DOCX</v>
      </c>
      <c r="O189" s="6"/>
      <c r="P189" s="6"/>
    </row>
    <row r="190" spans="1:16" ht="95.1" customHeight="1">
      <c r="A190" s="8" t="s">
        <v>838</v>
      </c>
      <c r="B190" s="8" t="s">
        <v>89</v>
      </c>
      <c r="C190" s="6" t="str">
        <f>HYPERLINK("https://eping.wto.org/en/Search?viewData= G/TBT/N/CHN/1746"," G/TBT/N/CHN/1746")</f>
        <v xml:space="preserve"> G/TBT/N/CHN/1746</v>
      </c>
      <c r="D190" s="6" t="s">
        <v>32</v>
      </c>
      <c r="E190" s="8" t="s">
        <v>87</v>
      </c>
      <c r="F190" s="8" t="s">
        <v>88</v>
      </c>
      <c r="H190" s="6" t="s">
        <v>604</v>
      </c>
      <c r="I190" s="6" t="s">
        <v>18</v>
      </c>
      <c r="J190" s="6"/>
      <c r="K190" s="7">
        <v>45205</v>
      </c>
      <c r="L190" s="6" t="s">
        <v>20</v>
      </c>
      <c r="M190" s="8" t="s">
        <v>572</v>
      </c>
      <c r="N190" s="6" t="str">
        <f>HYPERLINK("https://docs.wto.org/imrd/directdoc.asp?DDFDocuments/t/G/TBTN23/ARE585.DOCX", "https://docs.wto.org/imrd/directdoc.asp?DDFDocuments/t/G/TBTN23/ARE585.DOCX")</f>
        <v>https://docs.wto.org/imrd/directdoc.asp?DDFDocuments/t/G/TBTN23/ARE585.DOCX</v>
      </c>
      <c r="O190" s="6"/>
      <c r="P190" s="6"/>
    </row>
    <row r="191" spans="1:16" ht="95.1" customHeight="1">
      <c r="A191" s="8" t="s">
        <v>899</v>
      </c>
      <c r="B191" s="8" t="s">
        <v>464</v>
      </c>
      <c r="C191" s="6" t="str">
        <f>HYPERLINK("https://eping.wto.org/en/Search?viewData= G/TBT/N/IND/293"," G/TBT/N/IND/293")</f>
        <v xml:space="preserve"> G/TBT/N/IND/293</v>
      </c>
      <c r="D191" s="6" t="s">
        <v>299</v>
      </c>
      <c r="E191" s="8" t="s">
        <v>462</v>
      </c>
      <c r="F191" s="8" t="s">
        <v>463</v>
      </c>
      <c r="H191" s="6" t="s">
        <v>632</v>
      </c>
      <c r="I191" s="6" t="s">
        <v>18</v>
      </c>
      <c r="J191" s="6"/>
      <c r="K191" s="7">
        <v>45205</v>
      </c>
      <c r="L191" s="6" t="s">
        <v>20</v>
      </c>
      <c r="M191" s="8" t="s">
        <v>633</v>
      </c>
      <c r="N191" s="6" t="str">
        <f>HYPERLINK("https://docs.wto.org/imrd/directdoc.asp?DDFDocuments/t/G/TBTN23/RWA910.DOCX", "https://docs.wto.org/imrd/directdoc.asp?DDFDocuments/t/G/TBTN23/RWA910.DOCX")</f>
        <v>https://docs.wto.org/imrd/directdoc.asp?DDFDocuments/t/G/TBTN23/RWA910.DOCX</v>
      </c>
      <c r="O191" s="6"/>
      <c r="P191" s="6"/>
    </row>
    <row r="192" spans="1:16" ht="95.1" customHeight="1">
      <c r="A192" s="8" t="s">
        <v>902</v>
      </c>
      <c r="B192" s="8" t="s">
        <v>476</v>
      </c>
      <c r="C192" s="6" t="str">
        <f>HYPERLINK("https://eping.wto.org/en/Search?viewData= G/TBT/N/IND/292"," G/TBT/N/IND/292")</f>
        <v xml:space="preserve"> G/TBT/N/IND/292</v>
      </c>
      <c r="D192" s="6" t="s">
        <v>299</v>
      </c>
      <c r="E192" s="8" t="s">
        <v>474</v>
      </c>
      <c r="F192" s="8" t="s">
        <v>475</v>
      </c>
      <c r="H192" s="6" t="s">
        <v>637</v>
      </c>
      <c r="I192" s="6" t="s">
        <v>18</v>
      </c>
      <c r="J192" s="6"/>
      <c r="K192" s="7">
        <v>45202</v>
      </c>
      <c r="L192" s="6" t="s">
        <v>20</v>
      </c>
      <c r="M192" s="8" t="s">
        <v>638</v>
      </c>
      <c r="N192" s="6" t="str">
        <f>HYPERLINK("https://docs.wto.org/imrd/directdoc.asp?DDFDocuments/t/G/TBTN23/ARE584.DOCX", "https://docs.wto.org/imrd/directdoc.asp?DDFDocuments/t/G/TBTN23/ARE584.DOCX")</f>
        <v>https://docs.wto.org/imrd/directdoc.asp?DDFDocuments/t/G/TBTN23/ARE584.DOCX</v>
      </c>
      <c r="O192" s="6"/>
      <c r="P192" s="6"/>
    </row>
    <row r="193" spans="1:16" ht="95.1" customHeight="1">
      <c r="A193" s="8" t="s">
        <v>914</v>
      </c>
      <c r="B193" s="8" t="s">
        <v>533</v>
      </c>
      <c r="C193" s="6" t="str">
        <f>HYPERLINK("https://eping.wto.org/en/Search?viewData= G/TBT/N/TUR/207"," G/TBT/N/TUR/207")</f>
        <v xml:space="preserve"> G/TBT/N/TUR/207</v>
      </c>
      <c r="D193" s="6" t="s">
        <v>530</v>
      </c>
      <c r="E193" s="8" t="s">
        <v>531</v>
      </c>
      <c r="F193" s="8" t="s">
        <v>532</v>
      </c>
      <c r="H193" s="6" t="s">
        <v>639</v>
      </c>
      <c r="I193" s="6" t="s">
        <v>18</v>
      </c>
      <c r="J193" s="6"/>
      <c r="K193" s="7">
        <v>45202</v>
      </c>
      <c r="L193" s="6" t="s">
        <v>20</v>
      </c>
      <c r="M193" s="8" t="s">
        <v>638</v>
      </c>
      <c r="N193" s="6" t="str">
        <f>HYPERLINK("https://docs.wto.org/imrd/directdoc.asp?DDFDocuments/t/G/TBTN23/ARE584.DOCX", "https://docs.wto.org/imrd/directdoc.asp?DDFDocuments/t/G/TBTN23/ARE584.DOCX")</f>
        <v>https://docs.wto.org/imrd/directdoc.asp?DDFDocuments/t/G/TBTN23/ARE584.DOCX</v>
      </c>
      <c r="O193" s="6"/>
      <c r="P193" s="6"/>
    </row>
    <row r="194" spans="1:16" ht="95.1" customHeight="1">
      <c r="A194" s="8" t="s">
        <v>963</v>
      </c>
      <c r="B194" s="8" t="s">
        <v>675</v>
      </c>
      <c r="C194" s="6" t="str">
        <f>HYPERLINK("https://eping.wto.org/en/Search?viewData= G/TBT/N/AUS/159"," G/TBT/N/AUS/159")</f>
        <v xml:space="preserve"> G/TBT/N/AUS/159</v>
      </c>
      <c r="D194" s="6" t="s">
        <v>60</v>
      </c>
      <c r="E194" s="8" t="s">
        <v>673</v>
      </c>
      <c r="F194" s="8" t="s">
        <v>674</v>
      </c>
      <c r="H194" s="6" t="s">
        <v>644</v>
      </c>
      <c r="I194" s="6" t="s">
        <v>18</v>
      </c>
      <c r="J194" s="6"/>
      <c r="K194" s="7">
        <v>45202</v>
      </c>
      <c r="L194" s="6" t="s">
        <v>20</v>
      </c>
      <c r="M194" s="8" t="s">
        <v>645</v>
      </c>
      <c r="N194" s="6" t="str">
        <f>HYPERLINK("https://docs.wto.org/imrd/directdoc.asp?DDFDocuments/t/G/TBTN23/BWA172.DOCX", "https://docs.wto.org/imrd/directdoc.asp?DDFDocuments/t/G/TBTN23/BWA172.DOCX")</f>
        <v>https://docs.wto.org/imrd/directdoc.asp?DDFDocuments/t/G/TBTN23/BWA172.DOCX</v>
      </c>
      <c r="O194" s="6"/>
      <c r="P194" s="6"/>
    </row>
    <row r="195" spans="1:16" ht="95.1" customHeight="1">
      <c r="A195" s="8" t="s">
        <v>829</v>
      </c>
      <c r="B195" s="8" t="s">
        <v>45</v>
      </c>
      <c r="C195" s="6" t="str">
        <f>HYPERLINK("https://eping.wto.org/en/Search?viewData= G/TBT/N/ECU/520"," G/TBT/N/ECU/520")</f>
        <v xml:space="preserve"> G/TBT/N/ECU/520</v>
      </c>
      <c r="D195" s="6" t="s">
        <v>42</v>
      </c>
      <c r="E195" s="8" t="s">
        <v>43</v>
      </c>
      <c r="F195" s="8" t="s">
        <v>44</v>
      </c>
      <c r="H195" s="6" t="s">
        <v>36</v>
      </c>
      <c r="I195" s="6" t="s">
        <v>18</v>
      </c>
      <c r="J195" s="6"/>
      <c r="K195" s="7">
        <v>45190</v>
      </c>
      <c r="L195" s="6" t="s">
        <v>20</v>
      </c>
      <c r="M195" s="8" t="s">
        <v>650</v>
      </c>
      <c r="N195" s="6" t="str">
        <f>HYPERLINK("https://docs.wto.org/imrd/directdoc.asp?DDFDocuments/t/G/TBTN23/JAM118.DOCX", "https://docs.wto.org/imrd/directdoc.asp?DDFDocuments/t/G/TBTN23/JAM118.DOCX")</f>
        <v>https://docs.wto.org/imrd/directdoc.asp?DDFDocuments/t/G/TBTN23/JAM118.DOCX</v>
      </c>
      <c r="O195" s="6"/>
      <c r="P195" s="6"/>
    </row>
    <row r="196" spans="1:16" ht="95.1" customHeight="1">
      <c r="A196" s="8" t="s">
        <v>854</v>
      </c>
      <c r="B196" s="8" t="s">
        <v>187</v>
      </c>
      <c r="C196" s="6" t="str">
        <f>HYPERLINK("https://eping.wto.org/en/Search?viewData= G/TBT/N/BRA/1498"," G/TBT/N/BRA/1498")</f>
        <v xml:space="preserve"> G/TBT/N/BRA/1498</v>
      </c>
      <c r="D196" s="6" t="s">
        <v>184</v>
      </c>
      <c r="E196" s="8" t="s">
        <v>185</v>
      </c>
      <c r="F196" s="8" t="s">
        <v>186</v>
      </c>
      <c r="H196" s="6" t="s">
        <v>654</v>
      </c>
      <c r="I196" s="6" t="s">
        <v>18</v>
      </c>
      <c r="J196" s="6"/>
      <c r="K196" s="7">
        <v>45202</v>
      </c>
      <c r="L196" s="6" t="s">
        <v>20</v>
      </c>
      <c r="M196" s="8" t="s">
        <v>655</v>
      </c>
      <c r="N196" s="6" t="str">
        <f>HYPERLINK("https://docs.wto.org/imrd/directdoc.asp?DDFDocuments/t/G/TBTN23/UGA1822.DOCX", "https://docs.wto.org/imrd/directdoc.asp?DDFDocuments/t/G/TBTN23/UGA1822.DOCX")</f>
        <v>https://docs.wto.org/imrd/directdoc.asp?DDFDocuments/t/G/TBTN23/UGA1822.DOCX</v>
      </c>
      <c r="O196" s="6"/>
      <c r="P196" s="6"/>
    </row>
    <row r="197" spans="1:16" ht="95.1" customHeight="1">
      <c r="A197" s="8" t="s">
        <v>957</v>
      </c>
      <c r="B197" s="8" t="s">
        <v>788</v>
      </c>
      <c r="C197" s="6" t="str">
        <f>HYPERLINK("https://eping.wto.org/en/Search?viewData= G/TBT/N/USA/2025"," G/TBT/N/USA/2025")</f>
        <v xml:space="preserve"> G/TBT/N/USA/2025</v>
      </c>
      <c r="D197" s="6" t="s">
        <v>76</v>
      </c>
      <c r="E197" s="8" t="s">
        <v>786</v>
      </c>
      <c r="F197" s="8" t="s">
        <v>787</v>
      </c>
      <c r="H197" s="6" t="s">
        <v>659</v>
      </c>
      <c r="I197" s="6" t="s">
        <v>18</v>
      </c>
      <c r="J197" s="6"/>
      <c r="K197" s="7">
        <v>45202</v>
      </c>
      <c r="L197" s="6" t="s">
        <v>20</v>
      </c>
      <c r="M197" s="8" t="s">
        <v>660</v>
      </c>
      <c r="N197" s="6" t="str">
        <f>HYPERLINK("https://docs.wto.org/imrd/directdoc.asp?DDFDocuments/t/G/TBTN23/TZA1006.DOCX", "https://docs.wto.org/imrd/directdoc.asp?DDFDocuments/t/G/TBTN23/TZA1006.DOCX")</f>
        <v>https://docs.wto.org/imrd/directdoc.asp?DDFDocuments/t/G/TBTN23/TZA1006.DOCX</v>
      </c>
      <c r="O197" s="6"/>
      <c r="P197" s="6"/>
    </row>
    <row r="198" spans="1:16" ht="95.1" customHeight="1">
      <c r="A198" s="8" t="s">
        <v>876</v>
      </c>
      <c r="B198" s="8" t="s">
        <v>315</v>
      </c>
      <c r="C198" s="6" t="str">
        <f>HYPERLINK("https://eping.wto.org/en/Search?viewData= G/TBT/N/CHE/280"," G/TBT/N/CHE/280")</f>
        <v xml:space="preserve"> G/TBT/N/CHE/280</v>
      </c>
      <c r="D198" s="6" t="s">
        <v>312</v>
      </c>
      <c r="E198" s="8" t="s">
        <v>313</v>
      </c>
      <c r="F198" s="8" t="s">
        <v>314</v>
      </c>
      <c r="H198" s="6" t="s">
        <v>64</v>
      </c>
      <c r="I198" s="6" t="s">
        <v>47</v>
      </c>
      <c r="J198" s="6"/>
      <c r="K198" s="7">
        <v>45153</v>
      </c>
      <c r="L198" s="6" t="s">
        <v>20</v>
      </c>
      <c r="M198" s="8" t="s">
        <v>664</v>
      </c>
      <c r="N198" s="6" t="str">
        <f>HYPERLINK("https://docs.wto.org/imrd/directdoc.asp?DDFDocuments/t/G/TBTN23/PHL308.DOCX", "https://docs.wto.org/imrd/directdoc.asp?DDFDocuments/t/G/TBTN23/PHL308.DOCX")</f>
        <v>https://docs.wto.org/imrd/directdoc.asp?DDFDocuments/t/G/TBTN23/PHL308.DOCX</v>
      </c>
      <c r="O198" s="6"/>
      <c r="P198" s="6"/>
    </row>
    <row r="199" spans="1:16" ht="95.1" customHeight="1">
      <c r="A199" s="8" t="s">
        <v>839</v>
      </c>
      <c r="B199" s="8" t="s">
        <v>100</v>
      </c>
      <c r="C199" s="6" t="str">
        <f>HYPERLINK("https://eping.wto.org/en/Search?viewData= G/TBT/N/CHN/1744"," G/TBT/N/CHN/1744")</f>
        <v xml:space="preserve"> G/TBT/N/CHN/1744</v>
      </c>
      <c r="D199" s="6" t="s">
        <v>32</v>
      </c>
      <c r="E199" s="8" t="s">
        <v>98</v>
      </c>
      <c r="F199" s="8" t="s">
        <v>99</v>
      </c>
      <c r="H199" s="6" t="s">
        <v>668</v>
      </c>
      <c r="I199" s="6" t="s">
        <v>18</v>
      </c>
      <c r="J199" s="6"/>
      <c r="K199" s="7">
        <v>45202</v>
      </c>
      <c r="L199" s="6" t="s">
        <v>20</v>
      </c>
      <c r="M199" s="8" t="s">
        <v>669</v>
      </c>
      <c r="N199" s="6" t="str">
        <f>HYPERLINK("https://docs.wto.org/imrd/directdoc.asp?DDFDocuments/t/G/TBTN23/UGA1820.DOCX", "https://docs.wto.org/imrd/directdoc.asp?DDFDocuments/t/G/TBTN23/UGA1820.DOCX")</f>
        <v>https://docs.wto.org/imrd/directdoc.asp?DDFDocuments/t/G/TBTN23/UGA1820.DOCX</v>
      </c>
      <c r="O199" s="6"/>
      <c r="P199" s="6"/>
    </row>
    <row r="200" spans="1:16" ht="95.1" customHeight="1">
      <c r="A200" s="8" t="s">
        <v>920</v>
      </c>
      <c r="B200" s="8" t="s">
        <v>562</v>
      </c>
      <c r="C200" s="6" t="str">
        <f>HYPERLINK("https://eping.wto.org/en/Search?viewData= G/TBT/N/RWA/909"," G/TBT/N/RWA/909")</f>
        <v xml:space="preserve"> G/TBT/N/RWA/909</v>
      </c>
      <c r="D200" s="6" t="s">
        <v>341</v>
      </c>
      <c r="E200" s="8" t="s">
        <v>560</v>
      </c>
      <c r="F200" s="8" t="s">
        <v>561</v>
      </c>
      <c r="H200" s="6" t="s">
        <v>659</v>
      </c>
      <c r="I200" s="6" t="s">
        <v>18</v>
      </c>
      <c r="J200" s="6"/>
      <c r="K200" s="7">
        <v>45202</v>
      </c>
      <c r="L200" s="6" t="s">
        <v>20</v>
      </c>
      <c r="M200" s="8" t="s">
        <v>672</v>
      </c>
      <c r="N200" s="6" t="str">
        <f>HYPERLINK("https://docs.wto.org/imrd/directdoc.asp?DDFDocuments/t/G/TBTN23/TZA1007.DOCX", "https://docs.wto.org/imrd/directdoc.asp?DDFDocuments/t/G/TBTN23/TZA1007.DOCX")</f>
        <v>https://docs.wto.org/imrd/directdoc.asp?DDFDocuments/t/G/TBTN23/TZA1007.DOCX</v>
      </c>
      <c r="O200" s="6"/>
      <c r="P200" s="6"/>
    </row>
    <row r="201" spans="1:16" ht="95.1" customHeight="1">
      <c r="A201" s="8" t="s">
        <v>913</v>
      </c>
      <c r="B201" s="8" t="s">
        <v>523</v>
      </c>
      <c r="C201"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01" s="6" t="s">
        <v>421</v>
      </c>
      <c r="E201" s="8" t="s">
        <v>521</v>
      </c>
      <c r="F201" s="8" t="s">
        <v>522</v>
      </c>
      <c r="H201" s="6" t="s">
        <v>58</v>
      </c>
      <c r="I201" s="6" t="s">
        <v>18</v>
      </c>
      <c r="J201" s="6"/>
      <c r="K201" s="7">
        <v>45202</v>
      </c>
      <c r="L201" s="6" t="s">
        <v>20</v>
      </c>
      <c r="M201" s="8" t="s">
        <v>676</v>
      </c>
      <c r="N201" s="6" t="str">
        <f>HYPERLINK("https://docs.wto.org/imrd/directdoc.asp?DDFDocuments/t/G/TBTN23/AUS159.DOCX", "https://docs.wto.org/imrd/directdoc.asp?DDFDocuments/t/G/TBTN23/AUS159.DOCX")</f>
        <v>https://docs.wto.org/imrd/directdoc.asp?DDFDocuments/t/G/TBTN23/AUS159.DOCX</v>
      </c>
      <c r="O201" s="6"/>
      <c r="P201" s="6"/>
    </row>
    <row r="202" spans="1:16" ht="95.1" customHeight="1">
      <c r="A202" s="8" t="s">
        <v>913</v>
      </c>
      <c r="B202" s="8" t="s">
        <v>523</v>
      </c>
      <c r="C202"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02" s="6" t="s">
        <v>386</v>
      </c>
      <c r="E202" s="8" t="s">
        <v>521</v>
      </c>
      <c r="F202" s="8" t="s">
        <v>522</v>
      </c>
      <c r="H202" s="6" t="s">
        <v>659</v>
      </c>
      <c r="I202" s="6" t="s">
        <v>18</v>
      </c>
      <c r="J202" s="6"/>
      <c r="K202" s="7">
        <v>45202</v>
      </c>
      <c r="L202" s="6" t="s">
        <v>20</v>
      </c>
      <c r="M202" s="8" t="s">
        <v>679</v>
      </c>
      <c r="N202" s="6" t="str">
        <f>HYPERLINK("https://docs.wto.org/imrd/directdoc.asp?DDFDocuments/t/G/TBTN23/TZA1008.DOCX", "https://docs.wto.org/imrd/directdoc.asp?DDFDocuments/t/G/TBTN23/TZA1008.DOCX")</f>
        <v>https://docs.wto.org/imrd/directdoc.asp?DDFDocuments/t/G/TBTN23/TZA1008.DOCX</v>
      </c>
      <c r="O202" s="6"/>
      <c r="P202" s="6"/>
    </row>
    <row r="203" spans="1:16" ht="95.1" customHeight="1">
      <c r="A203" s="8" t="s">
        <v>913</v>
      </c>
      <c r="B203" s="8" t="s">
        <v>523</v>
      </c>
      <c r="C203"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203" s="6" t="s">
        <v>422</v>
      </c>
      <c r="E203" s="8" t="s">
        <v>526</v>
      </c>
      <c r="F203" s="8" t="s">
        <v>527</v>
      </c>
      <c r="H203" s="6" t="s">
        <v>639</v>
      </c>
      <c r="I203" s="6" t="s">
        <v>18</v>
      </c>
      <c r="J203" s="6"/>
      <c r="K203" s="7">
        <v>45202</v>
      </c>
      <c r="L203" s="6" t="s">
        <v>20</v>
      </c>
      <c r="M203" s="8" t="s">
        <v>638</v>
      </c>
      <c r="N203" s="6" t="str">
        <f>HYPERLINK("https://docs.wto.org/imrd/directdoc.asp?DDFDocuments/t/G/TBTN23/ARE584.DOCX", "https://docs.wto.org/imrd/directdoc.asp?DDFDocuments/t/G/TBTN23/ARE584.DOCX")</f>
        <v>https://docs.wto.org/imrd/directdoc.asp?DDFDocuments/t/G/TBTN23/ARE584.DOCX</v>
      </c>
      <c r="O203" s="6"/>
      <c r="P203" s="6"/>
    </row>
    <row r="204" spans="1:16" ht="95.1" customHeight="1">
      <c r="A204" s="8" t="s">
        <v>913</v>
      </c>
      <c r="B204" s="8" t="s">
        <v>523</v>
      </c>
      <c r="C204"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204" s="6" t="s">
        <v>417</v>
      </c>
      <c r="E204" s="8" t="s">
        <v>526</v>
      </c>
      <c r="F204" s="8" t="s">
        <v>527</v>
      </c>
      <c r="H204" s="6" t="s">
        <v>683</v>
      </c>
      <c r="I204" s="6" t="s">
        <v>85</v>
      </c>
      <c r="J204" s="6"/>
      <c r="K204" s="7">
        <v>45202</v>
      </c>
      <c r="L204" s="6" t="s">
        <v>20</v>
      </c>
      <c r="M204" s="8" t="s">
        <v>684</v>
      </c>
      <c r="N204" s="6"/>
      <c r="O204" s="6"/>
      <c r="P204" s="6" t="str">
        <f>HYPERLINK("https://docs.wto.org/imrd/directdoc.asp?DDFDocuments/v/G/TBTN23/CHL657.DOCX", "https://docs.wto.org/imrd/directdoc.asp?DDFDocuments/v/G/TBTN23/CHL657.DOCX")</f>
        <v>https://docs.wto.org/imrd/directdoc.asp?DDFDocuments/v/G/TBTN23/CHL657.DOCX</v>
      </c>
    </row>
    <row r="205" spans="1:16" ht="95.1" customHeight="1">
      <c r="A205" s="8" t="s">
        <v>913</v>
      </c>
      <c r="B205" s="8" t="s">
        <v>523</v>
      </c>
      <c r="C205"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205" s="6" t="s">
        <v>425</v>
      </c>
      <c r="E205" s="8" t="s">
        <v>526</v>
      </c>
      <c r="F205" s="8" t="s">
        <v>527</v>
      </c>
      <c r="H205" s="6" t="s">
        <v>637</v>
      </c>
      <c r="I205" s="6" t="s">
        <v>18</v>
      </c>
      <c r="J205" s="6"/>
      <c r="K205" s="7">
        <v>45202</v>
      </c>
      <c r="L205" s="6" t="s">
        <v>20</v>
      </c>
      <c r="M205" s="8" t="s">
        <v>638</v>
      </c>
      <c r="N205" s="6" t="str">
        <f>HYPERLINK("https://docs.wto.org/imrd/directdoc.asp?DDFDocuments/t/G/TBTN23/ARE584.DOCX", "https://docs.wto.org/imrd/directdoc.asp?DDFDocuments/t/G/TBTN23/ARE584.DOCX")</f>
        <v>https://docs.wto.org/imrd/directdoc.asp?DDFDocuments/t/G/TBTN23/ARE584.DOCX</v>
      </c>
      <c r="O205" s="6"/>
      <c r="P205" s="6"/>
    </row>
    <row r="206" spans="1:16" ht="95.1" customHeight="1">
      <c r="A206" s="8" t="s">
        <v>913</v>
      </c>
      <c r="B206" s="8" t="s">
        <v>523</v>
      </c>
      <c r="C206"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06" s="6" t="s">
        <v>422</v>
      </c>
      <c r="E206" s="8" t="s">
        <v>521</v>
      </c>
      <c r="F206" s="8" t="s">
        <v>522</v>
      </c>
      <c r="H206" s="6" t="s">
        <v>223</v>
      </c>
      <c r="I206" s="6" t="s">
        <v>18</v>
      </c>
      <c r="J206" s="6"/>
      <c r="K206" s="7">
        <v>45202</v>
      </c>
      <c r="L206" s="6" t="s">
        <v>20</v>
      </c>
      <c r="M206" s="8" t="s">
        <v>688</v>
      </c>
      <c r="N206" s="6" t="str">
        <f>HYPERLINK("https://docs.wto.org/imrd/directdoc.asp?DDFDocuments/t/G/TBTN23/ARE582.DOCX", "https://docs.wto.org/imrd/directdoc.asp?DDFDocuments/t/G/TBTN23/ARE582.DOCX")</f>
        <v>https://docs.wto.org/imrd/directdoc.asp?DDFDocuments/t/G/TBTN23/ARE582.DOCX</v>
      </c>
      <c r="O206" s="6"/>
      <c r="P206" s="6"/>
    </row>
    <row r="207" spans="1:16" ht="95.1" customHeight="1">
      <c r="A207" s="8" t="s">
        <v>913</v>
      </c>
      <c r="B207" s="8" t="s">
        <v>523</v>
      </c>
      <c r="C207"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07" s="6" t="s">
        <v>425</v>
      </c>
      <c r="E207" s="8" t="s">
        <v>521</v>
      </c>
      <c r="F207" s="8" t="s">
        <v>522</v>
      </c>
      <c r="H207" s="6" t="s">
        <v>692</v>
      </c>
      <c r="I207" s="6" t="s">
        <v>18</v>
      </c>
      <c r="J207" s="6"/>
      <c r="K207" s="7" t="s">
        <v>18</v>
      </c>
      <c r="L207" s="6" t="s">
        <v>20</v>
      </c>
      <c r="M207" s="6"/>
      <c r="N207" s="6" t="str">
        <f>HYPERLINK("https://docs.wto.org/imrd/directdoc.asp?DDFDocuments/t/G/TBTN23/SAU1297.DOCX", "https://docs.wto.org/imrd/directdoc.asp?DDFDocuments/t/G/TBTN23/SAU1297.DOCX")</f>
        <v>https://docs.wto.org/imrd/directdoc.asp?DDFDocuments/t/G/TBTN23/SAU1297.DOCX</v>
      </c>
      <c r="O207" s="6"/>
      <c r="P207" s="6"/>
    </row>
    <row r="208" spans="1:16" ht="95.1" customHeight="1">
      <c r="A208" s="8" t="s">
        <v>913</v>
      </c>
      <c r="B208" s="8" t="s">
        <v>523</v>
      </c>
      <c r="C208"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208" s="6" t="s">
        <v>386</v>
      </c>
      <c r="E208" s="8" t="s">
        <v>526</v>
      </c>
      <c r="F208" s="8" t="s">
        <v>527</v>
      </c>
      <c r="H208" s="6" t="s">
        <v>668</v>
      </c>
      <c r="I208" s="6" t="s">
        <v>18</v>
      </c>
      <c r="J208" s="6"/>
      <c r="K208" s="7">
        <v>45202</v>
      </c>
      <c r="L208" s="6" t="s">
        <v>20</v>
      </c>
      <c r="M208" s="8" t="s">
        <v>696</v>
      </c>
      <c r="N208" s="6" t="str">
        <f>HYPERLINK("https://docs.wto.org/imrd/directdoc.asp?DDFDocuments/t/G/TBTN23/UGA1821.DOCX", "https://docs.wto.org/imrd/directdoc.asp?DDFDocuments/t/G/TBTN23/UGA1821.DOCX")</f>
        <v>https://docs.wto.org/imrd/directdoc.asp?DDFDocuments/t/G/TBTN23/UGA1821.DOCX</v>
      </c>
      <c r="O208" s="6"/>
      <c r="P208" s="6"/>
    </row>
    <row r="209" spans="1:16" ht="95.1" customHeight="1">
      <c r="A209" s="8" t="s">
        <v>913</v>
      </c>
      <c r="B209" s="8" t="s">
        <v>523</v>
      </c>
      <c r="C209"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09" s="6" t="s">
        <v>411</v>
      </c>
      <c r="E209" s="8" t="s">
        <v>521</v>
      </c>
      <c r="F209" s="8" t="s">
        <v>522</v>
      </c>
      <c r="H209" s="6" t="s">
        <v>639</v>
      </c>
      <c r="I209" s="6" t="s">
        <v>18</v>
      </c>
      <c r="J209" s="6"/>
      <c r="K209" s="7">
        <v>45202</v>
      </c>
      <c r="L209" s="6" t="s">
        <v>20</v>
      </c>
      <c r="M209" s="8" t="s">
        <v>638</v>
      </c>
      <c r="N209" s="6" t="str">
        <f>HYPERLINK("https://docs.wto.org/imrd/directdoc.asp?DDFDocuments/t/G/TBTN23/ARE584.DOCX", "https://docs.wto.org/imrd/directdoc.asp?DDFDocuments/t/G/TBTN23/ARE584.DOCX")</f>
        <v>https://docs.wto.org/imrd/directdoc.asp?DDFDocuments/t/G/TBTN23/ARE584.DOCX</v>
      </c>
      <c r="O209" s="6"/>
      <c r="P209" s="6"/>
    </row>
    <row r="210" spans="1:16" ht="95.1" customHeight="1">
      <c r="A210" s="8" t="s">
        <v>913</v>
      </c>
      <c r="B210" s="8" t="s">
        <v>523</v>
      </c>
      <c r="C210"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210" s="6" t="s">
        <v>421</v>
      </c>
      <c r="E210" s="8" t="s">
        <v>526</v>
      </c>
      <c r="F210" s="8" t="s">
        <v>527</v>
      </c>
      <c r="H210" s="6" t="s">
        <v>700</v>
      </c>
      <c r="I210" s="6" t="s">
        <v>18</v>
      </c>
      <c r="J210" s="6"/>
      <c r="K210" s="7">
        <v>45202</v>
      </c>
      <c r="L210" s="6" t="s">
        <v>20</v>
      </c>
      <c r="M210" s="8" t="s">
        <v>701</v>
      </c>
      <c r="N210" s="6" t="str">
        <f>HYPERLINK("https://docs.wto.org/imrd/directdoc.asp?DDFDocuments/t/G/TBTN23/BWA173.DOCX", "https://docs.wto.org/imrd/directdoc.asp?DDFDocuments/t/G/TBTN23/BWA173.DOCX")</f>
        <v>https://docs.wto.org/imrd/directdoc.asp?DDFDocuments/t/G/TBTN23/BWA173.DOCX</v>
      </c>
      <c r="O210" s="6"/>
      <c r="P210" s="6"/>
    </row>
    <row r="211" spans="1:16" ht="95.1" customHeight="1">
      <c r="A211" s="8" t="s">
        <v>913</v>
      </c>
      <c r="B211" s="8" t="s">
        <v>523</v>
      </c>
      <c r="C211"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11" s="6" t="s">
        <v>417</v>
      </c>
      <c r="E211" s="8" t="s">
        <v>521</v>
      </c>
      <c r="F211" s="8" t="s">
        <v>522</v>
      </c>
      <c r="H211" s="6" t="s">
        <v>111</v>
      </c>
      <c r="I211" s="6" t="s">
        <v>18</v>
      </c>
      <c r="J211" s="6"/>
      <c r="K211" s="7">
        <v>45202</v>
      </c>
      <c r="L211" s="6" t="s">
        <v>20</v>
      </c>
      <c r="M211" s="8" t="s">
        <v>705</v>
      </c>
      <c r="N211" s="6"/>
      <c r="O211" s="6"/>
      <c r="P211" s="6" t="str">
        <f>HYPERLINK("https://docs.wto.org/imrd/directdoc.asp?DDFDocuments/v/G/TBTN23/CHL658.DOCX", "https://docs.wto.org/imrd/directdoc.asp?DDFDocuments/v/G/TBTN23/CHL658.DOCX")</f>
        <v>https://docs.wto.org/imrd/directdoc.asp?DDFDocuments/v/G/TBTN23/CHL658.DOCX</v>
      </c>
    </row>
    <row r="212" spans="1:16" ht="95.1" customHeight="1">
      <c r="A212" s="8" t="s">
        <v>913</v>
      </c>
      <c r="B212" s="8" t="s">
        <v>523</v>
      </c>
      <c r="C212" s="6" t="str">
        <f>HYPERLINK("https://eping.wto.org/en/Search?viewData= G/TBT/N/ARE/586, G/TBT/N/BHR/673, G/TBT/N/KWT/644, G/TBT/N/OMN/503, G/TBT/N/QAT/653, G/TBT/N/SAU/1301, G/TBT/N/YEM/260"," G/TBT/N/ARE/586, G/TBT/N/BHR/673, G/TBT/N/KWT/644, G/TBT/N/OMN/503, G/TBT/N/QAT/653, G/TBT/N/SAU/1301, G/TBT/N/YEM/260")</f>
        <v xml:space="preserve"> G/TBT/N/ARE/586, G/TBT/N/BHR/673, G/TBT/N/KWT/644, G/TBT/N/OMN/503, G/TBT/N/QAT/653, G/TBT/N/SAU/1301, G/TBT/N/YEM/260</v>
      </c>
      <c r="D212" s="6" t="s">
        <v>423</v>
      </c>
      <c r="E212" s="8" t="s">
        <v>521</v>
      </c>
      <c r="F212" s="8" t="s">
        <v>522</v>
      </c>
      <c r="H212" s="6" t="s">
        <v>659</v>
      </c>
      <c r="I212" s="6" t="s">
        <v>18</v>
      </c>
      <c r="J212" s="6"/>
      <c r="K212" s="7">
        <v>45202</v>
      </c>
      <c r="L212" s="6" t="s">
        <v>20</v>
      </c>
      <c r="M212" s="8" t="s">
        <v>708</v>
      </c>
      <c r="N212" s="6" t="str">
        <f>HYPERLINK("https://docs.wto.org/imrd/directdoc.asp?DDFDocuments/t/G/TBTN23/TZA1009.DOCX", "https://docs.wto.org/imrd/directdoc.asp?DDFDocuments/t/G/TBTN23/TZA1009.DOCX")</f>
        <v>https://docs.wto.org/imrd/directdoc.asp?DDFDocuments/t/G/TBTN23/TZA1009.DOCX</v>
      </c>
      <c r="O212" s="6"/>
      <c r="P212" s="6"/>
    </row>
    <row r="213" spans="1:16" ht="95.1" customHeight="1">
      <c r="A213" s="8" t="s">
        <v>913</v>
      </c>
      <c r="B213" s="8" t="s">
        <v>523</v>
      </c>
      <c r="C213" s="6" t="str">
        <f>HYPERLINK("https://eping.wto.org/en/Search?viewData= G/TBT/N/ARE/587, G/TBT/N/BHR/674, G/TBT/N/KWT/645, G/TBT/N/OMN/504, G/TBT/N/QAT/654, G/TBT/N/SAU/1302, G/TBT/N/YEM/261"," G/TBT/N/ARE/587, G/TBT/N/BHR/674, G/TBT/N/KWT/645, G/TBT/N/OMN/504, G/TBT/N/QAT/654, G/TBT/N/SAU/1302, G/TBT/N/YEM/261")</f>
        <v xml:space="preserve"> G/TBT/N/ARE/587, G/TBT/N/BHR/674, G/TBT/N/KWT/645, G/TBT/N/OMN/504, G/TBT/N/QAT/654, G/TBT/N/SAU/1302, G/TBT/N/YEM/261</v>
      </c>
      <c r="D213" s="6" t="s">
        <v>423</v>
      </c>
      <c r="E213" s="8" t="s">
        <v>526</v>
      </c>
      <c r="F213" s="8" t="s">
        <v>527</v>
      </c>
      <c r="H213" s="6" t="s">
        <v>639</v>
      </c>
      <c r="I213" s="6" t="s">
        <v>18</v>
      </c>
      <c r="J213" s="6"/>
      <c r="K213" s="7">
        <v>45202</v>
      </c>
      <c r="L213" s="6" t="s">
        <v>20</v>
      </c>
      <c r="M213" s="8" t="s">
        <v>638</v>
      </c>
      <c r="N213" s="6" t="str">
        <f>HYPERLINK("https://docs.wto.org/imrd/directdoc.asp?DDFDocuments/t/G/TBTN23/ARE584.DOCX", "https://docs.wto.org/imrd/directdoc.asp?DDFDocuments/t/G/TBTN23/ARE584.DOCX")</f>
        <v>https://docs.wto.org/imrd/directdoc.asp?DDFDocuments/t/G/TBTN23/ARE584.DOCX</v>
      </c>
      <c r="O213" s="6"/>
      <c r="P213" s="6"/>
    </row>
    <row r="214" spans="1:16" ht="95.1" customHeight="1">
      <c r="A214" s="8" t="s">
        <v>869</v>
      </c>
      <c r="B214" s="8" t="s">
        <v>255</v>
      </c>
      <c r="C214" s="6" t="str">
        <f>HYPERLINK("https://eping.wto.org/en/Search?viewData= G/TBT/N/TZA/1021"," G/TBT/N/TZA/1021")</f>
        <v xml:space="preserve"> G/TBT/N/TZA/1021</v>
      </c>
      <c r="D214" s="6" t="s">
        <v>198</v>
      </c>
      <c r="E214" s="8" t="s">
        <v>253</v>
      </c>
      <c r="F214" s="8" t="s">
        <v>254</v>
      </c>
      <c r="H214" s="6" t="s">
        <v>639</v>
      </c>
      <c r="I214" s="6" t="s">
        <v>18</v>
      </c>
      <c r="J214" s="6"/>
      <c r="K214" s="7">
        <v>45202</v>
      </c>
      <c r="L214" s="6" t="s">
        <v>20</v>
      </c>
      <c r="M214" s="8" t="s">
        <v>638</v>
      </c>
      <c r="N214" s="6" t="str">
        <f>HYPERLINK("https://docs.wto.org/imrd/directdoc.asp?DDFDocuments/t/G/TBTN23/ARE584.DOCX", "https://docs.wto.org/imrd/directdoc.asp?DDFDocuments/t/G/TBTN23/ARE584.DOCX")</f>
        <v>https://docs.wto.org/imrd/directdoc.asp?DDFDocuments/t/G/TBTN23/ARE584.DOCX</v>
      </c>
      <c r="O214" s="6"/>
      <c r="P214" s="6"/>
    </row>
    <row r="215" spans="1:16" ht="95.1" customHeight="1">
      <c r="A215" s="8" t="s">
        <v>857</v>
      </c>
      <c r="B215" s="8" t="s">
        <v>201</v>
      </c>
      <c r="C215" s="6" t="str">
        <f>HYPERLINK("https://eping.wto.org/en/Search?viewData= G/TBT/N/TZA/1018"," G/TBT/N/TZA/1018")</f>
        <v xml:space="preserve"> G/TBT/N/TZA/1018</v>
      </c>
      <c r="D215" s="6" t="s">
        <v>198</v>
      </c>
      <c r="E215" s="8" t="s">
        <v>199</v>
      </c>
      <c r="F215" s="8" t="s">
        <v>200</v>
      </c>
      <c r="H215" s="6" t="s">
        <v>659</v>
      </c>
      <c r="I215" s="6" t="s">
        <v>18</v>
      </c>
      <c r="J215" s="6"/>
      <c r="K215" s="7">
        <v>45202</v>
      </c>
      <c r="L215" s="6" t="s">
        <v>20</v>
      </c>
      <c r="M215" s="8" t="s">
        <v>712</v>
      </c>
      <c r="N215" s="6" t="str">
        <f>HYPERLINK("https://docs.wto.org/imrd/directdoc.asp?DDFDocuments/t/G/TBTN23/TZA1010.DOCX", "https://docs.wto.org/imrd/directdoc.asp?DDFDocuments/t/G/TBTN23/TZA1010.DOCX")</f>
        <v>https://docs.wto.org/imrd/directdoc.asp?DDFDocuments/t/G/TBTN23/TZA1010.DOCX</v>
      </c>
      <c r="O215" s="6"/>
      <c r="P215" s="6"/>
    </row>
    <row r="216" spans="1:16" ht="95.1" customHeight="1">
      <c r="A216" s="8" t="s">
        <v>834</v>
      </c>
      <c r="B216" s="8" t="s">
        <v>73</v>
      </c>
      <c r="C216" s="6" t="str">
        <f>HYPERLINK("https://eping.wto.org/en/Search?viewData= G/TBT/N/UGA/1830"," G/TBT/N/UGA/1830")</f>
        <v xml:space="preserve"> G/TBT/N/UGA/1830</v>
      </c>
      <c r="D216" s="6" t="s">
        <v>70</v>
      </c>
      <c r="E216" s="8" t="s">
        <v>71</v>
      </c>
      <c r="F216" s="8" t="s">
        <v>72</v>
      </c>
      <c r="H216" s="6" t="s">
        <v>716</v>
      </c>
      <c r="I216" s="6" t="s">
        <v>18</v>
      </c>
      <c r="J216" s="6"/>
      <c r="K216" s="7">
        <v>45202</v>
      </c>
      <c r="L216" s="6" t="s">
        <v>20</v>
      </c>
      <c r="M216" s="8" t="s">
        <v>717</v>
      </c>
      <c r="N216" s="6" t="str">
        <f>HYPERLINK("https://docs.wto.org/imrd/directdoc.asp?DDFDocuments/t/G/TBTN23/ARE583.DOCX", "https://docs.wto.org/imrd/directdoc.asp?DDFDocuments/t/G/TBTN23/ARE583.DOCX")</f>
        <v>https://docs.wto.org/imrd/directdoc.asp?DDFDocuments/t/G/TBTN23/ARE583.DOCX</v>
      </c>
      <c r="O216" s="6"/>
      <c r="P216" s="6"/>
    </row>
    <row r="217" spans="1:16" ht="95.1" customHeight="1">
      <c r="A217" s="8" t="s">
        <v>846</v>
      </c>
      <c r="B217" s="8" t="s">
        <v>139</v>
      </c>
      <c r="C217" s="6" t="str">
        <f>HYPERLINK("https://eping.wto.org/en/Search?viewData= G/TBT/N/UGA/1831"," G/TBT/N/UGA/1831")</f>
        <v xml:space="preserve"> G/TBT/N/UGA/1831</v>
      </c>
      <c r="D217" s="6" t="s">
        <v>70</v>
      </c>
      <c r="E217" s="8" t="s">
        <v>137</v>
      </c>
      <c r="F217" s="8" t="s">
        <v>138</v>
      </c>
      <c r="H217" s="6" t="s">
        <v>721</v>
      </c>
      <c r="I217" s="6" t="s">
        <v>18</v>
      </c>
      <c r="J217" s="6"/>
      <c r="K217" s="7" t="s">
        <v>18</v>
      </c>
      <c r="L217" s="6" t="s">
        <v>20</v>
      </c>
      <c r="M217" s="8" t="s">
        <v>722</v>
      </c>
      <c r="N217" s="6" t="str">
        <f>HYPERLINK("https://docs.wto.org/imrd/directdoc.asp?DDFDocuments/t/G/TBTN23/BWA171.DOCX", "https://docs.wto.org/imrd/directdoc.asp?DDFDocuments/t/G/TBTN23/BWA171.DOCX")</f>
        <v>https://docs.wto.org/imrd/directdoc.asp?DDFDocuments/t/G/TBTN23/BWA171.DOCX</v>
      </c>
      <c r="O217" s="6"/>
      <c r="P217" s="6"/>
    </row>
    <row r="218" spans="1:16" ht="95.1" customHeight="1">
      <c r="A218" s="8" t="s">
        <v>926</v>
      </c>
      <c r="B218" s="8" t="s">
        <v>593</v>
      </c>
      <c r="C218" s="6" t="str">
        <f>HYPERLINK("https://eping.wto.org/en/Search?viewData= G/TBT/N/IND/290"," G/TBT/N/IND/290")</f>
        <v xml:space="preserve"> G/TBT/N/IND/290</v>
      </c>
      <c r="D218" s="6" t="s">
        <v>299</v>
      </c>
      <c r="E218" s="8" t="s">
        <v>591</v>
      </c>
      <c r="F218" s="8" t="s">
        <v>592</v>
      </c>
      <c r="H218" s="6" t="s">
        <v>725</v>
      </c>
      <c r="I218" s="6" t="s">
        <v>18</v>
      </c>
      <c r="J218" s="6"/>
      <c r="K218" s="7">
        <v>45200</v>
      </c>
      <c r="L218" s="6" t="s">
        <v>20</v>
      </c>
      <c r="M218" s="8" t="s">
        <v>726</v>
      </c>
      <c r="N218" s="6" t="str">
        <f>HYPERLINK("https://docs.wto.org/imrd/directdoc.asp?DDFDocuments/t/G/TBTN23/BWA165.DOCX", "https://docs.wto.org/imrd/directdoc.asp?DDFDocuments/t/G/TBTN23/BWA165.DOCX")</f>
        <v>https://docs.wto.org/imrd/directdoc.asp?DDFDocuments/t/G/TBTN23/BWA165.DOCX</v>
      </c>
      <c r="O218" s="6"/>
      <c r="P218" s="6"/>
    </row>
    <row r="219" spans="1:16" ht="95.1" customHeight="1">
      <c r="A219" s="8" t="s">
        <v>855</v>
      </c>
      <c r="B219" s="8" t="s">
        <v>192</v>
      </c>
      <c r="C219" s="6" t="str">
        <f>HYPERLINK("https://eping.wto.org/en/Search?viewData= G/TBT/N/USA/2040"," G/TBT/N/USA/2040")</f>
        <v xml:space="preserve"> G/TBT/N/USA/2040</v>
      </c>
      <c r="D219" s="6" t="s">
        <v>76</v>
      </c>
      <c r="E219" s="8" t="s">
        <v>190</v>
      </c>
      <c r="F219" s="8" t="s">
        <v>191</v>
      </c>
      <c r="H219" s="6" t="s">
        <v>731</v>
      </c>
      <c r="I219" s="6" t="s">
        <v>85</v>
      </c>
      <c r="J219" s="6"/>
      <c r="K219" s="7">
        <v>45200</v>
      </c>
      <c r="L219" s="6" t="s">
        <v>20</v>
      </c>
      <c r="M219" s="8" t="s">
        <v>732</v>
      </c>
      <c r="N219" s="6" t="str">
        <f>HYPERLINK("https://docs.wto.org/imrd/directdoc.asp?DDFDocuments/t/G/TBTN23/EU1001.DOCX", "https://docs.wto.org/imrd/directdoc.asp?DDFDocuments/t/G/TBTN23/EU1001.DOCX")</f>
        <v>https://docs.wto.org/imrd/directdoc.asp?DDFDocuments/t/G/TBTN23/EU1001.DOCX</v>
      </c>
      <c r="O219" s="6"/>
      <c r="P219" s="6"/>
    </row>
    <row r="220" spans="1:16" ht="95.1" customHeight="1">
      <c r="A220" s="8" t="s">
        <v>935</v>
      </c>
      <c r="B220" s="8" t="s">
        <v>649</v>
      </c>
      <c r="C220" s="6" t="str">
        <f>HYPERLINK("https://eping.wto.org/en/Search?viewData= G/TBT/N/JAM/118"," G/TBT/N/JAM/118")</f>
        <v xml:space="preserve"> G/TBT/N/JAM/118</v>
      </c>
      <c r="D220" s="6" t="s">
        <v>646</v>
      </c>
      <c r="E220" s="8" t="s">
        <v>647</v>
      </c>
      <c r="F220" s="8" t="s">
        <v>648</v>
      </c>
      <c r="H220" s="6" t="s">
        <v>736</v>
      </c>
      <c r="I220" s="6" t="s">
        <v>85</v>
      </c>
      <c r="J220" s="6"/>
      <c r="K220" s="7">
        <v>45200</v>
      </c>
      <c r="L220" s="6" t="s">
        <v>20</v>
      </c>
      <c r="M220" s="8" t="s">
        <v>737</v>
      </c>
      <c r="N220" s="6" t="str">
        <f>HYPERLINK("https://docs.wto.org/imrd/directdoc.asp?DDFDocuments/t/G/TBTN23/BWA166.DOCX", "https://docs.wto.org/imrd/directdoc.asp?DDFDocuments/t/G/TBTN23/BWA166.DOCX")</f>
        <v>https://docs.wto.org/imrd/directdoc.asp?DDFDocuments/t/G/TBTN23/BWA166.DOCX</v>
      </c>
      <c r="O220" s="6"/>
      <c r="P220" s="6"/>
    </row>
    <row r="221" spans="1:16" ht="95.1" customHeight="1">
      <c r="A221" s="8" t="s">
        <v>898</v>
      </c>
      <c r="B221" s="8" t="s">
        <v>460</v>
      </c>
      <c r="C221" s="6" t="str">
        <f>HYPERLINK("https://eping.wto.org/en/Search?viewData= G/TBT/N/KEN/1474"," G/TBT/N/KEN/1474")</f>
        <v xml:space="preserve"> G/TBT/N/KEN/1474</v>
      </c>
      <c r="D221" s="6" t="s">
        <v>279</v>
      </c>
      <c r="E221" s="8" t="s">
        <v>458</v>
      </c>
      <c r="F221" s="8" t="s">
        <v>459</v>
      </c>
      <c r="H221" s="6" t="s">
        <v>58</v>
      </c>
      <c r="I221" s="6" t="s">
        <v>18</v>
      </c>
      <c r="J221" s="6"/>
      <c r="K221" s="7">
        <v>45200</v>
      </c>
      <c r="L221" s="6" t="s">
        <v>20</v>
      </c>
      <c r="M221" s="8" t="s">
        <v>741</v>
      </c>
      <c r="N221" s="6" t="str">
        <f>HYPERLINK("https://docs.wto.org/imrd/directdoc.asp?DDFDocuments/t/G/TBTN23/IND289.DOCX", "https://docs.wto.org/imrd/directdoc.asp?DDFDocuments/t/G/TBTN23/IND289.DOCX")</f>
        <v>https://docs.wto.org/imrd/directdoc.asp?DDFDocuments/t/G/TBTN23/IND289.DOCX</v>
      </c>
      <c r="O221" s="6"/>
      <c r="P221" s="6" t="str">
        <f>HYPERLINK("https://docs.wto.org/imrd/directdoc.asp?DDFDocuments/v/G/TBTN23/IND289.DOCX", "https://docs.wto.org/imrd/directdoc.asp?DDFDocuments/v/G/TBTN23/IND289.DOCX")</f>
        <v>https://docs.wto.org/imrd/directdoc.asp?DDFDocuments/v/G/TBTN23/IND289.DOCX</v>
      </c>
    </row>
    <row r="222" spans="1:16" ht="95.1" customHeight="1">
      <c r="A222" s="8" t="s">
        <v>887</v>
      </c>
      <c r="B222" s="8" t="s">
        <v>389</v>
      </c>
      <c r="C222" s="6" t="str">
        <f>HYPERLINK("https://eping.wto.org/en/Search?viewData= G/TBT/N/SAU/1307"," G/TBT/N/SAU/1307")</f>
        <v xml:space="preserve"> G/TBT/N/SAU/1307</v>
      </c>
      <c r="D222" s="6" t="s">
        <v>386</v>
      </c>
      <c r="E222" s="8" t="s">
        <v>387</v>
      </c>
      <c r="F222" s="8" t="s">
        <v>388</v>
      </c>
      <c r="H222" s="6" t="s">
        <v>58</v>
      </c>
      <c r="I222" s="6" t="s">
        <v>18</v>
      </c>
      <c r="J222" s="6"/>
      <c r="K222" s="7">
        <v>45200</v>
      </c>
      <c r="L222" s="6" t="s">
        <v>20</v>
      </c>
      <c r="M222" s="8" t="s">
        <v>745</v>
      </c>
      <c r="N222" s="6" t="str">
        <f>HYPERLINK("https://docs.wto.org/imrd/directdoc.asp?DDFDocuments/t/G/TBTN23/ARE581.DOCX", "https://docs.wto.org/imrd/directdoc.asp?DDFDocuments/t/G/TBTN23/ARE581.DOCX")</f>
        <v>https://docs.wto.org/imrd/directdoc.asp?DDFDocuments/t/G/TBTN23/ARE581.DOCX</v>
      </c>
      <c r="O222" s="6"/>
      <c r="P222" s="6"/>
    </row>
    <row r="223" spans="1:16" ht="95.1" customHeight="1">
      <c r="A223" s="8" t="s">
        <v>883</v>
      </c>
      <c r="B223" s="8" t="s">
        <v>365</v>
      </c>
      <c r="C223" s="6" t="str">
        <f>HYPERLINK("https://eping.wto.org/en/Search?viewData= G/TBT/N/CHE/279"," G/TBT/N/CHE/279")</f>
        <v xml:space="preserve"> G/TBT/N/CHE/279</v>
      </c>
      <c r="D223" s="6" t="s">
        <v>312</v>
      </c>
      <c r="E223" s="8" t="s">
        <v>363</v>
      </c>
      <c r="F223" s="8" t="s">
        <v>364</v>
      </c>
      <c r="H223" s="6" t="s">
        <v>58</v>
      </c>
      <c r="I223" s="6" t="s">
        <v>18</v>
      </c>
      <c r="J223" s="6"/>
      <c r="K223" s="7">
        <v>45200</v>
      </c>
      <c r="L223" s="6" t="s">
        <v>20</v>
      </c>
      <c r="M223" s="8" t="s">
        <v>745</v>
      </c>
      <c r="N223" s="6" t="str">
        <f>HYPERLINK("https://docs.wto.org/imrd/directdoc.asp?DDFDocuments/t/G/TBTN23/ARE581.DOCX", "https://docs.wto.org/imrd/directdoc.asp?DDFDocuments/t/G/TBTN23/ARE581.DOCX")</f>
        <v>https://docs.wto.org/imrd/directdoc.asp?DDFDocuments/t/G/TBTN23/ARE581.DOCX</v>
      </c>
      <c r="O223" s="6"/>
      <c r="P223" s="6"/>
    </row>
    <row r="224" spans="1:16" ht="95.1" customHeight="1">
      <c r="A224" s="8" t="s">
        <v>944</v>
      </c>
      <c r="B224" s="8" t="s">
        <v>704</v>
      </c>
      <c r="C224" s="6" t="str">
        <f>HYPERLINK("https://eping.wto.org/en/Search?viewData= G/TBT/N/CHL/658"," G/TBT/N/CHL/658")</f>
        <v xml:space="preserve"> G/TBT/N/CHL/658</v>
      </c>
      <c r="D224" s="6" t="s">
        <v>545</v>
      </c>
      <c r="E224" s="8" t="s">
        <v>702</v>
      </c>
      <c r="F224" s="8" t="s">
        <v>703</v>
      </c>
      <c r="H224" s="6" t="s">
        <v>748</v>
      </c>
      <c r="I224" s="6" t="s">
        <v>85</v>
      </c>
      <c r="J224" s="6"/>
      <c r="K224" s="7">
        <v>45200</v>
      </c>
      <c r="L224" s="6" t="s">
        <v>20</v>
      </c>
      <c r="M224" s="8" t="s">
        <v>749</v>
      </c>
      <c r="N224" s="6" t="str">
        <f>HYPERLINK("https://docs.wto.org/imrd/directdoc.asp?DDFDocuments/t/G/TBTN23/UGA1817.DOCX", "https://docs.wto.org/imrd/directdoc.asp?DDFDocuments/t/G/TBTN23/UGA1817.DOCX")</f>
        <v>https://docs.wto.org/imrd/directdoc.asp?DDFDocuments/t/G/TBTN23/UGA1817.DOCX</v>
      </c>
      <c r="O224" s="6" t="str">
        <f>HYPERLINK("https://docs.wto.org/imrd/directdoc.asp?DDFDocuments/u/G/TBTN23/UGA1817.DOCX", "https://docs.wto.org/imrd/directdoc.asp?DDFDocuments/u/G/TBTN23/UGA1817.DOCX")</f>
        <v>https://docs.wto.org/imrd/directdoc.asp?DDFDocuments/u/G/TBTN23/UGA1817.DOCX</v>
      </c>
      <c r="P224" s="6"/>
    </row>
    <row r="225" spans="1:16" ht="95.1" customHeight="1">
      <c r="A225" s="8" t="s">
        <v>901</v>
      </c>
      <c r="B225" s="8" t="s">
        <v>473</v>
      </c>
      <c r="C225" s="6" t="str">
        <f>HYPERLINK("https://eping.wto.org/en/Search?viewData= G/TBT/N/GBR/66"," G/TBT/N/GBR/66")</f>
        <v xml:space="preserve"> G/TBT/N/GBR/66</v>
      </c>
      <c r="D225" s="6" t="s">
        <v>225</v>
      </c>
      <c r="E225" s="8" t="s">
        <v>471</v>
      </c>
      <c r="F225" s="8" t="s">
        <v>472</v>
      </c>
      <c r="H225" s="6" t="s">
        <v>58</v>
      </c>
      <c r="I225" s="6" t="s">
        <v>18</v>
      </c>
      <c r="J225" s="6"/>
      <c r="K225" s="7">
        <v>45223</v>
      </c>
      <c r="L225" s="6" t="s">
        <v>20</v>
      </c>
      <c r="M225" s="6"/>
      <c r="N225" s="6" t="str">
        <f>HYPERLINK("https://docs.wto.org/imrd/directdoc.asp?DDFDocuments/t/G/TBTN23/GBR65.DOCX", "https://docs.wto.org/imrd/directdoc.asp?DDFDocuments/t/G/TBTN23/GBR65.DOCX")</f>
        <v>https://docs.wto.org/imrd/directdoc.asp?DDFDocuments/t/G/TBTN23/GBR65.DOCX</v>
      </c>
      <c r="O225" s="6"/>
      <c r="P225" s="6"/>
    </row>
    <row r="226" spans="1:16" ht="95.1" customHeight="1">
      <c r="A226" s="8" t="s">
        <v>833</v>
      </c>
      <c r="B226" s="8" t="s">
        <v>67</v>
      </c>
      <c r="C226" s="6" t="str">
        <f>HYPERLINK("https://eping.wto.org/en/Search?viewData= G/TBT/N/ECU/521"," G/TBT/N/ECU/521")</f>
        <v xml:space="preserve"> G/TBT/N/ECU/521</v>
      </c>
      <c r="D226" s="6" t="s">
        <v>42</v>
      </c>
      <c r="E226" s="8" t="s">
        <v>65</v>
      </c>
      <c r="F226" s="8" t="s">
        <v>66</v>
      </c>
      <c r="H226" s="6" t="s">
        <v>270</v>
      </c>
      <c r="I226" s="6" t="s">
        <v>18</v>
      </c>
      <c r="J226" s="6"/>
      <c r="K226" s="7">
        <v>45202</v>
      </c>
      <c r="L226" s="6" t="s">
        <v>20</v>
      </c>
      <c r="M226" s="8" t="s">
        <v>756</v>
      </c>
      <c r="N226" s="6" t="str">
        <f>HYPERLINK("https://docs.wto.org/imrd/directdoc.asp?DDFDocuments/t/G/TBTN23/BRA1491.DOCX", "https://docs.wto.org/imrd/directdoc.asp?DDFDocuments/t/G/TBTN23/BRA1491.DOCX")</f>
        <v>https://docs.wto.org/imrd/directdoc.asp?DDFDocuments/t/G/TBTN23/BRA1491.DOCX</v>
      </c>
      <c r="O226" s="6"/>
      <c r="P226" s="6" t="str">
        <f>HYPERLINK("https://docs.wto.org/imrd/directdoc.asp?DDFDocuments/v/G/TBTN23/BRA1491.DOCX", "https://docs.wto.org/imrd/directdoc.asp?DDFDocuments/v/G/TBTN23/BRA1491.DOCX")</f>
        <v>https://docs.wto.org/imrd/directdoc.asp?DDFDocuments/v/G/TBTN23/BRA1491.DOCX</v>
      </c>
    </row>
    <row r="227" spans="1:16" ht="95.1" customHeight="1">
      <c r="A227" s="8" t="s">
        <v>931</v>
      </c>
      <c r="B227" s="8" t="s">
        <v>620</v>
      </c>
      <c r="C227" s="6" t="str">
        <f>HYPERLINK("https://eping.wto.org/en/Search?viewData= G/TBT/N/USA/2028"," G/TBT/N/USA/2028")</f>
        <v xml:space="preserve"> G/TBT/N/USA/2028</v>
      </c>
      <c r="D227" s="6" t="s">
        <v>76</v>
      </c>
      <c r="E227" s="8" t="s">
        <v>618</v>
      </c>
      <c r="F227" s="8" t="s">
        <v>619</v>
      </c>
      <c r="H227" s="6" t="s">
        <v>265</v>
      </c>
      <c r="I227" s="6" t="s">
        <v>18</v>
      </c>
      <c r="J227" s="6"/>
      <c r="K227" s="7">
        <v>45183</v>
      </c>
      <c r="L227" s="6" t="s">
        <v>20</v>
      </c>
      <c r="M227" s="8" t="s">
        <v>760</v>
      </c>
      <c r="N227" s="6" t="str">
        <f>HYPERLINK("https://docs.wto.org/imrd/directdoc.asp?DDFDocuments/t/G/TBTN23/USA2026.DOCX", "https://docs.wto.org/imrd/directdoc.asp?DDFDocuments/t/G/TBTN23/USA2026.DOCX")</f>
        <v>https://docs.wto.org/imrd/directdoc.asp?DDFDocuments/t/G/TBTN23/USA2026.DOCX</v>
      </c>
      <c r="O227" s="6"/>
      <c r="P227" s="6"/>
    </row>
    <row r="228" spans="1:16" ht="95.1" customHeight="1">
      <c r="A228" s="8" t="s">
        <v>847</v>
      </c>
      <c r="B228" s="8" t="s">
        <v>144</v>
      </c>
      <c r="C228" s="6" t="str">
        <f>HYPERLINK("https://eping.wto.org/en/Search?viewData= G/TBT/N/USA/2042"," G/TBT/N/USA/2042")</f>
        <v xml:space="preserve"> G/TBT/N/USA/2042</v>
      </c>
      <c r="D228" s="6" t="s">
        <v>76</v>
      </c>
      <c r="E228" s="8" t="s">
        <v>142</v>
      </c>
      <c r="F228" s="8" t="s">
        <v>143</v>
      </c>
      <c r="H228" s="6" t="s">
        <v>58</v>
      </c>
      <c r="I228" s="6" t="s">
        <v>18</v>
      </c>
      <c r="J228" s="6"/>
      <c r="K228" s="7" t="s">
        <v>18</v>
      </c>
      <c r="L228" s="6" t="s">
        <v>20</v>
      </c>
      <c r="M228" s="8" t="s">
        <v>765</v>
      </c>
      <c r="N228" s="6" t="str">
        <f>HYPERLINK("https://docs.wto.org/imrd/directdoc.asp?DDFDocuments/t/G/TBTN23/FIN87.DOCX", "https://docs.wto.org/imrd/directdoc.asp?DDFDocuments/t/G/TBTN23/FIN87.DOCX")</f>
        <v>https://docs.wto.org/imrd/directdoc.asp?DDFDocuments/t/G/TBTN23/FIN87.DOCX</v>
      </c>
      <c r="O228" s="6"/>
      <c r="P228" s="6"/>
    </row>
    <row r="229" spans="1:16" ht="95.1" customHeight="1">
      <c r="A229" s="8" t="s">
        <v>960</v>
      </c>
      <c r="B229" s="8" t="s">
        <v>251</v>
      </c>
      <c r="C229" s="6" t="str">
        <f>HYPERLINK("https://eping.wto.org/en/Search?viewData= G/TBT/N/UGA/1818"," G/TBT/N/UGA/1818")</f>
        <v xml:space="preserve"> G/TBT/N/UGA/1818</v>
      </c>
      <c r="D229" s="6" t="s">
        <v>70</v>
      </c>
      <c r="E229" s="8" t="s">
        <v>810</v>
      </c>
      <c r="F229" s="8" t="s">
        <v>811</v>
      </c>
      <c r="H229" s="6" t="s">
        <v>736</v>
      </c>
      <c r="I229" s="6" t="s">
        <v>85</v>
      </c>
      <c r="J229" s="6"/>
      <c r="K229" s="7">
        <v>45200</v>
      </c>
      <c r="L229" s="6" t="s">
        <v>20</v>
      </c>
      <c r="M229" s="8" t="s">
        <v>769</v>
      </c>
      <c r="N229" s="6" t="str">
        <f>HYPERLINK("https://docs.wto.org/imrd/directdoc.asp?DDFDocuments/t/G/TBTN23/BWA169.DOCX", "https://docs.wto.org/imrd/directdoc.asp?DDFDocuments/t/G/TBTN23/BWA169.DOCX")</f>
        <v>https://docs.wto.org/imrd/directdoc.asp?DDFDocuments/t/G/TBTN23/BWA169.DOCX</v>
      </c>
      <c r="O229" s="6"/>
      <c r="P229" s="6"/>
    </row>
    <row r="230" spans="1:16" ht="95.1" customHeight="1">
      <c r="A230" s="8" t="s">
        <v>868</v>
      </c>
      <c r="B230" s="8" t="s">
        <v>251</v>
      </c>
      <c r="C230" s="6" t="str">
        <f>HYPERLINK("https://eping.wto.org/en/Search?viewData= G/TBT/N/TZA/1022"," G/TBT/N/TZA/1022")</f>
        <v xml:space="preserve"> G/TBT/N/TZA/1022</v>
      </c>
      <c r="D230" s="6" t="s">
        <v>198</v>
      </c>
      <c r="E230" s="8" t="s">
        <v>249</v>
      </c>
      <c r="F230" s="8" t="s">
        <v>250</v>
      </c>
      <c r="H230" s="6" t="s">
        <v>772</v>
      </c>
      <c r="I230" s="6" t="s">
        <v>85</v>
      </c>
      <c r="J230" s="6"/>
      <c r="K230" s="7">
        <v>45200</v>
      </c>
      <c r="L230" s="6" t="s">
        <v>20</v>
      </c>
      <c r="M230" s="8" t="s">
        <v>773</v>
      </c>
      <c r="N230" s="6" t="str">
        <f>HYPERLINK("https://docs.wto.org/imrd/directdoc.asp?DDFDocuments/t/G/TBTN23/BWA167.DOCX", "https://docs.wto.org/imrd/directdoc.asp?DDFDocuments/t/G/TBTN23/BWA167.DOCX")</f>
        <v>https://docs.wto.org/imrd/directdoc.asp?DDFDocuments/t/G/TBTN23/BWA167.DOCX</v>
      </c>
      <c r="O230" s="6"/>
      <c r="P230" s="6"/>
    </row>
    <row r="231" spans="1:16" ht="95.1" customHeight="1">
      <c r="A231" s="8" t="s">
        <v>870</v>
      </c>
      <c r="B231" s="8" t="s">
        <v>259</v>
      </c>
      <c r="C231" s="6" t="str">
        <f>HYPERLINK("https://eping.wto.org/en/Search?viewData= G/TBT/N/TZA/1024"," G/TBT/N/TZA/1024")</f>
        <v xml:space="preserve"> G/TBT/N/TZA/1024</v>
      </c>
      <c r="D231" s="6" t="s">
        <v>198</v>
      </c>
      <c r="E231" s="8" t="s">
        <v>257</v>
      </c>
      <c r="F231" s="8" t="s">
        <v>258</v>
      </c>
      <c r="H231" s="6" t="s">
        <v>58</v>
      </c>
      <c r="I231" s="6" t="s">
        <v>18</v>
      </c>
      <c r="J231" s="6"/>
      <c r="K231" s="7">
        <v>45200</v>
      </c>
      <c r="L231" s="6" t="s">
        <v>20</v>
      </c>
      <c r="M231" s="8" t="s">
        <v>745</v>
      </c>
      <c r="N231" s="6" t="str">
        <f>HYPERLINK("https://docs.wto.org/imrd/directdoc.asp?DDFDocuments/t/G/TBTN23/ARE581.DOCX", "https://docs.wto.org/imrd/directdoc.asp?DDFDocuments/t/G/TBTN23/ARE581.DOCX")</f>
        <v>https://docs.wto.org/imrd/directdoc.asp?DDFDocuments/t/G/TBTN23/ARE581.DOCX</v>
      </c>
      <c r="O231" s="6"/>
      <c r="P231" s="6"/>
    </row>
    <row r="232" spans="1:16" ht="95.1" customHeight="1">
      <c r="A232" s="8" t="s">
        <v>867</v>
      </c>
      <c r="B232" s="8" t="s">
        <v>247</v>
      </c>
      <c r="C232" s="6" t="str">
        <f>HYPERLINK("https://eping.wto.org/en/Search?viewData= G/TBT/N/TZA/1020"," G/TBT/N/TZA/1020")</f>
        <v xml:space="preserve"> G/TBT/N/TZA/1020</v>
      </c>
      <c r="D232" s="6" t="s">
        <v>198</v>
      </c>
      <c r="E232" s="8" t="s">
        <v>245</v>
      </c>
      <c r="F232" s="8" t="s">
        <v>246</v>
      </c>
      <c r="H232" s="6" t="s">
        <v>777</v>
      </c>
      <c r="I232" s="6" t="s">
        <v>18</v>
      </c>
      <c r="J232" s="6"/>
      <c r="K232" s="7">
        <v>45201</v>
      </c>
      <c r="L232" s="6" t="s">
        <v>20</v>
      </c>
      <c r="M232" s="8" t="s">
        <v>778</v>
      </c>
      <c r="N232" s="6" t="str">
        <f>HYPERLINK("https://docs.wto.org/imrd/directdoc.asp?DDFDocuments/t/G/TBTN23/USA2027.DOCX", "https://docs.wto.org/imrd/directdoc.asp?DDFDocuments/t/G/TBTN23/USA2027.DOCX")</f>
        <v>https://docs.wto.org/imrd/directdoc.asp?DDFDocuments/t/G/TBTN23/USA2027.DOCX</v>
      </c>
      <c r="O232" s="6"/>
      <c r="P232" s="6"/>
    </row>
    <row r="233" spans="1:16" ht="95.1" customHeight="1">
      <c r="A233" s="8" t="s">
        <v>866</v>
      </c>
      <c r="B233" s="8" t="s">
        <v>243</v>
      </c>
      <c r="C233" s="6" t="str">
        <f>HYPERLINK("https://eping.wto.org/en/Search?viewData= G/TBT/N/TZA/1023"," G/TBT/N/TZA/1023")</f>
        <v xml:space="preserve"> G/TBT/N/TZA/1023</v>
      </c>
      <c r="D233" s="6" t="s">
        <v>198</v>
      </c>
      <c r="E233" s="8" t="s">
        <v>241</v>
      </c>
      <c r="F233" s="8" t="s">
        <v>242</v>
      </c>
      <c r="H233" s="6" t="s">
        <v>748</v>
      </c>
      <c r="I233" s="6" t="s">
        <v>85</v>
      </c>
      <c r="J233" s="6"/>
      <c r="K233" s="7">
        <v>45200</v>
      </c>
      <c r="L233" s="6" t="s">
        <v>20</v>
      </c>
      <c r="M233" s="8" t="s">
        <v>781</v>
      </c>
      <c r="N233" s="6" t="str">
        <f>HYPERLINK("https://docs.wto.org/imrd/directdoc.asp?DDFDocuments/t/G/TBTN23/UGA1819.DOCX", "https://docs.wto.org/imrd/directdoc.asp?DDFDocuments/t/G/TBTN23/UGA1819.DOCX")</f>
        <v>https://docs.wto.org/imrd/directdoc.asp?DDFDocuments/t/G/TBTN23/UGA1819.DOCX</v>
      </c>
      <c r="O233" s="6" t="str">
        <f>HYPERLINK("https://docs.wto.org/imrd/directdoc.asp?DDFDocuments/u/G/TBTN23/UGA1819.DOCX", "https://docs.wto.org/imrd/directdoc.asp?DDFDocuments/u/G/TBTN23/UGA1819.DOCX")</f>
        <v>https://docs.wto.org/imrd/directdoc.asp?DDFDocuments/u/G/TBTN23/UGA1819.DOCX</v>
      </c>
      <c r="P233" s="6"/>
    </row>
    <row r="234" spans="1:16" ht="95.1" customHeight="1">
      <c r="A234" s="8" t="s">
        <v>866</v>
      </c>
      <c r="B234" s="8" t="s">
        <v>243</v>
      </c>
      <c r="C234" s="6" t="str">
        <f>HYPERLINK("https://eping.wto.org/en/Search?viewData= G/TBT/N/UGA/1817"," G/TBT/N/UGA/1817")</f>
        <v xml:space="preserve"> G/TBT/N/UGA/1817</v>
      </c>
      <c r="D234" s="6" t="s">
        <v>70</v>
      </c>
      <c r="E234" s="8" t="s">
        <v>746</v>
      </c>
      <c r="F234" s="8" t="s">
        <v>747</v>
      </c>
      <c r="H234" s="6" t="s">
        <v>64</v>
      </c>
      <c r="I234" s="6" t="s">
        <v>85</v>
      </c>
      <c r="J234" s="6"/>
      <c r="K234" s="7">
        <v>45168</v>
      </c>
      <c r="L234" s="6" t="s">
        <v>20</v>
      </c>
      <c r="M234" s="6"/>
      <c r="N234" s="6" t="str">
        <f>HYPERLINK("https://docs.wto.org/imrd/directdoc.asp?DDFDocuments/t/G/TBTN23/CAN704.DOCX", "https://docs.wto.org/imrd/directdoc.asp?DDFDocuments/t/G/TBTN23/CAN704.DOCX")</f>
        <v>https://docs.wto.org/imrd/directdoc.asp?DDFDocuments/t/G/TBTN23/CAN704.DOCX</v>
      </c>
      <c r="O234" s="6" t="str">
        <f>HYPERLINK("https://docs.wto.org/imrd/directdoc.asp?DDFDocuments/u/G/TBTN23/CAN704.DOCX", "https://docs.wto.org/imrd/directdoc.asp?DDFDocuments/u/G/TBTN23/CAN704.DOCX")</f>
        <v>https://docs.wto.org/imrd/directdoc.asp?DDFDocuments/u/G/TBTN23/CAN704.DOCX</v>
      </c>
      <c r="P234" s="6"/>
    </row>
    <row r="235" spans="1:16" ht="95.1" customHeight="1">
      <c r="A235" s="8" t="s">
        <v>831</v>
      </c>
      <c r="B235" s="8" t="s">
        <v>57</v>
      </c>
      <c r="C235" s="6" t="str">
        <f>HYPERLINK("https://eping.wto.org/en/Search?viewData= G/TBT/N/KOR/1164"," G/TBT/N/KOR/1164")</f>
        <v xml:space="preserve"> G/TBT/N/KOR/1164</v>
      </c>
      <c r="D235" s="6" t="s">
        <v>14</v>
      </c>
      <c r="E235" s="8" t="s">
        <v>55</v>
      </c>
      <c r="F235" s="8" t="s">
        <v>56</v>
      </c>
      <c r="H235" s="6" t="s">
        <v>789</v>
      </c>
      <c r="I235" s="6" t="s">
        <v>18</v>
      </c>
      <c r="J235" s="6"/>
      <c r="K235" s="7">
        <v>45168</v>
      </c>
      <c r="L235" s="6" t="s">
        <v>20</v>
      </c>
      <c r="M235" s="8" t="s">
        <v>790</v>
      </c>
      <c r="N235" s="6" t="str">
        <f>HYPERLINK("https://docs.wto.org/imrd/directdoc.asp?DDFDocuments/t/G/TBTN23/USA2025.DOCX", "https://docs.wto.org/imrd/directdoc.asp?DDFDocuments/t/G/TBTN23/USA2025.DOCX")</f>
        <v>https://docs.wto.org/imrd/directdoc.asp?DDFDocuments/t/G/TBTN23/USA2025.DOCX</v>
      </c>
      <c r="O235" s="6"/>
      <c r="P235" s="6"/>
    </row>
    <row r="236" spans="1:16" ht="95.1" customHeight="1">
      <c r="A236" s="8" t="s">
        <v>895</v>
      </c>
      <c r="B236" s="8" t="s">
        <v>442</v>
      </c>
      <c r="C236" s="6" t="str">
        <f>HYPERLINK("https://eping.wto.org/en/Search?viewData= G/TBT/N/UKR/266"," G/TBT/N/UKR/266")</f>
        <v xml:space="preserve"> G/TBT/N/UKR/266</v>
      </c>
      <c r="D236" s="6" t="s">
        <v>272</v>
      </c>
      <c r="E236" s="8" t="s">
        <v>440</v>
      </c>
      <c r="F236" s="8" t="s">
        <v>441</v>
      </c>
      <c r="H236" s="6" t="s">
        <v>795</v>
      </c>
      <c r="I236" s="6" t="s">
        <v>85</v>
      </c>
      <c r="J236" s="6"/>
      <c r="K236" s="7">
        <v>45179</v>
      </c>
      <c r="L236" s="6" t="s">
        <v>20</v>
      </c>
      <c r="M236" s="8" t="s">
        <v>796</v>
      </c>
      <c r="N236" s="6"/>
      <c r="O236" s="6"/>
      <c r="P236" s="6" t="str">
        <f>HYPERLINK("https://docs.wto.org/imrd/directdoc.asp?DDFDocuments/v/G/TBTN23/PRY139.DOCX", "https://docs.wto.org/imrd/directdoc.asp?DDFDocuments/v/G/TBTN23/PRY139.DOCX")</f>
        <v>https://docs.wto.org/imrd/directdoc.asp?DDFDocuments/v/G/TBTN23/PRY139.DOCX</v>
      </c>
    </row>
    <row r="237" spans="1:16" ht="95.1" customHeight="1">
      <c r="A237" s="8" t="s">
        <v>827</v>
      </c>
      <c r="B237" s="8" t="s">
        <v>35</v>
      </c>
      <c r="C237" s="6" t="str">
        <f>HYPERLINK("https://eping.wto.org/en/Search?viewData= G/TBT/N/CHN/1753"," G/TBT/N/CHN/1753")</f>
        <v xml:space="preserve"> G/TBT/N/CHN/1753</v>
      </c>
      <c r="D237" s="6" t="s">
        <v>32</v>
      </c>
      <c r="E237" s="8" t="s">
        <v>33</v>
      </c>
      <c r="F237" s="8" t="s">
        <v>34</v>
      </c>
      <c r="H237" s="6" t="s">
        <v>799</v>
      </c>
      <c r="I237" s="6" t="s">
        <v>85</v>
      </c>
      <c r="J237" s="6"/>
      <c r="K237" s="7">
        <v>45200</v>
      </c>
      <c r="L237" s="6" t="s">
        <v>20</v>
      </c>
      <c r="M237" s="8" t="s">
        <v>800</v>
      </c>
      <c r="N237" s="6" t="str">
        <f>HYPERLINK("https://docs.wto.org/imrd/directdoc.asp?DDFDocuments/t/G/TBTN23/BWA168.DOCX", "https://docs.wto.org/imrd/directdoc.asp?DDFDocuments/t/G/TBTN23/BWA168.DOCX")</f>
        <v>https://docs.wto.org/imrd/directdoc.asp?DDFDocuments/t/G/TBTN23/BWA168.DOCX</v>
      </c>
      <c r="O237" s="6"/>
      <c r="P237" s="6"/>
    </row>
    <row r="238" spans="1:16" ht="95.1" customHeight="1">
      <c r="A238" s="8" t="s">
        <v>923</v>
      </c>
      <c r="B238" s="8" t="s">
        <v>576</v>
      </c>
      <c r="C238" s="6" t="str">
        <f>HYPERLINK("https://eping.wto.org/en/Search?viewData= G/TBT/N/THA/710"," G/TBT/N/THA/710")</f>
        <v xml:space="preserve"> G/TBT/N/THA/710</v>
      </c>
      <c r="D238" s="6" t="s">
        <v>573</v>
      </c>
      <c r="E238" s="8" t="s">
        <v>574</v>
      </c>
      <c r="F238" s="8" t="s">
        <v>575</v>
      </c>
      <c r="H238" s="6" t="s">
        <v>804</v>
      </c>
      <c r="I238" s="6" t="s">
        <v>18</v>
      </c>
      <c r="J238" s="6"/>
      <c r="K238" s="7">
        <v>45200</v>
      </c>
      <c r="L238" s="6" t="s">
        <v>20</v>
      </c>
      <c r="M238" s="8" t="s">
        <v>805</v>
      </c>
      <c r="N238" s="6"/>
      <c r="O238" s="6"/>
      <c r="P238" s="6" t="str">
        <f>HYPERLINK("https://docs.wto.org/imrd/directdoc.asp?DDFDocuments/v/G/TBTN23/PER152.DOCX", "https://docs.wto.org/imrd/directdoc.asp?DDFDocuments/v/G/TBTN23/PER152.DOCX")</f>
        <v>https://docs.wto.org/imrd/directdoc.asp?DDFDocuments/v/G/TBTN23/PER152.DOCX</v>
      </c>
    </row>
    <row r="239" spans="1:16" ht="95.1" customHeight="1">
      <c r="A239" s="8" t="s">
        <v>923</v>
      </c>
      <c r="B239" s="8" t="s">
        <v>576</v>
      </c>
      <c r="C239" s="6" t="str">
        <f>HYPERLINK("https://eping.wto.org/en/Search?viewData= G/TBT/N/THA/711"," G/TBT/N/THA/711")</f>
        <v xml:space="preserve"> G/TBT/N/THA/711</v>
      </c>
      <c r="D239" s="6" t="s">
        <v>573</v>
      </c>
      <c r="E239" s="8" t="s">
        <v>605</v>
      </c>
      <c r="F239" s="8" t="s">
        <v>606</v>
      </c>
      <c r="H239" s="6" t="s">
        <v>58</v>
      </c>
      <c r="I239" s="6" t="s">
        <v>18</v>
      </c>
      <c r="J239" s="6"/>
      <c r="K239" s="7">
        <v>45200</v>
      </c>
      <c r="L239" s="6" t="s">
        <v>20</v>
      </c>
      <c r="M239" s="8" t="s">
        <v>745</v>
      </c>
      <c r="N239" s="6" t="str">
        <f>HYPERLINK("https://docs.wto.org/imrd/directdoc.asp?DDFDocuments/t/G/TBTN23/ARE581.DOCX", "https://docs.wto.org/imrd/directdoc.asp?DDFDocuments/t/G/TBTN23/ARE581.DOCX")</f>
        <v>https://docs.wto.org/imrd/directdoc.asp?DDFDocuments/t/G/TBTN23/ARE581.DOCX</v>
      </c>
      <c r="O239" s="6"/>
      <c r="P239" s="6"/>
    </row>
    <row r="240" spans="1:16" ht="95.1" customHeight="1">
      <c r="A240" s="8" t="s">
        <v>845</v>
      </c>
      <c r="B240" s="8" t="s">
        <v>130</v>
      </c>
      <c r="C240" s="6" t="str">
        <f>HYPERLINK("https://eping.wto.org/en/Search?viewData= G/TBT/N/BOL/24"," G/TBT/N/BOL/24")</f>
        <v xml:space="preserve"> G/TBT/N/BOL/24</v>
      </c>
      <c r="D240" s="6" t="s">
        <v>127</v>
      </c>
      <c r="E240" s="8" t="s">
        <v>128</v>
      </c>
      <c r="F240" s="8" t="s">
        <v>129</v>
      </c>
      <c r="H240" s="6" t="s">
        <v>58</v>
      </c>
      <c r="I240" s="6" t="s">
        <v>18</v>
      </c>
      <c r="J240" s="6"/>
      <c r="K240" s="7">
        <v>45200</v>
      </c>
      <c r="L240" s="6" t="s">
        <v>20</v>
      </c>
      <c r="M240" s="8" t="s">
        <v>745</v>
      </c>
      <c r="N240" s="6" t="str">
        <f>HYPERLINK("https://docs.wto.org/imrd/directdoc.asp?DDFDocuments/t/G/TBTN23/ARE581.DOCX", "https://docs.wto.org/imrd/directdoc.asp?DDFDocuments/t/G/TBTN23/ARE581.DOCX")</f>
        <v>https://docs.wto.org/imrd/directdoc.asp?DDFDocuments/t/G/TBTN23/ARE581.DOCX</v>
      </c>
      <c r="O240" s="6"/>
      <c r="P240" s="6"/>
    </row>
    <row r="241" spans="1:16" ht="95.1" customHeight="1">
      <c r="A241" s="8" t="s">
        <v>924</v>
      </c>
      <c r="B241" s="8" t="s">
        <v>580</v>
      </c>
      <c r="C241" s="6" t="str">
        <f>HYPERLINK("https://eping.wto.org/en/Search?viewData= G/TBT/N/RWA/906"," G/TBT/N/RWA/906")</f>
        <v xml:space="preserve"> G/TBT/N/RWA/906</v>
      </c>
      <c r="D241" s="6" t="s">
        <v>341</v>
      </c>
      <c r="E241" s="8" t="s">
        <v>578</v>
      </c>
      <c r="F241" s="8" t="s">
        <v>579</v>
      </c>
      <c r="H241" s="6" t="s">
        <v>808</v>
      </c>
      <c r="I241" s="6" t="s">
        <v>85</v>
      </c>
      <c r="J241" s="6"/>
      <c r="K241" s="7">
        <v>45200</v>
      </c>
      <c r="L241" s="6" t="s">
        <v>20</v>
      </c>
      <c r="M241" s="8" t="s">
        <v>809</v>
      </c>
      <c r="N241" s="6" t="str">
        <f>HYPERLINK("https://docs.wto.org/imrd/directdoc.asp?DDFDocuments/t/G/TBTN23/BWA170.DOCX", "https://docs.wto.org/imrd/directdoc.asp?DDFDocuments/t/G/TBTN23/BWA170.DOCX")</f>
        <v>https://docs.wto.org/imrd/directdoc.asp?DDFDocuments/t/G/TBTN23/BWA170.DOCX</v>
      </c>
      <c r="O241" s="6"/>
      <c r="P241" s="6"/>
    </row>
    <row r="242" spans="1:16" ht="95.1" customHeight="1">
      <c r="A242" s="8" t="s">
        <v>924</v>
      </c>
      <c r="B242" s="8" t="s">
        <v>580</v>
      </c>
      <c r="C242" s="6" t="str">
        <f>HYPERLINK("https://eping.wto.org/en/Search?viewData= G/TBT/N/RWA/907"," G/TBT/N/RWA/907")</f>
        <v xml:space="preserve"> G/TBT/N/RWA/907</v>
      </c>
      <c r="D242" s="6" t="s">
        <v>341</v>
      </c>
      <c r="E242" s="8" t="s">
        <v>622</v>
      </c>
      <c r="F242" s="8" t="s">
        <v>623</v>
      </c>
      <c r="H242" s="6" t="s">
        <v>58</v>
      </c>
      <c r="I242" s="6" t="s">
        <v>18</v>
      </c>
      <c r="J242" s="6"/>
      <c r="K242" s="7">
        <v>45200</v>
      </c>
      <c r="L242" s="6" t="s">
        <v>20</v>
      </c>
      <c r="M242" s="8" t="s">
        <v>745</v>
      </c>
      <c r="N242" s="6" t="str">
        <f>HYPERLINK("https://docs.wto.org/imrd/directdoc.asp?DDFDocuments/t/G/TBTN23/ARE581.DOCX", "https://docs.wto.org/imrd/directdoc.asp?DDFDocuments/t/G/TBTN23/ARE581.DOCX")</f>
        <v>https://docs.wto.org/imrd/directdoc.asp?DDFDocuments/t/G/TBTN23/ARE581.DOCX</v>
      </c>
      <c r="O242" s="6"/>
      <c r="P242" s="6"/>
    </row>
    <row r="243" spans="1:16" ht="95.1" customHeight="1">
      <c r="A243" s="8" t="s">
        <v>537</v>
      </c>
      <c r="B243" s="8" t="s">
        <v>537</v>
      </c>
      <c r="C243" s="6" t="str">
        <f>HYPERLINK("https://eping.wto.org/en/Search?viewData= G/TBT/N/USA/2029"," G/TBT/N/USA/2029")</f>
        <v xml:space="preserve"> G/TBT/N/USA/2029</v>
      </c>
      <c r="D243" s="6" t="s">
        <v>76</v>
      </c>
      <c r="E243" s="8" t="s">
        <v>535</v>
      </c>
      <c r="F243" s="8" t="s">
        <v>536</v>
      </c>
      <c r="H243" s="6" t="s">
        <v>58</v>
      </c>
      <c r="I243" s="6" t="s">
        <v>18</v>
      </c>
      <c r="J243" s="6"/>
      <c r="K243" s="7">
        <v>45200</v>
      </c>
      <c r="L243" s="6" t="s">
        <v>20</v>
      </c>
      <c r="M243" s="8" t="s">
        <v>745</v>
      </c>
      <c r="N243" s="6" t="str">
        <f>HYPERLINK("https://docs.wto.org/imrd/directdoc.asp?DDFDocuments/t/G/TBTN23/ARE581.DOCX", "https://docs.wto.org/imrd/directdoc.asp?DDFDocuments/t/G/TBTN23/ARE581.DOCX")</f>
        <v>https://docs.wto.org/imrd/directdoc.asp?DDFDocuments/t/G/TBTN23/ARE581.DOCX</v>
      </c>
      <c r="O243" s="6"/>
      <c r="P243" s="6"/>
    </row>
    <row r="244" spans="1:16" ht="95.1" customHeight="1">
      <c r="A244" s="8" t="s">
        <v>875</v>
      </c>
      <c r="B244" s="8" t="s">
        <v>311</v>
      </c>
      <c r="C244" s="6" t="str">
        <f>HYPERLINK("https://eping.wto.org/en/Search?viewData= G/TBT/N/DNK/132"," G/TBT/N/DNK/132")</f>
        <v xml:space="preserve"> G/TBT/N/DNK/132</v>
      </c>
      <c r="D244" s="6" t="s">
        <v>308</v>
      </c>
      <c r="E244" s="8" t="s">
        <v>309</v>
      </c>
      <c r="F244" s="8" t="s">
        <v>310</v>
      </c>
      <c r="H244" s="6" t="s">
        <v>748</v>
      </c>
      <c r="I244" s="6" t="s">
        <v>85</v>
      </c>
      <c r="J244" s="6"/>
      <c r="K244" s="7">
        <v>45200</v>
      </c>
      <c r="L244" s="6" t="s">
        <v>20</v>
      </c>
      <c r="M244" s="8" t="s">
        <v>812</v>
      </c>
      <c r="N244" s="6" t="str">
        <f>HYPERLINK("https://docs.wto.org/imrd/directdoc.asp?DDFDocuments/t/G/TBTN23/UGA1818.DOCX", "https://docs.wto.org/imrd/directdoc.asp?DDFDocuments/t/G/TBTN23/UGA1818.DOCX")</f>
        <v>https://docs.wto.org/imrd/directdoc.asp?DDFDocuments/t/G/TBTN23/UGA1818.DOCX</v>
      </c>
      <c r="O244" s="6" t="str">
        <f>HYPERLINK("https://docs.wto.org/imrd/directdoc.asp?DDFDocuments/u/G/TBTN23/UGA1818.DOCX", "https://docs.wto.org/imrd/directdoc.asp?DDFDocuments/u/G/TBTN23/UGA1818.DOCX")</f>
        <v>https://docs.wto.org/imrd/directdoc.asp?DDFDocuments/u/G/TBTN23/UGA1818.DOCX</v>
      </c>
      <c r="P244" s="6"/>
    </row>
    <row r="245" spans="1:16" ht="95.1" customHeight="1">
      <c r="A245" s="8" t="s">
        <v>909</v>
      </c>
      <c r="B245" s="8" t="s">
        <v>486</v>
      </c>
      <c r="C245" s="6" t="str">
        <f>HYPERLINK("https://eping.wto.org/en/Search?viewData= G/TBT/N/BRA/1492"," G/TBT/N/BRA/1492")</f>
        <v xml:space="preserve"> G/TBT/N/BRA/1492</v>
      </c>
      <c r="D245" s="6" t="s">
        <v>184</v>
      </c>
      <c r="E245" s="8" t="s">
        <v>505</v>
      </c>
      <c r="F245" s="8" t="s">
        <v>506</v>
      </c>
      <c r="H245" s="6" t="s">
        <v>80</v>
      </c>
      <c r="I245" s="6" t="s">
        <v>18</v>
      </c>
      <c r="J245" s="6"/>
      <c r="K245" s="7">
        <v>45200</v>
      </c>
      <c r="L245" s="6" t="s">
        <v>20</v>
      </c>
      <c r="M245" s="8" t="s">
        <v>817</v>
      </c>
      <c r="N245" s="6" t="str">
        <f>HYPERLINK("https://docs.wto.org/imrd/directdoc.asp?DDFDocuments/t/G/TBTN23/MOZ24.DOCX", "https://docs.wto.org/imrd/directdoc.asp?DDFDocuments/t/G/TBTN23/MOZ24.DOCX")</f>
        <v>https://docs.wto.org/imrd/directdoc.asp?DDFDocuments/t/G/TBTN23/MOZ24.DOCX</v>
      </c>
      <c r="O245" s="6"/>
      <c r="P245" s="6"/>
    </row>
    <row r="246" spans="1:16" ht="95.1" customHeight="1">
      <c r="A246" s="8" t="s">
        <v>947</v>
      </c>
      <c r="B246" s="8" t="s">
        <v>730</v>
      </c>
      <c r="C246" s="6" t="str">
        <f>HYPERLINK("https://eping.wto.org/en/Search?viewData= G/TBT/N/EU/1001"," G/TBT/N/EU/1001")</f>
        <v xml:space="preserve"> G/TBT/N/EU/1001</v>
      </c>
      <c r="D246" s="6" t="s">
        <v>727</v>
      </c>
      <c r="E246" s="8" t="s">
        <v>728</v>
      </c>
      <c r="F246" s="8" t="s">
        <v>729</v>
      </c>
      <c r="H246" s="6" t="s">
        <v>822</v>
      </c>
      <c r="I246" s="6" t="s">
        <v>85</v>
      </c>
      <c r="J246" s="6"/>
      <c r="K246" s="7">
        <v>45199</v>
      </c>
      <c r="L246" s="6" t="s">
        <v>20</v>
      </c>
      <c r="M246" s="8" t="s">
        <v>823</v>
      </c>
      <c r="N246" s="6"/>
      <c r="O246" s="6"/>
      <c r="P246" s="6" t="str">
        <f>HYPERLINK("https://docs.wto.org/imrd/directdoc.asp?DDFDocuments/v/G/TBTN23/URY85.DOCX", "https://docs.wto.org/imrd/directdoc.asp?DDFDocuments/v/G/TBTN23/URY85.DOCX")</f>
        <v>https://docs.wto.org/imrd/directdoc.asp?DDFDocuments/v/G/TBTN23/URY85.DOCX</v>
      </c>
    </row>
  </sheetData>
  <sortState xmlns:xlrd2="http://schemas.microsoft.com/office/spreadsheetml/2017/richdata2" ref="A2:F246">
    <sortCondition ref="A1:A24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2023-09-01T09:33:34Z</dcterms:created>
  <dcterms:modified xsi:type="dcterms:W3CDTF">2023-09-05T12:30:34Z</dcterms:modified>
</cp:coreProperties>
</file>