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4\"/>
    </mc:Choice>
  </mc:AlternateContent>
  <xr:revisionPtr revIDLastSave="0" documentId="13_ncr:1_{926A3A2F-2467-4D5A-9BB8-50CBF1B183AB}" xr6:coauthVersionLast="47" xr6:coauthVersionMax="47" xr10:uidLastSave="{00000000-0000-0000-0000-000000000000}"/>
  <bookViews>
    <workbookView xWindow="-108" yWindow="-108" windowWidth="23256" windowHeight="12456"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1" l="1"/>
  <c r="Q11" i="1"/>
  <c r="P11" i="1"/>
  <c r="C11" i="1"/>
  <c r="R15" i="1"/>
  <c r="Q15" i="1"/>
  <c r="P15" i="1"/>
  <c r="C15" i="1"/>
  <c r="R125" i="1"/>
  <c r="Q125" i="1"/>
  <c r="P125" i="1"/>
  <c r="C125" i="1"/>
  <c r="R14" i="1"/>
  <c r="Q14" i="1"/>
  <c r="P14" i="1"/>
  <c r="C14" i="1"/>
  <c r="R25" i="1"/>
  <c r="Q25" i="1"/>
  <c r="P25" i="1"/>
  <c r="C25" i="1"/>
  <c r="R31" i="1"/>
  <c r="Q31" i="1"/>
  <c r="P31" i="1"/>
  <c r="C31" i="1"/>
  <c r="R45" i="1"/>
  <c r="Q45" i="1"/>
  <c r="P45" i="1"/>
  <c r="C45" i="1"/>
  <c r="R30" i="1"/>
  <c r="Q30" i="1"/>
  <c r="P30" i="1"/>
  <c r="C30" i="1"/>
  <c r="R29" i="1"/>
  <c r="Q29" i="1"/>
  <c r="P29" i="1"/>
  <c r="C29" i="1"/>
  <c r="R133" i="1"/>
  <c r="Q133" i="1"/>
  <c r="P133" i="1"/>
  <c r="C133" i="1"/>
  <c r="R157" i="1"/>
  <c r="Q157" i="1"/>
  <c r="P157" i="1"/>
  <c r="C157" i="1"/>
  <c r="R127" i="1"/>
  <c r="Q127" i="1"/>
  <c r="P127" i="1"/>
  <c r="C127" i="1"/>
  <c r="R97" i="1"/>
  <c r="Q97" i="1"/>
  <c r="P97" i="1"/>
  <c r="C97" i="1"/>
  <c r="R96" i="1"/>
  <c r="Q96" i="1"/>
  <c r="P96" i="1"/>
  <c r="C96" i="1"/>
  <c r="R85" i="1"/>
  <c r="Q85" i="1"/>
  <c r="P85" i="1"/>
  <c r="C85" i="1"/>
  <c r="R63" i="1"/>
  <c r="Q63" i="1"/>
  <c r="P63" i="1"/>
  <c r="C63" i="1"/>
  <c r="R6" i="1"/>
  <c r="Q6" i="1"/>
  <c r="P6" i="1"/>
  <c r="C6" i="1"/>
  <c r="R149" i="1"/>
  <c r="Q149" i="1"/>
  <c r="P149" i="1"/>
  <c r="C149" i="1"/>
  <c r="R50" i="1"/>
  <c r="Q50" i="1"/>
  <c r="P50" i="1"/>
  <c r="C50" i="1"/>
  <c r="R49" i="1"/>
  <c r="Q49" i="1"/>
  <c r="P49" i="1"/>
  <c r="C49" i="1"/>
  <c r="R169" i="1"/>
  <c r="Q169" i="1"/>
  <c r="P169" i="1"/>
  <c r="C169" i="1"/>
  <c r="R139" i="1"/>
  <c r="Q139" i="1"/>
  <c r="P139" i="1"/>
  <c r="C139" i="1"/>
  <c r="R158" i="1"/>
  <c r="Q158" i="1"/>
  <c r="P158" i="1"/>
  <c r="C158" i="1"/>
  <c r="R148" i="1"/>
  <c r="Q148" i="1"/>
  <c r="P148" i="1"/>
  <c r="C148" i="1"/>
  <c r="R168" i="1"/>
  <c r="Q168" i="1"/>
  <c r="P168" i="1"/>
  <c r="C168" i="1"/>
  <c r="R95" i="1"/>
  <c r="Q95" i="1"/>
  <c r="P95" i="1"/>
  <c r="C95" i="1"/>
  <c r="R84" i="1"/>
  <c r="Q84" i="1"/>
  <c r="P84" i="1"/>
  <c r="C84" i="1"/>
  <c r="R138" i="1"/>
  <c r="Q138" i="1"/>
  <c r="P138" i="1"/>
  <c r="C138" i="1"/>
  <c r="R167" i="1"/>
  <c r="Q167" i="1"/>
  <c r="P167" i="1"/>
  <c r="C167" i="1"/>
  <c r="R5" i="1"/>
  <c r="Q5" i="1"/>
  <c r="P5" i="1"/>
  <c r="C5" i="1"/>
  <c r="R144" i="1"/>
  <c r="Q144" i="1"/>
  <c r="P144" i="1"/>
  <c r="C144" i="1"/>
  <c r="R160" i="1"/>
  <c r="Q160" i="1"/>
  <c r="P160" i="1"/>
  <c r="C160" i="1"/>
  <c r="R94" i="1"/>
  <c r="Q94" i="1"/>
  <c r="P94" i="1"/>
  <c r="C94" i="1"/>
  <c r="R93" i="1"/>
  <c r="Q93" i="1"/>
  <c r="P93" i="1"/>
  <c r="C93" i="1"/>
  <c r="R62" i="1"/>
  <c r="Q62" i="1"/>
  <c r="P62" i="1"/>
  <c r="C62" i="1"/>
  <c r="R137" i="1"/>
  <c r="Q137" i="1"/>
  <c r="P137" i="1"/>
  <c r="C137" i="1"/>
  <c r="R61" i="1"/>
  <c r="Q61" i="1"/>
  <c r="P61" i="1"/>
  <c r="C61" i="1"/>
  <c r="R48" i="1"/>
  <c r="Q48" i="1"/>
  <c r="P48" i="1"/>
  <c r="C48" i="1"/>
  <c r="R136" i="1"/>
  <c r="Q136" i="1"/>
  <c r="P136" i="1"/>
  <c r="C136" i="1"/>
  <c r="R147" i="1"/>
  <c r="Q147" i="1"/>
  <c r="P147" i="1"/>
  <c r="C147" i="1"/>
  <c r="R19" i="1"/>
  <c r="Q19" i="1"/>
  <c r="P19" i="1"/>
  <c r="C19" i="1"/>
  <c r="R83" i="1"/>
  <c r="Q83" i="1"/>
  <c r="P83" i="1"/>
  <c r="C83" i="1"/>
  <c r="R143" i="1"/>
  <c r="Q143" i="1"/>
  <c r="P143" i="1"/>
  <c r="C143" i="1"/>
  <c r="R142" i="1"/>
  <c r="Q142" i="1"/>
  <c r="P142" i="1"/>
  <c r="C142" i="1"/>
  <c r="R141" i="1"/>
  <c r="Q141" i="1"/>
  <c r="P141" i="1"/>
  <c r="C141" i="1"/>
  <c r="R140" i="1"/>
  <c r="Q140" i="1"/>
  <c r="P140" i="1"/>
  <c r="C140" i="1"/>
  <c r="R60" i="1"/>
  <c r="Q60" i="1"/>
  <c r="P60" i="1"/>
  <c r="C60" i="1"/>
  <c r="R135" i="1"/>
  <c r="Q135" i="1"/>
  <c r="P135" i="1"/>
  <c r="C135" i="1"/>
  <c r="R82" i="1"/>
  <c r="Q82" i="1"/>
  <c r="P82" i="1"/>
  <c r="C82" i="1"/>
  <c r="R47" i="1"/>
  <c r="Q47" i="1"/>
  <c r="P47" i="1"/>
  <c r="C47" i="1"/>
  <c r="R166" i="1"/>
  <c r="Q166" i="1"/>
  <c r="P166" i="1"/>
  <c r="C166" i="1"/>
  <c r="R4" i="1"/>
  <c r="Q4" i="1"/>
  <c r="P4" i="1"/>
  <c r="C4" i="1"/>
  <c r="R3" i="1"/>
  <c r="Q3" i="1"/>
  <c r="P3" i="1"/>
  <c r="C3" i="1"/>
  <c r="R2" i="1"/>
  <c r="Q2" i="1"/>
  <c r="P2" i="1"/>
  <c r="C2" i="1"/>
  <c r="R64" i="1"/>
  <c r="Q64" i="1"/>
  <c r="P64" i="1"/>
  <c r="C64" i="1"/>
  <c r="R165" i="1"/>
  <c r="Q165" i="1"/>
  <c r="P165" i="1"/>
  <c r="C165" i="1"/>
  <c r="R146" i="1"/>
  <c r="Q146" i="1"/>
  <c r="P146" i="1"/>
  <c r="C146" i="1"/>
  <c r="R145" i="1"/>
  <c r="Q145" i="1"/>
  <c r="P145" i="1"/>
  <c r="C145" i="1"/>
  <c r="R81" i="1"/>
  <c r="Q81" i="1"/>
  <c r="P81" i="1"/>
  <c r="C81" i="1"/>
  <c r="R46" i="1"/>
  <c r="Q46" i="1"/>
  <c r="P46" i="1"/>
  <c r="C46" i="1"/>
  <c r="R57" i="1"/>
  <c r="Q57" i="1"/>
  <c r="P57" i="1"/>
  <c r="C57" i="1"/>
  <c r="R154" i="1"/>
  <c r="Q154" i="1"/>
  <c r="P154" i="1"/>
  <c r="C154" i="1"/>
  <c r="R153" i="1"/>
  <c r="Q153" i="1"/>
  <c r="P153" i="1"/>
  <c r="C153" i="1"/>
  <c r="R163" i="1"/>
  <c r="Q163" i="1"/>
  <c r="P163" i="1"/>
  <c r="C163" i="1"/>
  <c r="R56" i="1"/>
  <c r="Q56" i="1"/>
  <c r="P56" i="1"/>
  <c r="C56" i="1"/>
  <c r="R55" i="1"/>
  <c r="Q55" i="1"/>
  <c r="P55" i="1"/>
  <c r="C55" i="1"/>
  <c r="R92" i="1"/>
  <c r="Q92" i="1"/>
  <c r="P92" i="1"/>
  <c r="C92" i="1"/>
  <c r="R91" i="1"/>
  <c r="Q91" i="1"/>
  <c r="P91" i="1"/>
  <c r="C91" i="1"/>
  <c r="R152" i="1"/>
  <c r="Q152" i="1"/>
  <c r="P152" i="1"/>
  <c r="C152" i="1"/>
  <c r="R151" i="1"/>
  <c r="Q151" i="1"/>
  <c r="P151" i="1"/>
  <c r="C151" i="1"/>
  <c r="R54" i="1"/>
  <c r="Q54" i="1"/>
  <c r="P54" i="1"/>
  <c r="C54" i="1"/>
  <c r="R106" i="1"/>
  <c r="Q106" i="1"/>
  <c r="P106" i="1"/>
  <c r="C106" i="1"/>
  <c r="R53" i="1"/>
  <c r="Q53" i="1"/>
  <c r="P53" i="1"/>
  <c r="C53" i="1"/>
  <c r="R90" i="1"/>
  <c r="Q90" i="1"/>
  <c r="P90" i="1"/>
  <c r="C90" i="1"/>
  <c r="R89" i="1"/>
  <c r="Q89" i="1"/>
  <c r="P89" i="1"/>
  <c r="C89" i="1"/>
  <c r="R150" i="1"/>
  <c r="Q150" i="1"/>
  <c r="P150" i="1"/>
  <c r="C150" i="1"/>
  <c r="R88" i="1"/>
  <c r="Q88" i="1"/>
  <c r="P88" i="1"/>
  <c r="C88" i="1"/>
  <c r="R7" i="1"/>
  <c r="Q7" i="1"/>
  <c r="P7" i="1"/>
  <c r="C7" i="1"/>
  <c r="R28" i="1"/>
  <c r="Q28" i="1"/>
  <c r="P28" i="1"/>
  <c r="C28" i="1"/>
  <c r="R66" i="1"/>
  <c r="Q66" i="1"/>
  <c r="P66" i="1"/>
  <c r="C66" i="1"/>
  <c r="R130" i="1"/>
  <c r="Q130" i="1"/>
  <c r="P130" i="1"/>
  <c r="C130" i="1"/>
  <c r="R10" i="1"/>
  <c r="Q10" i="1"/>
  <c r="P10" i="1"/>
  <c r="C10" i="1"/>
  <c r="R18" i="1"/>
  <c r="Q18" i="1"/>
  <c r="P18" i="1"/>
  <c r="C18" i="1"/>
  <c r="R99" i="1"/>
  <c r="Q99" i="1"/>
  <c r="P99" i="1"/>
  <c r="C99" i="1"/>
  <c r="R102" i="1"/>
  <c r="Q102" i="1"/>
  <c r="P102" i="1"/>
  <c r="C102" i="1"/>
  <c r="R175" i="1"/>
  <c r="Q175" i="1"/>
  <c r="P175" i="1"/>
  <c r="C175" i="1"/>
  <c r="R180" i="1"/>
  <c r="Q180" i="1"/>
  <c r="P180" i="1"/>
  <c r="C180" i="1"/>
  <c r="R155" i="1"/>
  <c r="Q155" i="1"/>
  <c r="P155" i="1"/>
  <c r="C155" i="1"/>
  <c r="R156" i="1"/>
  <c r="Q156" i="1"/>
  <c r="P156" i="1"/>
  <c r="C156" i="1"/>
  <c r="R174" i="1"/>
  <c r="Q174" i="1"/>
  <c r="P174" i="1"/>
  <c r="C174" i="1"/>
  <c r="R179" i="1"/>
  <c r="Q179" i="1"/>
  <c r="P179" i="1"/>
  <c r="C179" i="1"/>
  <c r="R115" i="1"/>
  <c r="Q115" i="1"/>
  <c r="P115" i="1"/>
  <c r="C115" i="1"/>
  <c r="R43" i="1"/>
  <c r="Q43" i="1"/>
  <c r="P43" i="1"/>
  <c r="C43" i="1"/>
  <c r="R164" i="1"/>
  <c r="Q164" i="1"/>
  <c r="P164" i="1"/>
  <c r="C164" i="1"/>
  <c r="R181" i="1"/>
  <c r="Q181" i="1"/>
  <c r="P181" i="1"/>
  <c r="C181" i="1"/>
  <c r="R75" i="1"/>
  <c r="Q75" i="1"/>
  <c r="P75" i="1"/>
  <c r="C75" i="1"/>
  <c r="R178" i="1"/>
  <c r="Q178" i="1"/>
  <c r="P178" i="1"/>
  <c r="C178" i="1"/>
  <c r="R70" i="1"/>
  <c r="Q70" i="1"/>
  <c r="P70" i="1"/>
  <c r="C70" i="1"/>
  <c r="R177" i="1"/>
  <c r="Q177" i="1"/>
  <c r="P177" i="1"/>
  <c r="C177" i="1"/>
  <c r="R79" i="1"/>
  <c r="Q79" i="1"/>
  <c r="P79" i="1"/>
  <c r="C79" i="1"/>
  <c r="R118" i="1"/>
  <c r="Q118" i="1"/>
  <c r="P118" i="1"/>
  <c r="C118" i="1"/>
  <c r="R176" i="1"/>
  <c r="Q176" i="1"/>
  <c r="P176" i="1"/>
  <c r="C176" i="1"/>
  <c r="R159" i="1"/>
  <c r="Q159" i="1"/>
  <c r="P159" i="1"/>
  <c r="C159" i="1"/>
  <c r="R103" i="1"/>
  <c r="Q103" i="1"/>
  <c r="P103" i="1"/>
  <c r="C103" i="1"/>
  <c r="R173" i="1"/>
  <c r="Q173" i="1"/>
  <c r="P173" i="1"/>
  <c r="C173" i="1"/>
  <c r="R172" i="1"/>
  <c r="Q172" i="1"/>
  <c r="P172" i="1"/>
  <c r="C172" i="1"/>
  <c r="R171" i="1"/>
  <c r="Q171" i="1"/>
  <c r="P171" i="1"/>
  <c r="C171" i="1"/>
  <c r="R8" i="1"/>
  <c r="Q8" i="1"/>
  <c r="P8" i="1"/>
  <c r="C8" i="1"/>
  <c r="R117" i="1"/>
  <c r="Q117" i="1"/>
  <c r="P117" i="1"/>
  <c r="C117" i="1"/>
  <c r="R52" i="1"/>
  <c r="Q52" i="1"/>
  <c r="P52" i="1"/>
  <c r="C52" i="1"/>
  <c r="R67" i="1"/>
  <c r="Q67" i="1"/>
  <c r="P67" i="1"/>
  <c r="C67" i="1"/>
  <c r="R38" i="1"/>
  <c r="Q38" i="1"/>
  <c r="P38" i="1"/>
  <c r="C38" i="1"/>
  <c r="R120" i="1"/>
  <c r="Q120" i="1"/>
  <c r="P120" i="1"/>
  <c r="C120" i="1"/>
  <c r="R71" i="1"/>
  <c r="Q71" i="1"/>
  <c r="P71" i="1"/>
  <c r="C71" i="1"/>
  <c r="R37" i="1"/>
  <c r="Q37" i="1"/>
  <c r="P37" i="1"/>
  <c r="C37" i="1"/>
  <c r="R22" i="1"/>
  <c r="Q22" i="1"/>
  <c r="P22" i="1"/>
  <c r="C22" i="1"/>
  <c r="R21" i="1"/>
  <c r="Q21" i="1"/>
  <c r="P21" i="1"/>
  <c r="C21" i="1"/>
  <c r="R87" i="1"/>
  <c r="Q87" i="1"/>
  <c r="P87" i="1"/>
  <c r="C87" i="1"/>
  <c r="R20" i="1"/>
  <c r="Q20" i="1"/>
  <c r="P20" i="1"/>
  <c r="C20" i="1"/>
  <c r="R100" i="1"/>
  <c r="Q100" i="1"/>
  <c r="P100" i="1"/>
  <c r="C100" i="1"/>
  <c r="R161" i="1"/>
  <c r="Q161" i="1"/>
  <c r="P161" i="1"/>
  <c r="C161" i="1"/>
  <c r="R86" i="1"/>
  <c r="Q86" i="1"/>
  <c r="P86" i="1"/>
  <c r="C86" i="1"/>
  <c r="R36" i="1"/>
  <c r="Q36" i="1"/>
  <c r="P36" i="1"/>
  <c r="C36" i="1"/>
  <c r="R35" i="1"/>
  <c r="Q35" i="1"/>
  <c r="P35" i="1"/>
  <c r="C35" i="1"/>
  <c r="R121" i="1"/>
  <c r="Q121" i="1"/>
  <c r="P121" i="1"/>
  <c r="C121" i="1"/>
  <c r="R34" i="1"/>
  <c r="Q34" i="1"/>
  <c r="P34" i="1"/>
  <c r="C34" i="1"/>
  <c r="R33" i="1"/>
  <c r="Q33" i="1"/>
  <c r="P33" i="1"/>
  <c r="C33" i="1"/>
  <c r="R170" i="1"/>
  <c r="Q170" i="1"/>
  <c r="P170" i="1"/>
  <c r="C170" i="1"/>
  <c r="R59" i="1"/>
  <c r="Q59" i="1"/>
  <c r="P59" i="1"/>
  <c r="C59" i="1"/>
  <c r="R116" i="1"/>
  <c r="Q116" i="1"/>
  <c r="P116" i="1"/>
  <c r="C116" i="1"/>
  <c r="R131" i="1"/>
  <c r="Q131" i="1"/>
  <c r="P131" i="1"/>
  <c r="C131" i="1"/>
  <c r="R23" i="1"/>
  <c r="Q23" i="1"/>
  <c r="P23" i="1"/>
  <c r="C23" i="1"/>
  <c r="R17" i="1"/>
  <c r="Q17" i="1"/>
  <c r="P17" i="1"/>
  <c r="C17" i="1"/>
  <c r="R69" i="1"/>
  <c r="Q69" i="1"/>
  <c r="P69" i="1"/>
  <c r="C69" i="1"/>
  <c r="R24" i="1"/>
  <c r="Q24" i="1"/>
  <c r="P24" i="1"/>
  <c r="C24" i="1"/>
  <c r="R13" i="1"/>
  <c r="Q13" i="1"/>
  <c r="P13" i="1"/>
  <c r="C13" i="1"/>
  <c r="R77" i="1"/>
  <c r="Q77" i="1"/>
  <c r="P77" i="1"/>
  <c r="C77" i="1"/>
  <c r="R58" i="1"/>
  <c r="Q58" i="1"/>
  <c r="P58" i="1"/>
  <c r="C58" i="1"/>
  <c r="R32" i="1"/>
  <c r="Q32" i="1"/>
  <c r="P32" i="1"/>
  <c r="C32" i="1"/>
  <c r="R26" i="1"/>
  <c r="Q26" i="1"/>
  <c r="P26" i="1"/>
  <c r="C26" i="1"/>
  <c r="R27" i="1"/>
  <c r="Q27" i="1"/>
  <c r="P27" i="1"/>
  <c r="C27" i="1"/>
  <c r="R12" i="1"/>
  <c r="Q12" i="1"/>
  <c r="P12" i="1"/>
  <c r="C12" i="1"/>
  <c r="R74" i="1"/>
  <c r="Q74" i="1"/>
  <c r="P74" i="1"/>
  <c r="C74" i="1"/>
  <c r="R98" i="1"/>
  <c r="Q98" i="1"/>
  <c r="P98" i="1"/>
  <c r="C98" i="1"/>
  <c r="R124" i="1"/>
  <c r="Q124" i="1"/>
  <c r="P124" i="1"/>
  <c r="C124" i="1"/>
  <c r="R65" i="1"/>
  <c r="Q65" i="1"/>
  <c r="P65" i="1"/>
  <c r="C65" i="1"/>
  <c r="R128" i="1"/>
  <c r="Q128" i="1"/>
  <c r="P128" i="1"/>
  <c r="C128" i="1"/>
  <c r="R126" i="1"/>
  <c r="Q126" i="1"/>
  <c r="P126" i="1"/>
  <c r="C126" i="1"/>
  <c r="R129" i="1"/>
  <c r="Q129" i="1"/>
  <c r="P129" i="1"/>
  <c r="C129" i="1"/>
  <c r="R9" i="1"/>
  <c r="Q9" i="1"/>
  <c r="P9" i="1"/>
  <c r="C9" i="1"/>
  <c r="R80" i="1"/>
  <c r="Q80" i="1"/>
  <c r="P80" i="1"/>
  <c r="C80" i="1"/>
  <c r="R114" i="1"/>
  <c r="Q114" i="1"/>
  <c r="P114" i="1"/>
  <c r="C114" i="1"/>
  <c r="R113" i="1"/>
  <c r="Q113" i="1"/>
  <c r="P113" i="1"/>
  <c r="C113" i="1"/>
  <c r="R112" i="1"/>
  <c r="Q112" i="1"/>
  <c r="P112" i="1"/>
  <c r="C112" i="1"/>
  <c r="R72" i="1"/>
  <c r="Q72" i="1"/>
  <c r="P72" i="1"/>
  <c r="C72" i="1"/>
  <c r="R111" i="1"/>
  <c r="Q111" i="1"/>
  <c r="P111" i="1"/>
  <c r="C111" i="1"/>
  <c r="R110" i="1"/>
  <c r="Q110" i="1"/>
  <c r="P110" i="1"/>
  <c r="C110" i="1"/>
  <c r="R73" i="1"/>
  <c r="Q73" i="1"/>
  <c r="P73" i="1"/>
  <c r="C73" i="1"/>
  <c r="R134" i="1"/>
  <c r="Q134" i="1"/>
  <c r="P134" i="1"/>
  <c r="C134" i="1"/>
  <c r="R109" i="1"/>
  <c r="Q109" i="1"/>
  <c r="P109" i="1"/>
  <c r="C109" i="1"/>
  <c r="R104" i="1"/>
  <c r="Q104" i="1"/>
  <c r="P104" i="1"/>
  <c r="C104" i="1"/>
  <c r="R108" i="1"/>
  <c r="Q108" i="1"/>
  <c r="P108" i="1"/>
  <c r="C108" i="1"/>
  <c r="R105" i="1"/>
  <c r="Q105" i="1"/>
  <c r="P105" i="1"/>
  <c r="C105" i="1"/>
  <c r="R40" i="1"/>
  <c r="Q40" i="1"/>
  <c r="P40" i="1"/>
  <c r="C40" i="1"/>
  <c r="R44" i="1"/>
  <c r="Q44" i="1"/>
  <c r="P44" i="1"/>
  <c r="C44" i="1"/>
  <c r="R182" i="1"/>
  <c r="Q182" i="1"/>
  <c r="P182" i="1"/>
  <c r="C182" i="1"/>
  <c r="R107" i="1"/>
  <c r="Q107" i="1"/>
  <c r="P107" i="1"/>
  <c r="C107" i="1"/>
  <c r="R68" i="1"/>
  <c r="Q68" i="1"/>
  <c r="P68" i="1"/>
  <c r="C68" i="1"/>
  <c r="R42" i="1"/>
  <c r="Q42" i="1"/>
  <c r="P42" i="1"/>
  <c r="C42" i="1"/>
  <c r="R78" i="1"/>
  <c r="Q78" i="1"/>
  <c r="P78" i="1"/>
  <c r="C78" i="1"/>
  <c r="R39" i="1"/>
  <c r="Q39" i="1"/>
  <c r="P39" i="1"/>
  <c r="C39" i="1"/>
  <c r="R119" i="1"/>
  <c r="Q119" i="1"/>
  <c r="P119" i="1"/>
  <c r="C119" i="1"/>
  <c r="R41" i="1"/>
  <c r="Q41" i="1"/>
  <c r="P41" i="1"/>
  <c r="C41" i="1"/>
  <c r="R162" i="1"/>
  <c r="Q162" i="1"/>
  <c r="P162" i="1"/>
  <c r="C162" i="1"/>
  <c r="R132" i="1"/>
  <c r="Q132" i="1"/>
  <c r="P132" i="1"/>
  <c r="C132" i="1"/>
  <c r="R123" i="1"/>
  <c r="Q123" i="1"/>
  <c r="P123" i="1"/>
  <c r="C123" i="1"/>
  <c r="R122" i="1"/>
  <c r="Q122" i="1"/>
  <c r="P122" i="1"/>
  <c r="C122" i="1"/>
  <c r="R16" i="1"/>
  <c r="Q16" i="1"/>
  <c r="P16" i="1"/>
  <c r="C16" i="1"/>
  <c r="R51" i="1"/>
  <c r="Q51" i="1"/>
  <c r="P51" i="1"/>
  <c r="C51" i="1"/>
  <c r="R101" i="1"/>
  <c r="Q101" i="1"/>
  <c r="P101" i="1"/>
  <c r="C101" i="1"/>
  <c r="R76" i="1"/>
  <c r="Q76" i="1"/>
  <c r="P76" i="1"/>
  <c r="C76" i="1"/>
</calcChain>
</file>

<file path=xl/sharedStrings.xml><?xml version="1.0" encoding="utf-8"?>
<sst xmlns="http://schemas.openxmlformats.org/spreadsheetml/2006/main" count="1997" uniqueCount="763">
  <si>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</si>
  <si>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</si>
  <si>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</si>
  <si>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</si>
  <si>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</si>
  <si>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</si>
  <si>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</si>
  <si>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</si>
  <si>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</si>
  <si>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</si>
  <si>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</si>
  <si>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</si>
  <si>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</si>
  <si>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</si>
  <si>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</si>
  <si>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</si>
  <si>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</si>
  <si>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Australia</t>
  </si>
  <si>
    <t>Updates to medicine labelling rules: Public consultation on proposed changes to TGO 91 and TGO 92 to support medicine safety </t>
  </si>
  <si>
    <t>The Therapeutic Goods Administration (TGA) is Australia's regulatory authority for therapeutic goods. There are provisions under the Therapeutic Goods Act 1989 to establish quality standards for therapeutic goods.  These standards, known as Therapeutic Goods Orders (TGOs), can specify particular labelling, packaging or other requirements.  Once approved, TGOs are registered as legislative instruments on the Federal Register of Legislation in Australia.To support the safe use of medicines, the TGA is proposing to update labelling requirements in the following TGOs:Therapeutic Goods Order No. 91 - Standard for labels of prescription and related medicines (TGO 91)Therapeutic Goods Order No. 92 - Standard for labels of non-prescription medicines (TGO 92).The TGA is conducting a public consultation between 30 May and 11 July 2024 to seek feedback on proposed changes to TGO 91 and TGO 92 to address 3 medicines safety related matters.</t>
  </si>
  <si>
    <t>Medicines</t>
  </si>
  <si>
    <t>30 - PHARMACEUTICAL PRODUCTS</t>
  </si>
  <si>
    <t>11.120 - Pharmaceutics</t>
  </si>
  <si>
    <t>Consumer information, labelling (TBT); Protection of human health or safety (TBT)</t>
  </si>
  <si>
    <t>Labelling</t>
  </si>
  <si>
    <t>Regular notification</t>
  </si>
  <si>
    <r>
      <rPr>
        <sz val="11"/>
        <rFont val="Calibri"/>
      </rPr>
      <t>https://consultations.tga.gov.au/medicines-regulation-division/updates-to-australian-medicines-labelling-rules/user_uploads/consultation-paper---updates-to-medicine-labelling-rules---public-consultation-on-proposed-changes-to-tgo-91-and-tgo-92-to-support-medicine-safety---may-2024-1.pdf</t>
    </r>
  </si>
  <si>
    <t>Russian Federation</t>
  </si>
  <si>
    <t>Economic Commission Collegium Draft Decision on amendments to the Section 10 of the Chapter II of the Common sanitary-epidemiological and hygienic requirements for products subject to sanitary-epidemiological supervision (control)</t>
  </si>
  <si>
    <t>The draft amendments to the Section 10 of the Chapter II of the Common sanitary-epidemiological and hygienic requirements for products subject to sanitary-epidemiological supervision (control) approved by the Decision of the Commission of the Customs Union dated 28 May, 2010 No. 299 provides for the updating the safety requirements for materials for products (products) in contact with human skin, clothing, footwear.</t>
  </si>
  <si>
    <t>Materials for products (products) in contact with human skin, clothing, footwear</t>
  </si>
  <si>
    <t/>
  </si>
  <si>
    <t>61.020 - Clothes; 61.060 - Footwear</t>
  </si>
  <si>
    <t>Protection of human health or safety (TBT)</t>
  </si>
  <si>
    <t>Tanzania</t>
  </si>
  <si>
    <t>PCD 577: 2024, Kombucha — Specification, First edition</t>
  </si>
  <si>
    <t>This draft Zanzibar National Standard specifies requirements, sampling and test methods for Kombucha.</t>
  </si>
  <si>
    <t>COFFEE, TEA, MATÉ AND SPICES (HS code(s): 09); Non-alcoholic beverages (ICS code(s): 67.160.20)</t>
  </si>
  <si>
    <t>09 - COFFEE, TEA, MATÉ AND SPICES</t>
  </si>
  <si>
    <t>67.160.20 - Non-alcoholic beverages</t>
  </si>
  <si>
    <t>Consumer information, labelling (TBT); Protection of human health or safety (TBT); Quality requirements (TBT); Reducing trade barriers and facilitating trade (TBT); Cost saving and productivity enhancement (TBT)</t>
  </si>
  <si>
    <t>Food standards</t>
  </si>
  <si>
    <r>
      <rPr>
        <sz val="11"/>
        <rFont val="Calibri"/>
      </rPr>
      <t>https://members.wto.org/crnattachments/2024/TBT/TZA/24_03538_00_e.pdf</t>
    </r>
  </si>
  <si>
    <t>European Union</t>
  </si>
  <si>
    <t>Draft Commission Implementing Regulation approving 2-methyl-4-oxo-3-(prop-2- ynyl)cyclopent-2-en-1-yl 2,2-dimethyl-3-(2-methylprop-1-enyl)cyclopropanecarboxylate (‘prallethrin’) as an existing active substance for use in biocidal products of product-type 18 in accordance with Regulation (EU) No 528/2012 of the European Parliament and of the Council </t>
  </si>
  <si>
    <t>This draft Commission Implementing Regulation approves 2-methyl-4-oxo-3-(prop-2- ynyl)cyclopent-2-en-1-yl 2,2-dimethyl-3-(2-methylprop-1-enyl)cyclopropanecarboxylate (‘prallethrin’) as an existing active substance for use in biocidal products of product-type 18 </t>
  </si>
  <si>
    <t>Biocidal products</t>
  </si>
  <si>
    <t>71.100 - Products of the chemical industry</t>
  </si>
  <si>
    <t>Protection of human health or safety (TBT); Protection of the environment (TBT); Harmonization (TBT)</t>
  </si>
  <si>
    <r>
      <rPr>
        <sz val="11"/>
        <rFont val="Calibri"/>
      </rPr>
      <t>https://members.wto.org/crnattachments/2024/TBT/EEC/24_03542_00_e.pdf
https://members.wto.org/crnattachments/2024/TBT/EEC/24_03542_01_e.pdf</t>
    </r>
  </si>
  <si>
    <t>Chile</t>
  </si>
  <si>
    <t>Establece condiciones y requisitos para autorizar el ingreso o formulación y uso de muestras de plaguicida solo para experimentación, y deroga Resolución N° 92 de 2002</t>
  </si>
  <si>
    <t>La medida notificada, responde a la necesidad de realizar la actualización de los requerimientos exigibles por el SAG, para la autorización del ingreso y/o formulación de muestras experimentales.Por otro lado, se requiere:Estipular la descripción de los pasos y plazos asociados a la evaluación y resolución del trámite administrativo, para el cumplimiento de los principios celeridad, economía procedimental y de no formalización establecidos por la Ley Nº 19.880.Establecer lineamientos para la fabricación o el ingreso de muestras de plaguicidas destinadas a experimentación.Mayores detalles pueden ser revisados en el documento adjunto a esta notificación.</t>
  </si>
  <si>
    <t>Muestras experimentales de plaguicidas para uso agrícola.</t>
  </si>
  <si>
    <t>3808 - Insecticides, rodenticides, fungicides, herbicides, anti-sprouting products and plant-growth regulators, disinfectants and similar products, put up for retail sale or as preparations or articles, e.g. sulphur-treated bands, wicks and candles, and fly-papers</t>
  </si>
  <si>
    <t>65.100 - Pesticides and other agrochemicals</t>
  </si>
  <si>
    <t>Protection of human health or safety (TBT); Protection of animal or plant life or health (TBT); Protection of the environment (TBT)</t>
  </si>
  <si>
    <r>
      <rPr>
        <sz val="11"/>
        <rFont val="Calibri"/>
      </rPr>
      <t>https://members.wto.org/crnattachments/2024/TBT/CHL/24_03530_00_s.pdf
https://www.sag.gob.cl/sites/default/files/Proyecto_nueva_92_Borrador_Revisado_autoriza_ingreso_uso_muestras_plaguicida.pdf</t>
    </r>
  </si>
  <si>
    <t>Philippines</t>
  </si>
  <si>
    <t>FDA Circular No. ____ Subject: Guidelines on the Classification of Deficiencies Observed During Inspection of the Conduct of Clinical Trials</t>
  </si>
  <si>
    <t>These guidelines shall apply to Sponsors, Clinical Research Organizations (CROs), Investigators, and Research Ethics Committees (RECs), and other stakeholders involved in the approval, conduct, monitoring and inspection, in all phases of clinical trials for Investigational Pharmaceutical Products to ensure that the rights, safety, and well-being of study subjects have been protected, to ensure integrity of the scientific data collected and to assess adherence to the International Council on Harmonization of Good Clinical Practices (ICH-GCP) Principles. These guidelines shall also apply to Good Clinical Practice (GCP) inspectorate service of the FDA’s Field Regulatory Operations Office (FROO) for uniformity of regulatory understanding and implementation of the classification of deficiencies/non-conformances observed in the conduct of inspection of the different phases of a clinical trial for investigational products. And to establish a consistent understanding of the compliance requirements for all stakeholders, as prescribed by R.A. No. 3720, as amended by R.A. No. 9711, R.A. No. 11032, A.O. 2020-0010, and pertinent national and international standards and policies.</t>
  </si>
  <si>
    <t>Pharmaceutics (ICS code(s): 11.120)</t>
  </si>
  <si>
    <t>Other (TBT)</t>
  </si>
  <si>
    <t>Human health</t>
  </si>
  <si>
    <r>
      <rPr>
        <sz val="11"/>
        <rFont val="Calibri"/>
      </rPr>
      <t>https://members.wto.org/crnattachments/2024/TBT/PHL/24_03520_00_e.pdf
https://members.wto.org/crnattachments/2024/TBT/PHL/24_03520_01_e.pdf</t>
    </r>
  </si>
  <si>
    <t>Thailand</t>
  </si>
  <si>
    <t>Draft Ministerial Regulation Prescribing Industrial Products for Electrical Appliances for Heating Liquids to Conform to the Standard B.E. ....</t>
  </si>
  <si>
    <t>The draft Ministerial Regulation mandates electrical appliances for heating liquids to conform to the Thai Industrial Standard TIS 60335-2(15): 25XX(20XX) Household and Similar Electrical Appliances - Safety - Part 2-15: Particular Requirements for Appliances for Heating Liquids.This draft Ministerial Regulation applies to the following electrical appliances for heating liquids for household and similar purposes, their rated voltage being not more than 250 V:1)Electric Kettles, electric thermo potsand other appliances for boiling water, having a rated capacity not exceeding 10 l2)Electric rice cookers3) Electric boilers</t>
  </si>
  <si>
    <t>Domestic safety (ICS code(s): 13.120), Small kitchen appliances (ICS code(s): 97.040.50), Electrical appliances for heating liquids</t>
  </si>
  <si>
    <t>13.120 - Domestic safety; 97.040.50 - Small kitchen appliances</t>
  </si>
  <si>
    <t>Protection of human health or safety (TBT); Quality requirements (TBT)</t>
  </si>
  <si>
    <r>
      <rPr>
        <sz val="11"/>
        <rFont val="Calibri"/>
      </rPr>
      <t>https://members.wto.org/crnattachments/2024/TBT/THA/24_03513_00_x.pdf</t>
    </r>
  </si>
  <si>
    <t>Egypt</t>
  </si>
  <si>
    <t>Draft of Egyptian standard for “ Smart community infrastructures — Smart transportation for newly developing areas ”</t>
  </si>
  <si>
    <t>This draft of Egyptian standard specifies a procedure to arrange smart transportation for newly developing areas, including transportation services between the developing area and existing city centres. This document does not designate procedures for constructing smart transportation facilities.Worth mentioning is that this draft standard is technically identical with ISO 37162/2023.</t>
  </si>
  <si>
    <t>Transport in general (ICS code(s): 03.220.01); Environmental economics. Sustainability (ICS code(s): 13.020.20)</t>
  </si>
  <si>
    <t>03.220.01 - Transport in general; 13.020.20 - Environmental economics. Sustainability</t>
  </si>
  <si>
    <t>Protection of the environment (TBT)</t>
  </si>
  <si>
    <t>Peru</t>
  </si>
  <si>
    <t>Proyecto de Reglamento Técnico sobre Bolsas de Plástico Reutilizables</t>
  </si>
  <si>
    <t>El proyecto de reglamento técnico tiene por objeto establecer los requisitos técnicos y de etiquetado que deben cumplir en su fabricación las bolsas de plástico reutilizables para el consumo interno, importación, distribución, entrega y comercialización en el marco de la Ley N° 30884, Ley que regula el plástico de un solo uso y los recipientes o envases descartables, a fin de que su degradación no genere contaminación por microplásticos o sustancias peligrosas; asimismo, mitigar los riesgos e impactos negativos al ambiente y a la salud en un marco de una economía circular, así como reducir la asimetría informativa en la cadena de consumo</t>
  </si>
  <si>
    <t>HS 3923.21 Sacos (bolsas), bolsitas y cucuruchos de polímeros de etileno.HS 3923.29 Los demás sacos (bolsas), bolsitas y cucuruchos, excepto de polímeros de etileno.HS 3923.90 Los demás artículos para el transporte o envasado, de plástico.HS 4911.99 Los demás impresos</t>
  </si>
  <si>
    <t>392321 - Sacks and bags, incl. cones, of polymers of ethylene; 392329 - Sacks and bags, incl. cones, of plastics (excl. those of polymers of ethylene); 392390 - Articles for the conveyance or packaging of goods, of plastics (excl. boxes, cases, crates and similar articles; sacks and bags, incl. cones; carboys, bottles, flasks and similar articles; spools, spindles, bobbins and similar supports; stoppers, lids, caps and other closures); 491199 - Printed matter, n.e.s.</t>
  </si>
  <si>
    <t>55.080 - Sacks. Bags; 83.080 - Plastics</t>
  </si>
  <si>
    <r>
      <rPr>
        <sz val="11"/>
        <rFont val="Calibri"/>
      </rPr>
      <t>https://members.wto.org/crnattachments/2024/TBT/PER/24_03515_00_s.pdf
https://www.gob.pe/institucion/produce/normas-legales/5580205-206-2024-produce
http://extranet.comunidadandina.org/sirt/public/buscapalavra.aspx
http://consultasenlinea.mincetur.gob.pe/notificaciones/Publico/FrmBuscador.aspx</t>
    </r>
  </si>
  <si>
    <t>Ministerial Decree No. 144 /2024 (1 page, in Arabic) mandating the Egyptian Standard ES 1230 for " Cigarette paper " (9 pages, in Arabic)  (partial amendment in 1 page, in Arabic).</t>
  </si>
  <si>
    <t>The Ministerial Decree No. 144/ 2024 gives the producers and importers a six-month transitional period to abide by the Egyptian standard ES 1230 which specifies the requirements of automatic cigarette tobacco rolling papers and methods of inspection and test.Worth mentioning is that this standard has been partially modified in the following item:-Item (4) Essential Requirements – change item (4/2) to be “The basic weight of cigarette rolling paper should not exceed 50 g/m2 (excluding the weight of the filter and its wrapper in the case of cigarettes equipped with a filter”Worth mentioning is that this standard has been formulated according to National Studies.</t>
  </si>
  <si>
    <t>Paper products (ICS code(s): 85.080)</t>
  </si>
  <si>
    <t>85.080 - Paper products</t>
  </si>
  <si>
    <t>Canada</t>
  </si>
  <si>
    <t>Share your thoughts: Proposed changes to the Units of Measurement for the Net Quantity Declaration of Certain Foods  for fresh fruits or vegetables packaged in non-retail containers(1 page, available in English and French) </t>
  </si>
  <si>
    <t>Under the current requirements, only certain fresh fruits or vegetables packaged in non-retail containers can use numerical count for the net quantity declaration. Units of measurement for certain foods are prescribed in an incorporated by reference (IbR) document titled “Units of Measurement for the Net Quantity Declaration of Certain Foods”, incorporated into the Safe Food for Canadians Regulations (SFCR).CFIA is proposing to allow the unit of measure for these fresh fruits or vegetables to be declared by either weight, volume or numerical count. CFIA is also proposing revisions to the wording of item 50 of Table 1 and item 1 of Table 3 to clarify the current requirement. </t>
  </si>
  <si>
    <t>Prepackaged fruits or vegetables packaged in non-retail containers </t>
  </si>
  <si>
    <t>67.080 - Fruits. Vegetables; 67.230 - Prepackaged and prepared foods</t>
  </si>
  <si>
    <r>
      <rPr>
        <sz val="11"/>
        <rFont val="Calibri"/>
      </rPr>
      <t>https://inspection.canada.ca/about-cfia/acts-and-regulations/list-of-acts-and-regulations/documents-incorporated-by-reference/units-of-measurement-for-the-net-quantity-declarat/eng/1521819171564/1521819242968 (English)
https://inspection.canada.ca/a-propos-de-l-acia/lois-et-reglements/liste-des-lois-et-reglements/documents-incorpores-par-renvoi/les-unites-de-mesure-pour-la-declaration-de-quanti/fra/1521819171564/1521819242968 (French)</t>
    </r>
  </si>
  <si>
    <t>Ecuador</t>
  </si>
  <si>
    <t>Reforma Parcial a la Resolución Nro. ARCSA-DE-005-2018-JCGO Directrices para emisión del Certificado de Exclusividad de medicamentos en general y medicamentos biológicos. Publicado en el Registro Oficial 256 de 6 de junio de 2018</t>
  </si>
  <si>
    <t>Reforma Parcial a la Resolución Nro. ARCSA-DE-005-2018-JCGO Directrices para emisión del Certificado de Exclusividad de medicamentos en general y medicamentos biológicos</t>
  </si>
  <si>
    <t>Proyecto Normativo “Reforma Parcial a la Resolución Nro. ARCSA-DE-005-2018-JCGO Directrices para emisión del Certificado de Exclusividad de medicamentos en general y medicamentos biológicos. Publicado en el Registro Oficial 256 de 6 de junio de 2018”.</t>
  </si>
  <si>
    <r>
      <rPr>
        <sz val="11"/>
        <rFont val="Calibri"/>
      </rPr>
      <t>https://members.wto.org/crnattachments/2024/TBT/ECU/24_03511_00_s.pdf
www.controlsanitario.gob.ec</t>
    </r>
  </si>
  <si>
    <t>Draft of Egyptian standard ES 8539" Fertilizers – Marking – Presentation and declarations "; (partial amendment in 1 page, in Arabic).</t>
  </si>
  <si>
    <t>This draft of Egyptian standard specifies methods for marking or labelling fertilizer containers. This standard applies to all fertilizers in containers or in bulks.This draft standard has been partially modified in the following items:Item no.(9) labelling, The following data shall be written on the label or containers as follows:9/1/1 “Product name.”9/1/2 Type and grade of fertilizer, clause (9/3)9/1/3 Installation, Clause (9/4)9/1/4 Net mass or volume, clause (9/5)9/1/5 Name and address of the person or entity responsible for compiling the data, clause (9/6).9/1/6 Instructions for use, clause (9/7).9/1/7 Warning sentences related to safety, clause (9/8).9/1/8 In the case of a product sold by the Ministry of Agriculture, it must be written “For the Ministry of Agriculture (sponsored).”For examples, see the appendices from Appendix (A) to (E).Annex (B) B/1 Text to be” Application rate: 0.125 to 0.067%, 0.17 kg to 0.33 kg per acre (1 acre = 4046,856 square meters)”Worth mentioning is that this standard is technically identical with ISO 7409/2018  </t>
  </si>
  <si>
    <t>Fertilizers (ICS code(s): 65.080)</t>
  </si>
  <si>
    <t>65.080 - Fertilizers</t>
  </si>
  <si>
    <t>Quality requirements (TBT)</t>
  </si>
  <si>
    <t>United States of America</t>
  </si>
  <si>
    <t>Heavy-Duty Engine and Vehicle Omnibus Rule Update 2024</t>
  </si>
  <si>
    <t>Proposed rule - The Oregon Department of Environmental Quality (DEQ) is conducting this rulemaking to adopt California Air Resources Board (CARB) amendments to heavy-duty engine and vehicle exhaust emission standards to maintain identicality with CARB rules for new medium- and heavy-duty vehicles sold in Oregon. This rulemaking will also consider permanent adoption of a 1-year implementation delay which will replace the temporary rule adopted by the EQC on 16 November 2023. This action will provide manufacturers and buyers compliance certainty and add additional flexibilities to the legacy engine sales allowances for engine model year 2025 and 2026.</t>
  </si>
  <si>
    <t>Heavy-duty engines; Environmental protection (ICS code(s): 13.020); Transport exhaust emissions (ICS code(s): 13.040.50)</t>
  </si>
  <si>
    <t>13.020 - Environmental protection; 13.040.50 - Transport exhaust emissions</t>
  </si>
  <si>
    <r>
      <rPr>
        <sz val="11"/>
        <rFont val="Calibri"/>
      </rPr>
      <t>https://members.wto.org/crnattachments/2024/TBT/USA/24_03514_00_e.pdf</t>
    </r>
  </si>
  <si>
    <t>Ministerial Decree No. 143 /2024 (1 page, in Arabic) mandating the Egyptian Standard ES 8042 for “ fermented milks”.</t>
  </si>
  <si>
    <t>The Ministerial Decree No.143/ 2024 gives the producers and importers a six-month transitional period to abide by the Egyptian standard ES 8042 which specifies the essential requirements and descriptive criteria of fermented milks , which include fermented milks, heat-treated fermented milks, concentrated fermented milks, and complex dairy products, with the exception of labneh, which depend on the use of these milks and are prepared for direct consumption or for other manufacturing processes and which are consistent with the definitions stated in Clause 2.Worth mentioning is that this standard is technically identical with Codex Stan. 243 – Adopted in 2003. Revised in 2008, 2010, 2018. Amended in 2022.</t>
  </si>
  <si>
    <t>Milk and processed milk products (ICS code(s): 67.100.10)</t>
  </si>
  <si>
    <t>67.100.10 - Milk and processed milk products</t>
  </si>
  <si>
    <t>Establece exigencias para solicitudes de importación de fauna silvestre incluida en el Apéndice I de la Convención Cites, que tenga como destino centros de exhibición o centros de reproducción</t>
  </si>
  <si>
    <t>Se establecen requisitos de solicitudes de importación de animales de especies Apéndice I. de la Convención sobre el Comercio Internacional de Especies Amenazadas de Flora y Fauna Silvestres (CITES).En resumen:Deberán presentarse en el formato que el SAG disponga para Permisos de Importación CITES.Contener una declaración clara de que los animales no serán utilizados principalmente con fines comerciales, incluir información específica sobre el uso y destino, e incluir antecedentes que verifiquen que las importaciones son parte de programas generales de recuperación, priorizando la protección a largo plazo de la especie.Las solicitudes de centros de exhibición deben incluir documentación que verifique su asociación con organizaciones internacionales dedicadas a la conservación de la biodiversidad, el bienestar animal y la educación ambiental.El proceso de importación también debe cumplir con los requisitos sanitarios del SAG y la ley Caza.Mayores detalles pueden ser revisados en el documento adjunto a esta notificación.</t>
  </si>
  <si>
    <t>Fauna silvestre incluida en la Convención sobre el Comercio Internacional de Especies Amenazadas de Flora y Fauna Silvestres (CITES).</t>
  </si>
  <si>
    <t>01 - LIVE ANIMALS</t>
  </si>
  <si>
    <t>65.020.30 - Animal husbandry and breeding</t>
  </si>
  <si>
    <t>Protection of animal or plant life or health (TBT)</t>
  </si>
  <si>
    <t>Animal health</t>
  </si>
  <si>
    <r>
      <rPr>
        <sz val="11"/>
        <rFont val="Calibri"/>
      </rPr>
      <t>https://members.wto.org/crnattachments/2024/TBT/CHL/24_03473_00_s.pdf
https://bcn.cl/3k376</t>
    </r>
  </si>
  <si>
    <t>India</t>
  </si>
  <si>
    <t>Safety of Household Commercial and Similar Electrical Appliances (Quality Control) Order, 2023;</t>
  </si>
  <si>
    <t>Safety of Household, Commercial and Similar Electrical Appliances (Quality Control) Order, 2024A home appliance, also referred to as a domestic appliance, an electric appliance, or a household appliance, is a machine that assists in household functions such as cooking, cleaning, and food preservation. The Indian Home Appliances Market is segmented by Major Appliances (Refrigerators, Freezers, Dishwashing Machines, Washing Machines, Cookers, and Ovens), Small Appliances (Vacuum Cleaners, Small Kitchen Appliances, Hair Clippers, Irons, Toasters, Grills and Roasters, and Hair Dryers etc.).</t>
  </si>
  <si>
    <t>Household, Commercial and Similar Electrical Appliances</t>
  </si>
  <si>
    <t>97.030 - Domestic electrical appliances in general</t>
  </si>
  <si>
    <t>Prevention of deceptive practices and consumer protection (TBT); Protection of human health or safety (TBT); Protection of the environment (TBT)</t>
  </si>
  <si>
    <r>
      <rPr>
        <sz val="11"/>
        <rFont val="Calibri"/>
      </rPr>
      <t>https://members.wto.org/crnattachments/2024/TBT/IND/24_03455_00_e.pdf</t>
    </r>
  </si>
  <si>
    <t>Chinese Taipei</t>
  </si>
  <si>
    <t>Draft Amendments to Technical Specification for Type Approval of Diaphragm Gas Meters </t>
  </si>
  <si>
    <t>The Technical Specification for Type Approval of Diaphragm Gas Meters was promulgated and implemented on November 19, 2003, and the latest revision date was February 6, 2023. In view of the characteristics of the display function for gas meters with electronic indicating devices and the future technical needs of gas meters with combined mechanical and electronic indicating devices, the BSMI proposes to amend the Technical Specification for Type Approval of Diaphragm Gas Meters.</t>
  </si>
  <si>
    <t>Gas Meters (HS: 902810) </t>
  </si>
  <si>
    <t>902810 - Gas meters, incl. calibrating meters therefor</t>
  </si>
  <si>
    <t>91.140.40 - Gas supply systems</t>
  </si>
  <si>
    <t>Prevention of deceptive practices and consumer protection (TBT)</t>
  </si>
  <si>
    <r>
      <rPr>
        <sz val="11"/>
        <rFont val="Calibri"/>
      </rPr>
      <t>https://members.wto.org/crnattachments/2024/TBT/TPKM/24_03466_00_e.pdf
https://members.wto.org/crnattachments/2024/TBT/TPKM/24_03466_00_x.pdf</t>
    </r>
  </si>
  <si>
    <t>Viet Nam</t>
  </si>
  <si>
    <t>Draft National technical regulation on Specific Absorbtion Rates for Mobile Phone</t>
  </si>
  <si>
    <t>The draft National technical regulation on Specific Absorbtion Rates for Mobile Phone is based on IEC 62209-1528:2020._x000D_
This draft National technical regulation specifies SAR limits and measurement for mobile phones._x000D_
This draft National technical regulation applies to Vietnamese and foreign agencies, organizations and individuals engaged in manufacturing, importing, trading and exploiting equipment covered by this draft technical regulation on Vietnamese territory.</t>
  </si>
  <si>
    <t>- Mobile phone using E-UTRA (4G) technology and may be integrated with W-CDMA FDD/GSM/5G mobile communication terminal; 2,4 GHz/5 GHz wideband data transmission equipment; Short Range Device (HS code: 8517.13.00; 8517.14.00);_x000D_
- Mobile phone using 5G technology and may be integrated with E-UTRA (4G) technology; 2,4 GHz/5 GHz wideband data transmission equipment; Short Range Device (HS code: 8517.13.00; 8517.14.00).</t>
  </si>
  <si>
    <t>85171 - - Telephone sets, including smartphones and other telephones for cellular networks or for other wireless networks :</t>
  </si>
  <si>
    <t>33.050.10 - Telephone equipment</t>
  </si>
  <si>
    <r>
      <rPr>
        <sz val="11"/>
        <rFont val="Calibri"/>
      </rPr>
      <t>https://members.wto.org/crnattachments/2024/TBT/VNM/24_03435_00_x.pdf</t>
    </r>
  </si>
  <si>
    <t>United Arab Emirates</t>
  </si>
  <si>
    <t>Labelling of Prepackaged Food Stuffs</t>
  </si>
  <si>
    <t>GSO 9:2022 for Labelling of Prepackaged Food Stuffs will be amendment to include statement to ability to adds electronic code as additional with card label and to modify the general requirements item No.1.4.   </t>
  </si>
  <si>
    <t>Labelling of Prepackaged Food Stuffs ICS: 67.040</t>
  </si>
  <si>
    <t>67.040 - Food products in general</t>
  </si>
  <si>
    <t>Food standards; Labelling</t>
  </si>
  <si>
    <r>
      <rPr>
        <sz val="11"/>
        <rFont val="Calibri"/>
      </rPr>
      <t>https://members.wto.org/crnattachments/2024/TBT/BHR/24_03442_00_x.pdf
https://members.wto.org/crnattachments/2024/TBT/BHR/24_03442_01_x.pdf</t>
    </r>
  </si>
  <si>
    <t>Switzerland</t>
  </si>
  <si>
    <t>Modification of Annexes 2 and 3 of the Ordinance on Protection against Dangerous Substances and Preparations (Chemicals Ordinance; ChemO); </t>
  </si>
  <si>
    <t>Annex 2 ChemO :_x000D_
1. Harmonized classifications and labeling of substances (21st ATP of the EU-CLP regulation): 28 substances or groups of substances are listed in the List of harmonized classifications and labeling of dangerous substances, and 24 existing entries are modified._x000D_
2. The new EU hazard classes according to delegated reulation (EU) 2023/707 for endocrine disruptors and chemicals which are difficult to degrade (persistent), which accumulate in organisms (bioaccumulation) or which, due to their mobility, can reach surface water, groundwater and ultimately drinking water, become applicable in Switzerland. They will then become mandatory in stages, first for substances, then for preparations._x000D_
3. The latest developments in test methods (OECD, UN Manual of Tests and Criteria) are incorporated into Swiss legislation._x000D_
Seven new entries are added to Appendix 3 ChemO (list of candidate substances). In addition, one entry is updated.</t>
  </si>
  <si>
    <t>INORGANIC CHEMICALS; ORGANIC OR INORGANIC COMPOUNDS OF PRECIOUS METALS, OF RARE-EARTH METALS, OF RADIOACTIVE ELEMENTS OR OF ISOTOPES (HS code(s): 28); ORGANIC CHEMICALS (HS code(s): 29); MISCELLANEOUS CHEMICAL PRODUCTS (HS code(s): 38); Environment. Health protection. Safety (ICS code(s): 13); Chemical technology (ICS code(s): 71); Rubber and plastic industries (ICS code(s): 83); Paint and colour industries (ICS code(s): 87)</t>
  </si>
  <si>
    <t>28 - INORGANIC CHEMICALS; ORGANIC OR INORGANIC COMPOUNDS OF PRECIOUS METALS, OF RARE-EARTH METALS, OF RADIOACTIVE ELEMENTS OR OF ISOTOPES; 29 - ORGANIC CHEMICALS; 38 - MISCELLANEOUS CHEMICAL PRODUCTS</t>
  </si>
  <si>
    <t>13 - Environment. Health protection. Safety; 71 - Chemical technology; 83 - Rubber and plastic industries; 87 - Paint and colour industries</t>
  </si>
  <si>
    <t>Protection of human health or safety (TBT); Protection of the environment (TBT); Harmonization (TBT); Reducing trade barriers and facilitating trade (TBT)</t>
  </si>
  <si>
    <r>
      <rPr>
        <sz val="11"/>
        <rFont val="Calibri"/>
      </rPr>
      <t>https://members.wto.org/crnattachments/2024/TBT/CHE/24_03436_00_f.pdf</t>
    </r>
  </si>
  <si>
    <t>Oman</t>
  </si>
  <si>
    <t>Malaysia</t>
  </si>
  <si>
    <t>TRADE DESCRIPTIONS (CERTIFICATION AND MARKING OF ENGINE OIL FOR MOTOR VEHICLE) ORDER 2024(3 pages, in English)GUIDELINES FOR CERTIFICATION AND MARKING OF ENGINE OIL FOR MOTOR VEHICLES (54 pages, in English)</t>
  </si>
  <si>
    <t>All engine oils for motor vehicles shall go through the certification process established by the competent authority appointed the Minister of Domestic Trade and Living Costs (KPDN) and, shall have the specified marking prior to entering the Malaysian market. </t>
  </si>
  <si>
    <t>HS 2710.19.46 00: Lubricating oils – Others</t>
  </si>
  <si>
    <t>842123 - Oil or petrol-filters for internal combustion engines</t>
  </si>
  <si>
    <t>03.100 - Company organization and management. Management systems</t>
  </si>
  <si>
    <t>Consumer information, labelling (TBT); Prevention of deceptive practices and consumer protection (TBT)</t>
  </si>
  <si>
    <t>Israel</t>
  </si>
  <si>
    <t>SI 5563 - Aviation Turbine Fuel</t>
  </si>
  <si>
    <t>Revision of the Mandatory Standard SI 5563 dealing with aviation turbine fuel. This proposed standard revision adopts the British Defence Standard 91-091 - Issue 14: 07 March 2022, with a few deviations that appear in the Hebrew standard's section.The major differences between the old standard and this new proposed revision are as follows:Adds new requirements for the maximum allowed number of particles for four particle sizes out of the six sizes specified in the standard;Deletes one of the automatic test methods for particle counting;Deletes the obligation to report the amount of aviation turbine fuel (in percentages) that has undergone light/moderate hydrogen treatment.</t>
  </si>
  <si>
    <t>Aviation turbine fuel</t>
  </si>
  <si>
    <t>271019 - Medium oils and preparations, of petroleum or bituminous minerals, not containing biodiesel, n.e.s.</t>
  </si>
  <si>
    <t>75.160.20 - Liquid fuels</t>
  </si>
  <si>
    <t>Protection of human health or safety (TBT); Harmonization (TBT)</t>
  </si>
  <si>
    <r>
      <rPr>
        <sz val="11"/>
        <rFont val="Calibri"/>
      </rPr>
      <t>https://members.wto.org/crnattachments/2024/TBT/ISR/24_03439_00_x.pdf</t>
    </r>
  </si>
  <si>
    <t>Kuwait, the State of</t>
  </si>
  <si>
    <t>Saudi Arabia, Kingdom of</t>
  </si>
  <si>
    <t>Draft Commission Regulation amending Annex XVII to Regulation (EC) No 1907/2006 of the European Parliament and of the Council as regards polycyclic aromatic hydrocarbons (PAHs) in clay targets</t>
  </si>
  <si>
    <t>This draft Regulation would introduce a new entry 50a to Annex XVII to Regulation (EC) No 1907/2006.It would prohibit the placing on the market and use of PAHs in clay targets for shooting.</t>
  </si>
  <si>
    <t>Clay targets containing polycyclic aromatic hydrocarbons (PAHs).</t>
  </si>
  <si>
    <t>71.120 - Equipment for the chemical industry; 97.220 - Sports equipment and facilities</t>
  </si>
  <si>
    <t>Protection of human health or safety (TBT); Protection of the environment (TBT)</t>
  </si>
  <si>
    <r>
      <rPr>
        <sz val="11"/>
        <rFont val="Calibri"/>
      </rPr>
      <t>https://members.wto.org/crnattachments/2024/TBT/EEC/24_03430_00_e.pdf
https://members.wto.org/crnattachments/2024/TBT/EEC/24_03430_01_e.pdf</t>
    </r>
  </si>
  <si>
    <t>Yemen</t>
  </si>
  <si>
    <t>Bahrain, Kingdom of</t>
  </si>
  <si>
    <r>
      <rPr>
        <sz val="11"/>
        <rFont val="Calibri"/>
      </rPr>
      <t>https://members.wto.org/crnattachments/2024/TBT/BHR/24_03442_01_x.pdf
https://members.wto.org/crnattachments/2024/TBT/BHR/24_03442_00_x.pdf</t>
    </r>
  </si>
  <si>
    <t>Qatar</t>
  </si>
  <si>
    <t>Draft Commission Regulation refusing to authorise a health claim made on foods, other than those referring to the reduction of disease risk and to children's development and health </t>
  </si>
  <si>
    <t>This draft Commission Regulation concerns the refusal of authorisation of a health claim made on foods, other than those referring to the reduction of disease risk and to children's development and health in accordance with Article 18 of Regulation (EC) No 1924/2006 of the European Parliament and of the Council of 20 December 2006 on nutrition and health claims made on foods.</t>
  </si>
  <si>
    <t>Food</t>
  </si>
  <si>
    <t>Human health; Labelling</t>
  </si>
  <si>
    <r>
      <rPr>
        <sz val="11"/>
        <rFont val="Calibri"/>
      </rPr>
      <t>https://members.wto.org/crnattachments/2024/TBT/EEC/24_03419_00_e.pdf
https://members.wto.org/crnattachments/2024/TBT/EEC/24_03419_01_e.pdf</t>
    </r>
  </si>
  <si>
    <t>Brazil</t>
  </si>
  <si>
    <t>SDA/MAPA Ordinance No. 1110, 13 May 2024</t>
  </si>
  <si>
    <t>SDA/MAPA Ordinance that approves the official methods for carrying out tests of official programs and controls of the Ministry of Agriculture and Livestock.It is noteworthy that there was no change in requirements already established in international trade. The published Ordinance is a consolidatory act, aiming to increase transparency and allow greater speed in improving the analytical methodologies used by the Ministry of Agriculture and Livestock, as the documents are received in a single environment, with version control and periodic reviews. The manual of analytical methods used in the control of fertilizers, correctives and inoculants has been revised and is available, the others, as the information is updated, will be made available at the link: https://wikisda.agricultura.gov.br/, in the folder "Laboratórios", in portuguese.The following are revoked:I - SDA Normative Instruction No. 37, 13 October 2017, published on D.O.U No. 199, 17 October 2017, Section 1, page. 5;II - SDA Normative Instruction No. 17, 21 May 2007, published on D.O.U. No. 99, 24 May 2007, Section 1, page. 8;III - SDA Normative Instruction No. 31, 23 October 2008, published on D.O.U. No. 207, 24 October 2008, Section 1, page. 20;IV - SDA Normative Instruction No. 24, of June 20, 2007, published on D.O.U No. 118, 21 June 2007, Section 1, page. 23.</t>
  </si>
  <si>
    <t>Animal and vegetal products</t>
  </si>
  <si>
    <t>67.080 - Fruits. Vegetables; 67.120 - Meat, meat products and other animal produce</t>
  </si>
  <si>
    <r>
      <rPr>
        <sz val="11"/>
        <rFont val="Calibri"/>
      </rPr>
      <t>https://www.in.gov.br/en/web/dou/-/portaria-sda/mapa-n-1110-13-de-maio-de-2024-560712794</t>
    </r>
  </si>
  <si>
    <t>Consultation of RSS-222, Issue 4, (32 pages, available in English and French)</t>
  </si>
  <si>
    <t>Notice is hereby given by the Ministry of Innovation, Science and Economic Development Canada that the following consultations have been released:RSS-222, Issue 4, White Space Devices (WSDs), which sets out the certification requirements for licence-exempt, radio apparatus operating in the frequency bands 54-72 MHz, 76-88 MHz, 174-216 MHz, 470-608 MHz and 657-663 MHz, known as white space devices (WSDs).</t>
  </si>
  <si>
    <t>Radiocommunications (ICS 33.060)</t>
  </si>
  <si>
    <t>Korea, Republic of</t>
  </si>
  <si>
    <t>Draft partial amendment of the Enforcement Decree of the Act on Registration and Evaluation of Chemical Substances</t>
  </si>
  <si>
    <t>- Name of Law: “Draft partial amendment of the Enforcement Decree of the Act on Registration and Evaluation of Chemical Substances”- Major Contents: _x000D_
A. Revised clauses related to registration criteria of new substance that are amended by Article 10(1) of the Act on Registration and Evaluation of Chemical Substances (hereinafter referred to as “the Act”) (Article 10(3), Article 13)_x000D_
1) Chemical substance subject to registration pursuant to Article 10(5) of the Act will be designated and publicly announced for the registration when its annual manufacturing or importing amount nationwide is equal to or more than 10 ton per year._x000D_
2) Of those chemical substances subject to registration pursuant to Article 10(5) of the Act, data requirements of new substance may be waived when its annual manufacturing or importing amount is less than 100 kg per year.</t>
  </si>
  <si>
    <t>Product containing new chemical substance(s)</t>
  </si>
  <si>
    <r>
      <rPr>
        <sz val="11"/>
        <rFont val="Calibri"/>
      </rPr>
      <t>https://members.wto.org/crnattachments/2024/TBT/KOR/24_03404_00_x.pdf</t>
    </r>
  </si>
  <si>
    <t>China</t>
  </si>
  <si>
    <t>National Standard of the P.R.C., Point type heat fire detectors</t>
  </si>
  <si>
    <t>This document specifies  the terms and definitions of point type heat fire detectors, specifies their classification, requirements, inspection rules and marking and  instruction manual requirements, and describes the corresponding test methods. _x000D_
This document applies to the design, manufacture, and inspection of point type heat fire detectors used in industrial and civil buildings.</t>
  </si>
  <si>
    <t>Point type heat fire detectors (HS code(s): 853110); (ICS code(s): 13.220.20)</t>
  </si>
  <si>
    <t>853110 - Burglar or fire alarms and similar apparatus</t>
  </si>
  <si>
    <t>13.220.20 - Fire protection</t>
  </si>
  <si>
    <r>
      <rPr>
        <sz val="11"/>
        <rFont val="Calibri"/>
      </rPr>
      <t>https://members.wto.org/crnattachments/2024/TBT/CHN/24_03396_00_x.pdf</t>
    </r>
  </si>
  <si>
    <t>CNCA-C24-02:2024 General Implementation Rules of China Compulsory Certification for Safety accessory products for gas-burning appliances</t>
  </si>
  <si>
    <t>This document specifies scope of application, base standards, certification module, certification unit classification, application for certification, implementation of certification, post-certification supervision, CCC certificate, CCC mark, fees, and certification responsibilities, among others for mandatory product certification for safety accessory products for gas-burning appliances._x000D_
This document applies to the implementation of mandatory product certification for safety accessory products for gas-burning appliances.</t>
  </si>
  <si>
    <t>Stainless steel corrugated tubes for the connection of gas appliances, Armouring hose for the connection of gas appliances, Electro-magnetic emergency shut-off valve for gas (HS code(s): 391739; 830710; 848180); (ICS code(s): 91.140)</t>
  </si>
  <si>
    <t>830710 - Flexible tubing of iron or steel, with or without fittings; 391739 - Flexible tubes, pipes and hoses, of plastics, reinforced or otherwise combined with other materials (excl. those with a burst pressure of &gt;= 27,6 MPa); 848180 - Appliances for pipes, boiler shells, tanks, vats or the like (excl. pressure-reducing valves, valves for the control of pneumatic power transmission, check "non-return" valves and safety or relief valves)</t>
  </si>
  <si>
    <t>91.140 - Installations in buildings</t>
  </si>
  <si>
    <r>
      <rPr>
        <sz val="11"/>
        <rFont val="Calibri"/>
      </rPr>
      <t>https://members.wto.org/crnattachments/2024/TBT/CHN/24_03398_00_x.pdf</t>
    </r>
  </si>
  <si>
    <t>Draft resolution 1257, 13 May 2024</t>
  </si>
  <si>
    <t>This Draft Resolution contains provisions on Regulation for carrying out clinical trials with medicines in Brazil.This Draft Resolution follows guidelines from the International Council for
Harmonization (ICH).</t>
  </si>
  <si>
    <r>
      <rPr>
        <sz val="11"/>
        <rFont val="Calibri"/>
      </rPr>
      <t>https://members.wto.org/crnattachments/2024/TBT/BRA/24_03402_00_x.pdf
Draft: http://antigo.anvisa.gov.br/documents/10181/6756119/CONSULTA+P%C3%9ABLICA+N%C2%BA+1257+COPEC.pdf/a9df9c65-e9f1-4bc2-b546-756e86fba37e
Comment form: https://pesquisa.anvisa.gov.br/index.php/878495?lang=pt-BR</t>
    </r>
  </si>
  <si>
    <t>National Standard of the P.R.C., Manual fire call points</t>
  </si>
  <si>
    <t>This document specifies the terms and definitions of manual fire call points, stipulates the classification, requirements, inspection rules, marking and instruction requirements, and describes the corresponding test methods._x000D_
This document applies to the design, manufacture, and inspection of manual fire call points used in industrial and civil buildings.</t>
  </si>
  <si>
    <t>manual fire call points (HS code(s): 853190); (ICS code(s): 13.220.20)</t>
  </si>
  <si>
    <t>853190 - Parts of electric sound or visual signalling apparatus, n.e.s.</t>
  </si>
  <si>
    <r>
      <rPr>
        <sz val="11"/>
        <rFont val="Calibri"/>
      </rPr>
      <t>https://members.wto.org/crnattachments/2024/TBT/CHN/24_03397_00_x.pdf</t>
    </r>
  </si>
  <si>
    <t>Energy Conservation Program: Energy Conservation Standards for Air-Cooled Commercial Package Air Conditioners and Heat Pumps</t>
  </si>
  <si>
    <t>Notice of proposed rulemaking - The Energy Policy and Conservation Act, as amended ("EPCA"), prescribes energy conservation standards for various consumer products and certain commercial and industrial equipment, including air-cooled commercial package air conditioners and heat pumps with a rated cooling capacity greater than or equal to 65,000 Btu/h. In this notice of proposed rulemaking ("NOPR"), the U.S. Department of Energy ("DOE") proposes amended energy conservation standards, based on clear and convincing evidence, identical to those set forth in a direct final rule ("DFR") published elsewhere in this issue of the Federal Register.  If DOE receives adverse comment and determines that such comment may provide a reasonable basis for withdrawal of the direct final rule, DOE will publish a notification of withdrawal and will proceed with this proposed rule.</t>
  </si>
  <si>
    <t>Air-cooled commercial package air conditioners and heat pumps; Heat pumps (excl. air conditioning machines of heading 8415) (HS code(s): 841861); Environmental protection (ICS code(s): 13.020); Ventilators. Fans. Air-conditioners (ICS code(s): 23.120); Energy efficiency. Energy conservation in general (ICS code(s): 27.015); Heat pumps (ICS code(s): 27.080)</t>
  </si>
  <si>
    <t>841861 - Heat pumps (excl. air conditioning machines of heading 8415)</t>
  </si>
  <si>
    <t>13.020 - Environmental protection; 23.120 - Ventilators. Fans. Air-conditioners; 27.015 - Energy efficiency. Energy conservation in general; 27.080 - Heat pumps</t>
  </si>
  <si>
    <t>Consumer information, labelling (TBT); Prevention of deceptive practices and consumer protection (TBT); Protection of the environment (TBT)</t>
  </si>
  <si>
    <r>
      <rPr>
        <sz val="11"/>
        <rFont val="Calibri"/>
      </rPr>
      <t>https://members.wto.org/crnattachments/2024/TBT/USA/24_03403_00_e.pdf
https://members.wto.org/crnattachments/2024/TBT/USA/24_03403_01_e.pdf</t>
    </r>
  </si>
  <si>
    <t>SI 17022 - Child care articles - Bathing aids - Safety requirements and test methods</t>
  </si>
  <si>
    <t>The requirements of the existing Israel Standard, SI 17022, dealing with standalone bathing aids intended to be used in a bathtub, shall be declared mandatory. _x000D_
This declaration aligns with the mandatory standardization objective to protect public health.This standard adopts the European Standard EN 17022: November 2018 with a few necessary national deviations that appear in the standard's Hebrew section.</t>
  </si>
  <si>
    <t>Bathing aids for child care (ICS code(s): 97.190)</t>
  </si>
  <si>
    <t>97.190 - Equipment for children</t>
  </si>
  <si>
    <r>
      <rPr>
        <sz val="11"/>
        <rFont val="Calibri"/>
      </rPr>
      <t>https://members.wto.org/crnattachments/2024/TBT/ISR/24_03362_00_x.pdf</t>
    </r>
  </si>
  <si>
    <t>Public Consultation 28, 14 May 2024</t>
  </si>
  <si>
    <t>Public Consultation to approve the operational procedure of the market supervision program conducted by the designated certification body, in accordance with the annex to this Act.</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</si>
  <si>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</si>
  <si>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</si>
  <si>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</si>
  <si>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r>
      <rPr>
        <sz val="11"/>
        <rFont val="Calibri"/>
      </rPr>
      <t>https://apps.anatel.gov.br/ParticipaAnatel/VisualizarTextoConsulta.aspx?TelaDeOrigem=2&amp;ConsultaId=20240</t>
    </r>
  </si>
  <si>
    <t>Updating Canada’s theft protection options for new vehicles</t>
  </si>
  <si>
    <t>Motor vehicle theft in Canada has become more prevalent in recent years, as thieves are using more sophisticated methods to steal vehicles. Recognizing that vehicle theft methods and technologies are evolving rapidly, Transport Canada is now looking for feedback on its approach to updating the relevant Canada Motor Vehicle Standards (CMVSS).</t>
  </si>
  <si>
    <t>Electrical ignition or starting equipment of a kind used for spark-ignition or compression-ignition internal combustion engines (HS 8511)</t>
  </si>
  <si>
    <t>8511 - Electrical ignition or starting equipment of a kind used for spark-ignition or compression-ignition internal combustion engines, e.g. ignition magnetos, magneto-dynamos, ignition coils, sparking plugs, glow plugs and starter motors; generators, e.g. dynamos and alternators, and cut-outs of a kind used in conjunction with such engines; parts thereof</t>
  </si>
  <si>
    <t>43.040.10 - Electrical and electronic equipment</t>
  </si>
  <si>
    <t>National Standard of the P.R.C.,Personal Fall protection—Climb auto system against fall</t>
  </si>
  <si>
    <t>This document specifies the  product classification, technical requirements, test methods and so on of climb auto system against fall. _x000D_
This document applies to power lifting and anti fall devices used in industries such as power maintenance, construction, and petrochemicals.</t>
  </si>
  <si>
    <t>fall protection—climb auto system against fall (HS code(s): 847989); (ICS code(s): 13.340.99)</t>
  </si>
  <si>
    <t>847989 - Machines and mechanical appliances, n.e.s.</t>
  </si>
  <si>
    <t>13.340.99 - Other protective equipment</t>
  </si>
  <si>
    <r>
      <rPr>
        <sz val="11"/>
        <rFont val="Calibri"/>
      </rPr>
      <t>https://members.wto.org/crnattachments/2024/TBT/CHN/24_03393_00_x.pdf</t>
    </r>
  </si>
  <si>
    <t>United Kingdom</t>
  </si>
  <si>
    <t>Online consultation: Consultation on UK REACH</t>
  </si>
  <si>
    <t>This notification intends to alert Members to a UK Government consultation regarding the proposals to amend the current transitional provisions under UK REACH for submitting registration information to the Health and Safety Executive (HSE). </t>
  </si>
  <si>
    <t>Chemical substances, including mixtures, either manufactured or in their natural state</t>
  </si>
  <si>
    <r>
      <rPr>
        <sz val="11"/>
        <rFont val="Calibri"/>
      </rPr>
      <t>https://members.wto.org/crnattachments/2024/TBT/GBR/24_03351_00_e.pdf</t>
    </r>
  </si>
  <si>
    <t>The Draft Amendments to the Decision of the Council of the Eurasian Economic Commission №. 83 of November 3, 2016https://docs.eaeunion.org/ria/ru-ru/0106666/ria_14052024</t>
  </si>
  <si>
    <t>The draft amendment to the Decision of the Council of the Eurasian Economic Commission №. 83 of November 3, 2016 envisages the establishment of uniform approaches to the procedures for conducting pharmaceutical inspections of research organizations (testing centers, testing laboratories) for compliance with the requirements of the Rules of Good Laboratory Practice of the Eurasian Economic Union in circulation of medicines.</t>
  </si>
  <si>
    <t>Medicinal products</t>
  </si>
  <si>
    <t>SI 17072 - Child care articles - Bath tubs, stands and non-standalone bathing aids - Safety requirements and test methods</t>
  </si>
  <si>
    <t>The requirements of the existing Israel Standard, SI 17072, dealing with bathtubs, stands and non-standalone bathing aids for child care, shall be declared mandatory. _x000D_
This declaration aligns with the mandatory standardization objective to protect public health.This standard adopts the European Standard EN 17072: December 2018 with a few necessary national deviations that appear in the standard's Hebrew section.</t>
  </si>
  <si>
    <t>Bathtubs, stands and non-standalone bathing aids for child care (ICS code(s): 97.190)</t>
  </si>
  <si>
    <r>
      <rPr>
        <sz val="11"/>
        <rFont val="Calibri"/>
      </rPr>
      <t>https://members.wto.org/crnattachments/2024/TBT/ISR/24_03363_00_x.pdf</t>
    </r>
  </si>
  <si>
    <t>Draft Notification of the National Broadcasting and Telecommunications Commission: Technical Standard for Digital Radio Transmitter (NBTC TS xxxx-256x(202x))</t>
  </si>
  <si>
    <t>The standard specifies the minimum technical requirements for digital radio transmitter. It includes:(1) Transmitter Standard(2) Electrical Safety Requirements(3) Radiation Exposure Requirements(4) Technical Conformity</t>
  </si>
  <si>
    <t>Digital radio transmitter</t>
  </si>
  <si>
    <t>33.060.20 - Receiving and transmitting equipment</t>
  </si>
  <si>
    <r>
      <rPr>
        <sz val="11"/>
        <rFont val="Calibri"/>
      </rPr>
      <t>https://members.wto.org/crnattachments/2024/TBT/THA/24_03339_00_x.pdf</t>
    </r>
  </si>
  <si>
    <t>SI 11130 - Children’s furniture – Cribs – Safety requirements and test methods</t>
  </si>
  <si>
    <t>Revision of the Mandatory Standards SI 682 parts 3 and 4, dealing with cribs, to be replaced with SI 11130. This proposed standard revision adopts the European Standard EN 1130:2019/AC: December 2020, with a few changes that appear in the standard's Hebrew section.  The major differences between the old version and this new revised draft standard are as follows:Combines SI 682 parts 3 and 4 into one new standard;Changed the standard's structure to include a new risk-based approach;Adds and updates the test methods;Adds new requirements and test methods for hanging and attaching cribs;Adds new requirements regarding the chemical and thermal risk factors;Adds a rationale in Annex A.Both the old and the new revised standards will apply from entry into force of this revision for a transition period of 6 months. During this time, products may be tested according to the old or the new revised standard.</t>
  </si>
  <si>
    <t>Cribs (HS code(s): 9403); (ICS code(s): 97.140; 97.190)</t>
  </si>
  <si>
    <t>9403 - Furniture and parts thereof, n.e.s. (excl. seats and medical, surgical, dental or veterinary furniture)</t>
  </si>
  <si>
    <t>97.140 - Furniture; 97.190 - Equipment for children</t>
  </si>
  <si>
    <t>Protection of human health or safety (TBT); Harmonization (TBT); Reducing trade barriers and facilitating trade (TBT)</t>
  </si>
  <si>
    <r>
      <rPr>
        <sz val="11"/>
        <rFont val="Calibri"/>
      </rPr>
      <t>https://members.wto.org/crnattachments/2024/TBT/ISR/24_03364_00_x.pdf</t>
    </r>
  </si>
  <si>
    <t>National Standard of the P.R.C., Fire alarm receiving and dispatching system</t>
  </si>
  <si>
    <t>This document specifies technical requirement and compliance evaluation of fire alarm receiving and dispatching system._x000D_
This document applies to the design, manufacture and inspection of fire alarm receiving and dispatching system for fire rescue agencies.</t>
  </si>
  <si>
    <t>fire alarm receiving and dispatching system (HS code(s): 851769); (ICS code(s): 13.220.20)</t>
  </si>
  <si>
    <t>851769 - Apparatus for the transmission or reception of voice, images or other data, incl. apparatus for communication in a wired or wireless network [such as a local or wide area network] (excl. telephone sets, telephones for cellular networks or for other wireless networks, base stations, apparatus for the reception, conversion and transmission or regeneration of voice, images or other data, and transmission or reception apparatus of heading 8443, 8525, 8527 or 8528)</t>
  </si>
  <si>
    <r>
      <rPr>
        <sz val="11"/>
        <rFont val="Calibri"/>
      </rPr>
      <t>https://members.wto.org/crnattachments/2024/TBT/CHN/24_03394_00_x.pdf</t>
    </r>
  </si>
  <si>
    <t>Draft Notification of the National Broadcasting and Telecommunications Commission: Technical Standard for Digital Radio Receiver (NBTC TS xxxx-256x(202x))</t>
  </si>
  <si>
    <t>The standard specifies the minimum technical requirements for digital radio receiver. It includes:(1) Type of digital radio receivers to comply with this standard(2) Transmitter Standard(3) General Technical Characteristic(4) Core Technology Requirements(5) Electrical Safety Requirements(6) Technical Conformity</t>
  </si>
  <si>
    <t>Digital radio receiver</t>
  </si>
  <si>
    <r>
      <rPr>
        <sz val="11"/>
        <rFont val="Calibri"/>
      </rPr>
      <t>https://members.wto.org/crnattachments/2024/TBT/THA/24_03341_00_x.pdf</t>
    </r>
  </si>
  <si>
    <t>National Standard·of·the·P.R.C.,Self-contained smoke alarms using scattered light or transmitted light</t>
  </si>
  <si>
    <t>This document specifies the terms and definitions of self-contained smoke alarms using scattered light or transmitted light, specifies their classification, requirements, inspection rules and mark, and describes the corresponding test methods. _x000D_
This document applies to the design, manufacture, and inspection of self-contained smoke alarms using scattered light or transmitted light used in industrial and civil buildings.</t>
  </si>
  <si>
    <t>self-contained smoke alarms using scattered light or transmitted light, collection and transmission device (HS code(s): 853190); (ICS code(s): 13.220.20)</t>
  </si>
  <si>
    <r>
      <rPr>
        <sz val="11"/>
        <rFont val="Calibri"/>
      </rPr>
      <t>https://members.wto.org/crnattachments/2024/TBT/CHN/24_03395_00_x.pdf</t>
    </r>
  </si>
  <si>
    <t>Czech Republic</t>
  </si>
  <si>
    <t>Draft Measure of a General Nature number: 0111-OOP-C022-24, laying down the metrological and technical requirements for specified instruments, including test methods for type-approval, verification and testing of specified measuring instruments: 'electricity meters'</t>
  </si>
  <si>
    <t>The regulation lays down the metrological and technical requirements for the specified measuring instruments, including the test methods for type approval and verification of specified measuring instruments – electricity meters.</t>
  </si>
  <si>
    <t>In the Czech Republic, electricity meters are measuring instruments that are subject to type approval and verification.</t>
  </si>
  <si>
    <t>17.220.20 - Measurement of electrical and magnetic quantities; 17 - Metrology and measurement. Physical phenomena</t>
  </si>
  <si>
    <t>Metrology</t>
  </si>
  <si>
    <r>
      <rPr>
        <sz val="11"/>
        <rFont val="Calibri"/>
      </rPr>
      <t>Draft Measure of a General Nature number: 0111-OOP-C022-24 laying down the metrological and technical requirements for specified instruments
 including test methods for type-approval
 verification and testing of specified measuring instruments: 'electricity meters' - is available in the Tris database
 please follow the attached URL link below: https://technical-regulation-information-system.ec.europa.eu/en/notification/25857</t>
    </r>
  </si>
  <si>
    <t>National Standard of the P.R.C., Feed Additives — Part 4: Enzymes —α-galactosidase</t>
  </si>
  <si>
    <t>This document specifies the terms and definitions, technical requirements, test methods, inspection rules, labeling, packaging, transportation, storage and shelf life of feed additive α-galactosidase. _x000D_
This document applies to the feed additive α-galactosidase prepared by fermentation and separation with or without carrier, using aspergillus niger as strains.</t>
  </si>
  <si>
    <t>copper chloride hydroxide (HS code(s): 350790); (ICS code(s): 65.120)</t>
  </si>
  <si>
    <t>350790 - Enzymes and prepared enzymes, n.e.s. (excl. rennet and concentrates thereof)</t>
  </si>
  <si>
    <t>65.120 - Animal feeding stuffs</t>
  </si>
  <si>
    <t>Protection of animal or plant life or health (TBT); Quality requirements (TBT)</t>
  </si>
  <si>
    <t>Animal feed</t>
  </si>
  <si>
    <r>
      <rPr>
        <sz val="11"/>
        <rFont val="Calibri"/>
      </rPr>
      <t>https://members.wto.org/crnattachments/2024/TBT/CHN/24_03392_00_x.pdf</t>
    </r>
  </si>
  <si>
    <t>SI 60335 part 2.11 - Household and similar electrical appliances – Safety: Particular requirements for tumble dryers</t>
  </si>
  <si>
    <t>Revision of the Mandatory Standard SI 900 part 2.11, dealing with tumble dryers, to be replaced with SI 60335 part 2.11. This proposed standard revision adopts the International Standard IEC 60335-2-11 – Edition 8.0: 2019-04, with a few changes that appear in the standard's Hebrew section.  The major difference between the old version and this new revised draft standard is the removal of the national paragraph 203 dealing with the noise level.Both the old and the new revised standards will apply from entry into force of this revision for a transition period of 12 months. During this time, products may be tested according to the old or the new revised standard.</t>
  </si>
  <si>
    <t>Tumble dryers (HS code(s): 84512); (ICS code(s): 13.120; 97.060)</t>
  </si>
  <si>
    <t>84512 - - Drying machines:</t>
  </si>
  <si>
    <t>13.120 - Domestic safety; 97.060 - Laundry appliances</t>
  </si>
  <si>
    <r>
      <rPr>
        <sz val="11"/>
        <rFont val="Calibri"/>
      </rPr>
      <t>https://members.wto.org/crnattachments/2024/TBT/ISR/24_03376_00_x.pdf</t>
    </r>
  </si>
  <si>
    <t>Update of GCC draft regulation for The Global Harmonized system (GHS) in Gulf Cooperation council (GCC) countries. In English (45 pages) &amp; in Arabic (50 pages). </t>
  </si>
  <si>
    <t>This gulf technical regulation is concerned to ensure the safe production, transport, handling, use and disposal of hazardous materials in the line with GHS requirements:            1) the criteria for classifying substances and mixtures in accordance to their health, environmental and physical hazards; and             2) the hazard communication elements, including requirements for safety data sheets and labels.This technical regulation does not include the establishment of test methods or promotion of further testing on chemicals.</t>
  </si>
  <si>
    <t>This GSO technical regulation aims to ensure the safe production, transport, handling, use and disposal of hazardous materials in the line with GHS requirements.(ICS: 71.100)</t>
  </si>
  <si>
    <r>
      <rPr>
        <sz val="11"/>
        <rFont val="Calibri"/>
      </rPr>
      <t>https://members.wto.org/crnattachments/2024/TBT/OMN/24_03324_00_e.pdf
https://members.wto.org/crnattachments/2024/TBT/OMN/24_03324_00_x.pdf
document attached</t>
    </r>
  </si>
  <si>
    <t>Implementing Statutory Addition of Certain Per- and 
Polyfluoroalkyl Substances (PFAS) to the Toxics Release Inventory 
Beginning With Reporting Year 2024</t>
  </si>
  <si>
    <t xml:space="preserve">Final Rule - The Environmental Protection Agency (EPA) is updating the list of chemicals subject to toxic chemical release reporting under the Emergency Planning and Community Right-to-Know Act (EPCRA) and the Pollution Prevention Act (PPA). Specifically, this action updates the regulations to identify seven per- and polyfluoroalkyl substances (PFAS) that must be reported pursuant to the National Defense Authorization Act for Fiscal Year 2020 (FY2020 NDAA) enacted on 20 December 2019. As this action is being taken to conform the regulations to a Congressional legislative mandate, notice and comment rulemaking is unnecessary. _x000D_
</t>
  </si>
  <si>
    <t>Per- and Polyfluoroalkyl Substances; Environmental protection (ICS code(s): 13.020); Domestic safety (ICS code(s): 13.120); Production in the chemical industry (ICS code(s): 71.020); Products of the chemical industry (ICS code(s): 71.100)</t>
  </si>
  <si>
    <t>13.020 - Environmental protection; 13.120 - Domestic safety; 71.020 - Production in the chemical industry; 71.100 - Products of the chemical industry</t>
  </si>
  <si>
    <r>
      <rPr>
        <sz val="11"/>
        <rFont val="Calibri"/>
      </rPr>
      <t>https://members.wto.org/crnattachments/2024/TBT/USA/24_03307_00_e.pdf</t>
    </r>
  </si>
  <si>
    <t>Kenya</t>
  </si>
  <si>
    <t>DKS 3010:2024 Nixtamalized maize products — Specification</t>
  </si>
  <si>
    <t>This Draft Kenya Standard specifies the requirements, sampling and test methods for nixtamalized maize products prepared from the grains of common maize (Zea mays L.) intended for human consumption.</t>
  </si>
  <si>
    <t>Maize or corn (HS code(s): 1005); Cereals, pulses and derived products (ICS code(s): 67.060)</t>
  </si>
  <si>
    <t>1005 - Maize or corn</t>
  </si>
  <si>
    <t>67.060 - Cereals, pulses and derived products</t>
  </si>
  <si>
    <t>Consumer information, labelling (TBT); Prevention of deceptive practices and consumer protection (TBT); Protection of human health or safety (TBT); Quality requirements (TBT); Reducing trade barriers and facilitating trade (TBT)</t>
  </si>
  <si>
    <r>
      <rPr>
        <sz val="11"/>
        <rFont val="Calibri"/>
      </rPr>
      <t>https://members.wto.org/crnattachments/2024/TBT/KEN/24_03316_00_e.pdf</t>
    </r>
  </si>
  <si>
    <t>Japan</t>
  </si>
  <si>
    <t>Partial Revision to the Textile Goods Quality Labeling Regulation</t>
  </si>
  <si>
    <t>The proposed partial revision of the Textile Goods Quality Labeling Regulation includes a following change:“L0001”　to　“L0001:2024”</t>
  </si>
  <si>
    <t>Textile Goods</t>
  </si>
  <si>
    <t>59.080 - Products of the textile industry</t>
  </si>
  <si>
    <t>Consumer information, labelling (TBT)</t>
  </si>
  <si>
    <r>
      <rPr>
        <sz val="11"/>
        <rFont val="Calibri"/>
      </rPr>
      <t>https://members.wto.org/crnattachments/2024/TBT/JPN/24_03332_00_e.pdf</t>
    </r>
  </si>
  <si>
    <t>SI 2252 part 2 - Power-operated lifting platforms for persons with impaired mobility – Rules for safety, dimensions, and functional operation: Powered stairlifts for seated, standing and wheelchair users moving in an inclined plane</t>
  </si>
  <si>
    <t>Revision of the Mandatory Standard SI 2252 part 2, dealing with power-operated lifting platforms for persons with impaired mobility. This proposed standard revision adopts the International Standard ISO 9386-2 – First edition: 2000-11-01, with a few changes that appear in the standard's Hebrew section. The major differences between the old version and this new revised draft standard are as follows:Edits the national deviations appear in the standard's Hebrew part;Amend the national normative references that appear in Section 2.Both the old and the new revised standards will apply from entry into force of this revision for 12 months. During this time, products may be tested according to the old or the new revised standard.</t>
  </si>
  <si>
    <t>Power-operated lifting platforms (HS code(s): 8428); (ICS code(s): 11.180.10; 91.140.90)</t>
  </si>
  <si>
    <t>8428 - Lifting, handling, loading or unloading machinery, e.g. lifts, escalators, conveyors, teleferics (excl. pulley tackle and hoists, winches and capstans, jacks, cranes of all kinds, mobile lifting frames and straddle carriers, works trucks fitted with a crane, fork-lift trucks and other works trucks fitted with lifting or handling equipment)</t>
  </si>
  <si>
    <t>11.180.10 - Aids and adaptation for moving; 91.140.90 - Lifts. Escalators</t>
  </si>
  <si>
    <r>
      <rPr>
        <sz val="11"/>
        <rFont val="Calibri"/>
      </rPr>
      <t>https://members.wto.org/crnattachments/2024/TBT/ISR/24_03331_00_x.pdf</t>
    </r>
  </si>
  <si>
    <t>DKS 3011:2024 Nixtamalization of maize grains — Code of Practice</t>
  </si>
  <si>
    <t>This Code of practice provides recommended good practices for the acquisition and storage of raw materials, nixtamalization process, packaging and handling of finished products of nixtamalized maize intended for human consumption. This code applies to all players involved in nixtamalization of maize including but not limited to households, community, and commercial Food Business Operators (FBOs).</t>
  </si>
  <si>
    <t>Consumer information, labelling (TBT); Prevention of deceptive practices and consumer protection (TBT); Protection of human health or safety (TBT); Quality requirements (TBT)</t>
  </si>
  <si>
    <r>
      <rPr>
        <sz val="11"/>
        <rFont val="Calibri"/>
      </rPr>
      <t>https://members.wto.org/crnattachments/2024/TBT/KEN/24_03317_00_e.pdf</t>
    </r>
  </si>
  <si>
    <t>Partial amendment of Radio equipment regulations etc.</t>
  </si>
  <si>
    <t>Partial revision of the Ordinance for Enforcement of the Radio Act, the Ordinance on Radio Equipment, and the Ordinance for Technical Standards Conformity Certification of Specified Radio Equipment to add technical requirements for fifth generation mobile communication systems in the 4.9 GHz band.</t>
  </si>
  <si>
    <t>Fifth generation mobile communication system </t>
  </si>
  <si>
    <t>33.060 - Radiocommunications; 33.070 - Mobile services</t>
  </si>
  <si>
    <r>
      <rPr>
        <sz val="11"/>
        <rFont val="Calibri"/>
      </rPr>
      <t>https://members.wto.org/crnattachments/2024/TBT/JPN/24_03300_00_e.pdf</t>
    </r>
  </si>
  <si>
    <t>Draft amendment of Technical regulations for Electromagnetic Compatibility</t>
  </si>
  <si>
    <t>This regulation is to specify technical specifications of conductive charging equipment for electric vehicles.(for applying international standard of IEC 61851-21-2)_x000D_
This regulation includes revisions to notification on Designation and Management of Testing Institutions for Broadcasting and Communications Equipment annex1 which newly adds conductive charging equipment for electric vehicles.</t>
  </si>
  <si>
    <t>Conductive charging equipment for electric vehicles</t>
  </si>
  <si>
    <t>43.120 - Electric road vehicles</t>
  </si>
  <si>
    <r>
      <rPr>
        <sz val="11"/>
        <rFont val="Calibri"/>
      </rPr>
      <t xml:space="preserve">https://members.wto.org/crnattachments/2024/TBT/KOR/24_03298_00_x.pdf
Full texts are available on the Internet at URLs:
http://www.rra.go.kr (available in Korean)
</t>
    </r>
  </si>
  <si>
    <t>A draft of safety verification criteria of parking heater (1 criteria, Korean)</t>
  </si>
  <si>
    <t>Establishing safety requirements for parking heater</t>
  </si>
  <si>
    <t>Parking heater</t>
  </si>
  <si>
    <r>
      <rPr>
        <sz val="11"/>
        <rFont val="Calibri"/>
      </rPr>
      <t>https://members.wto.org/crnattachments/2024/TBT/KOR/24_03299_00_x.pdf
https://members.wto.org/crnattachments/2024/TBT/KOR/24_03299_01_x.pdf
https://members.wto.org/crnattachments/2024/TBT/KOR/24_03299_02_x.pdf
https://members.wto.org/crnattachments/2024/TBT/KOR/24_03299_03_x.pdf</t>
    </r>
  </si>
  <si>
    <t>Notice of intent: Amendments to fish import inspection fees in the CFIA Fees Notice (in English and French)</t>
  </si>
  <si>
    <t>Proposed rule – The Canadian Food Inspection Agency (CFIA) is proposing to update and amend the service fee regulations associated with fish import inspection in Part 16 of the CFIA Fees Notice. Specifically, the CFIA is proposing to remove the reference to the Quality Management Program in Section 4 and Table 2 and establish a single inspection service fee for all imported fish products. This amendment is part of a broader cost recovery modernization initiative that aims, among other objectives, to align the CFIA Fees Notice with modernized regulations such as the Safe Food for Canadians Regulations. This change will not impact the service delivery to importers but will lower the cost for some businesses to import fish and fish products into Canada.</t>
  </si>
  <si>
    <t>Fish products imported for human consumption and not intended for further processing</t>
  </si>
  <si>
    <t>03 - FISH AND CRUSTACEANS, MOLLUSCS AND OTHER AQUATIC INVERTEBRATES</t>
  </si>
  <si>
    <t>67.120.30 - Fish and fishery products</t>
  </si>
  <si>
    <t>Protection of Public Health Regulations (Food) (Import of dietary supplements by a Proper Importer) 5783-2024</t>
  </si>
  <si>
    <t>The Ministry of Health published a new draft of regulations titled "Protection of Public Health Regulations (Food) (Import of dietary supplements by a Proper Importer) 5783-2024. The current import regime includes obtaining prior approval for importing dietary supplements, including importing raw materials, and performing a release procedure after inspection at the quarantine station._x000D_
A registered importer with a valid importer's certificate will be able to register as a Proper Importer of dietary supplements and meet new threshold conditions as specified in the draft of the new regulations, after which he will be able to obtain prior approval to import nutritional supplements. This approval will significantly reduce the waiting time for receiving the import approvals and the release of the products for marketing from the quarantine stations.These proposed regulations require importers of dietary supplements to be thoroughly familiar with the food legislation and the requirements applicable to the product, to implement a safety system based on risk management, and to be responsible for the safety and quality of the imported dietary supplements and to benefit a simplified and quick preliminary import approval.These proposed regulations will enter into force 12 months after publication in Israel's Official Gazette._x000D_
Nevertheless, for importers that are already registered as Proper Importer the proposed regulations will enter into force on date of publication.</t>
  </si>
  <si>
    <t>Dietary supplements (HS code(s): 3004); (ICS code(s): 11.120.10; 67.040)</t>
  </si>
  <si>
    <t>3004 - Medicaments consisting of mixed or unmixed products for therapeutic or prophylactic uses, put up in measured doses "incl. those for transdermal administration" or in forms or packings for retail sale (excl. goods of heading 3002, 3005 or 3006)</t>
  </si>
  <si>
    <t>11.120.10 - Medicaments; 67.040 - Food products in general</t>
  </si>
  <si>
    <t>Prevention of deceptive practices and consumer protection (TBT); Protection of human health or safety (TBT); Reducing trade barriers and facilitating trade (TBT); Cost saving and productivity enhancement (TBT)</t>
  </si>
  <si>
    <r>
      <rPr>
        <sz val="11"/>
        <rFont val="Calibri"/>
      </rPr>
      <t>https://members.wto.org/crnattachments/2024/TBT/ISR/24_03287_00_x.pdf
https://members.wto.org/crnattachments/2024/TBT/ISR/24_03287_01_x.pdf</t>
    </r>
  </si>
  <si>
    <t>Ukraine</t>
  </si>
  <si>
    <t>Draft Resolution of the Cabinet of Ministers of Ukraine “On Amendments to Paragraph 2 of the Resolution of the Cabinet of Ministers of Ukraine of 26 January 2022 No. 53”</t>
  </si>
  <si>
    <t>Paragraph 2 of the Resolution of the Cabinet of Ministers of Ukraine No. 53 "On Amendments to the Technical Regulation on railway infrastructure safety and the Technical Regulation on railway rolling stock safety" of 26 January 2022, which was published on 03 February 2022, provided that the said Resolution would enter into force twenty-four months after its publication, i.e. on 03 February 2024 (notification G/TBT/N/UKR/196/Add.1).Subsequently, the Resolution of the Cabinet of Ministers of Ukraine No. 53 of 26 January 2022 was amended by the Resolution of the Cabinet of Ministers of Ukraine No. 96 "On Amendments to Paragraph 2 of the Resolution of the Cabinet of Ministers of Ukraine of 26 January 2022 No. 53" of 30 January 2024,  according to which the entry into force of the Resolution of the Cabinet of Ministers of Ukraine No. 53  was postponed for another six months, i.e. the Resolution was supposed to enter into force thirty months after its publication, i.e. from 03 August 2024 (notification G/TBT/N/UKR/281/Add.1).The notified draft Resolution of the Cabinet of Ministers of Ukraine "On Amendments to Paragraph 2 of the Resolution of the Cabinet of Ministers of Ukraine of 26 January 2022 No. 53" provides for the replacement of the words ‘thirty months’ with the words ‘thirty-nine months’, i.e. postponement of the entry into force of Resolution of the Cabinet of Ministers of Ukraine No. 53 of 26 January 2022 for another nine months, namely until 03 May 2025.These amendments are intended to address the issue of increasing the number of designated conformity assessment bodies for railway products subject to the Technical Regulation on railway infrastructure safety and the Technical Regulation on railway rolling stock safety.  </t>
  </si>
  <si>
    <t>Railway rolling stock and railway infrastructure</t>
  </si>
  <si>
    <t>8607 - Parts of railway or tramway locomotives or rolling stock, n.e.s.; 7302 - Railway or tramway track construction material of iron or steel, the following : rails, check-rails and rack rails, switch blades, crossing frogs, point rods and other crossing pieces, sleepers "cross-ties", fish-plates, chairs, chair wedges, sole plates "base plates", rail clips, bedplates, ties and other material specialised for jointing or fixing rails</t>
  </si>
  <si>
    <t>45.060 - Railway rolling stock</t>
  </si>
  <si>
    <r>
      <rPr>
        <sz val="11"/>
        <rFont val="Calibri"/>
      </rPr>
      <t>https://members.wto.org/crnattachments/2024/TBT/UKR/24_03276_00_x.pdf
https://members.wto.org/crnattachments/2024/TBT/UKR/24_03276_01_x.pdf
https://mtu.gov.ua/news/35641.html</t>
    </r>
  </si>
  <si>
    <t>TBS/ AFDC 17 (2279) DTZS:2024, Honey butter - specification, First Edition. Note: This Draft Tanzania Standard was also notified under SPS committee</t>
  </si>
  <si>
    <t>This Tanzania standard prescribes the requirements, sampling and test methods for honey butter intended for human consumption. This standard does not cover honey milk butter (mixture of honey and milk butter)</t>
  </si>
  <si>
    <t>Natural honey. (HS code(s): 0409); Processes in the food industry (ICS code(s): 67.020) Honey butter</t>
  </si>
  <si>
    <t>0409 - Natural honey.</t>
  </si>
  <si>
    <t>67.020 - Processes in the food industry</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</si>
  <si>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</si>
  <si>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r>
      <rPr>
        <sz val="11"/>
        <rFont val="Calibri"/>
      </rPr>
      <t>https://members.wto.org/crnattachments/2024/TBT/TZA/24_03244_00_e.pdf</t>
    </r>
  </si>
  <si>
    <t>TBS/AFDC 17 (2280) DTZS/ REV TZS 2225: 2018, Sugar  cane syrup —  Specification, Second Edition. Note: This Draft Tanzania Standard was also notified under SPS committee</t>
  </si>
  <si>
    <t>This  Tanzania Standard specifies the  requirements, methods of sampling and test for sugar cane syrup intended to be used as raw material in food and other industries such as catering purposes, soft drinks  and pharmaceutical industries.</t>
  </si>
  <si>
    <t>Other sugars, incl. chemically pure lactose, maltose, glucose and fructose, in solid form; sugar syrups not containing added flavouring or colouring matter; artificial honey, whether or not mixed with natural honey; caramel (HS code(s): 1702); Sugar and sugar products (ICS code(s): 67.180.10) sugar cane syrup</t>
  </si>
  <si>
    <t>1702 - Other sugars, incl. chemically pure lactose, maltose, glucose and fructose, in solid form; sugar syrups not containing added flavouring or colouring matter; artificial honey, whether or not mixed with natural honey; caramel</t>
  </si>
  <si>
    <t>67.180.10 - Sugar and sugar products</t>
  </si>
  <si>
    <r>
      <rPr>
        <sz val="11"/>
        <rFont val="Calibri"/>
      </rPr>
      <t>https://members.wto.org/crnattachments/2024/TBT/TZA/24_03243_00_e.pdf</t>
    </r>
  </si>
  <si>
    <t>Rwanda</t>
  </si>
  <si>
    <t>DEAS 1207 2024, Asphalt paving mix design — Code of practice</t>
  </si>
  <si>
    <t>This Draft East African Standard provides guidelines on the design of asphalt paving mixtures to be used for general asphalt pavements._x000D_
These guidelines are applicable to the design of Hot Mix Asphalts (HMA) produced from new (virgin) asphalt materials and Reclaimed (Recycled) Asphalt Materials in the design process._x000D_
NOTE The guidelines for mix design given in Clause 7 are based on commonly used asphalt design methods mainly Superpave HMA Mix Design System, Marshall Method of asphalt mix design and Hveem method of asphalt mix design.</t>
  </si>
  <si>
    <t>Road construction materials (ICS code(s): 93.080.20)</t>
  </si>
  <si>
    <t>93.080.20 - Road construction materials</t>
  </si>
  <si>
    <t>National security requirements (TBT); Prevention of deceptive practices and consumer protection (TBT); Protection of human health or safety (TBT); Protection of the environment (TBT); Quality requirements (TBT); Harmonization (TBT); Cost saving and productivity enhancement (TBT)</t>
  </si>
  <si>
    <r>
      <rPr>
        <sz val="11"/>
        <rFont val="Calibri"/>
      </rPr>
      <t>https://members.wto.org/crnattachments/2024/TBT/RWA/24_03215_00_e.pdf</t>
    </r>
  </si>
  <si>
    <t>Resolution 866, 10 May 2024</t>
  </si>
  <si>
    <t>This Resolution contains provisions on exceptional and temporary actions to be adopted by the Brazilian Health Regulatory Agency (ANVISA)  for the international donation of food exempt from market registration, cosmetics, hygiene products and sanitizing products subject to health inspection, to combat the state of public calamity resulting from events climate in the State of Rio Grande do Sul.This regulation will also be notified to the SPS Committee</t>
  </si>
  <si>
    <t>Environment. Health protection. Safety (ICS code(s): 13); Food products in general (ICS code(s): 67.040)</t>
  </si>
  <si>
    <t>13 - Environment. Health protection. Safety; 67.040 - Food products in general</t>
  </si>
  <si>
    <r>
      <rPr>
        <sz val="11"/>
        <rFont val="Calibri"/>
      </rPr>
      <t>https://members.wto.org/crnattachments/2024/TBT/BRA/24_03229_00_x.pdf
https://www.in.gov.br/en/web/dou/-/resolucao-da-diretoria-colegiada-rdc-n-866-de-10-de-maio-de-2024-559095317</t>
    </r>
  </si>
  <si>
    <t>Draft of Egyptian standard for “paper shopping sacks” </t>
  </si>
  <si>
    <t>This draft of Egyptian standard specifies the requirements and methods for sampling and testing samples of paper bags intended for shopping and intended to be used for packing and/or carrying items.Worth mentioning is that this draft standard has been formulated according to :EAS 859 : 2017National Studies.</t>
  </si>
  <si>
    <t>Sacks. Bags (ICS code(s): 55.080)</t>
  </si>
  <si>
    <t>55.080 - Sacks. Bags</t>
  </si>
  <si>
    <t>DEAS 1206: 2024, Geometrical design of roads — Code of practice</t>
  </si>
  <si>
    <t xml:space="preserve">This Draft East African Standard provides general guidelines for geometrical design of roads._x000D_
It is applicable to all mobility and access roads of Class 1, Class 2, Class 3, Class 4 and Class 5 as explained in 5.1._x000D_
</t>
  </si>
  <si>
    <t>Road engineering in general (ICS code(s): 93.080.01)</t>
  </si>
  <si>
    <t>93.080.01 - Road engineering in general</t>
  </si>
  <si>
    <r>
      <rPr>
        <sz val="11"/>
        <rFont val="Calibri"/>
      </rPr>
      <t>https://members.wto.org/crnattachments/2024/TBT/RWA/24_03210_00_e.pdf</t>
    </r>
  </si>
  <si>
    <t>Guidelines for the Authorization of Vaporized Nicotine and Non-Nicotine Products and Novel Tobacco Products with Medicinal or Therapeutic Claims or Reduced-Risk Statements Pursuant to Sections 12 (k), 12 (l), and 13 (c) of Republic Act No. 11900</t>
  </si>
  <si>
    <t>The proposed issuance aims to provide the authorization process of the FDA for VNNPs and NTPs with medicinal or therapeutic claims or reduced-risk statements.</t>
  </si>
  <si>
    <t>(ICS code(s): 65.160)</t>
  </si>
  <si>
    <t>65.160 - Tobacco, tobacco products and related equipment</t>
  </si>
  <si>
    <r>
      <rPr>
        <sz val="11"/>
        <rFont val="Calibri"/>
      </rPr>
      <t>https://members.wto.org/crnattachments/2024/TBT/PHL/24_03208_00_e.pdf</t>
    </r>
  </si>
  <si>
    <t>Draft resolution 1253, 06 May 2024</t>
  </si>
  <si>
    <t>This Draft Resolution contains provisions on Inspection Guide for Bioavailability/Bioequivalence Centers for Medicines.</t>
  </si>
  <si>
    <t>Medicaments consisting of two or more constituents mixed together for therapeutic or prophylactic uses, not in measured doses or put up for retail sale (excl. goods of heading 3002, 3005 or 3006) (HS code(s): 3003); Medicaments consisting of mixed or unmixed products for therapeutic or prophylactic uses, put up in measured doses "incl. those for transdermal administration" or in forms or packings for retail sale (excl. goods of heading 3002, 3005 or 3006) (HS code(s): 3004)</t>
  </si>
  <si>
    <t>3004 - Medicaments consisting of mixed or unmixed products for therapeutic or prophylactic uses, put up in measured doses "incl. those for transdermal administration" or in forms or packings for retail sale (excl. goods of heading 3002, 3005 or 3006); 3003 - Medicaments consisting of two or more constituents mixed together for therapeutic or prophylactic uses, not in measured doses or put up for retail sale (excl. goods of heading 3002, 3005 or 3006)</t>
  </si>
  <si>
    <r>
      <rPr>
        <sz val="11"/>
        <rFont val="Calibri"/>
      </rPr>
      <t>https://members.wto.org/crnattachments/2024/TBT/BRA/24_03205_00_x.pdf
Draft: https://antigo.anvisa.gov.br/documents/10181/3676755/CONSULTA+P%C3%9ABLICA+N%C2%BA+1253+GGMED.pdf/f416a7c2-885a-4c20-ace0-ac2b882edf1d
Comment form: https://pesquisa.anvisa.gov.br/index.php/843756?lang=pt-BR</t>
    </r>
  </si>
  <si>
    <t>Draft of Egyptian standard for “ Testing of refrigerating systems ”</t>
  </si>
  <si>
    <t>This draft of Egyptian standard applies to the performance testing of compressor driven refrigerating systems (hereafter referred to as refrigerating systems) that operate according to the principle of vapour compression and consist of the circuit parts for compression, condensation, and evaporation as well as the connecting pipes and any necessary associated ancillaries required for a complete refrigeration circuit.This document does not apply to the testing of other refrigeration systems such as absorption or steam jet refrigerating systems.Testing of the suitability of a refrigerating system for a specific use, such as household refrigerators, refrigerated commercial and display cabinets, air conditioners, is not covered by this document.This document includes testing outside laboratories or where specific laboratory testing standards for systems do not exist and which is performed according to agreed operating conditions.Worth mentioning is that this draft standard is technically identical with ISO 916/2020</t>
  </si>
  <si>
    <t>Refrigerating technology (ICS code(s): 27.200)</t>
  </si>
  <si>
    <t>27.200 - Refrigerating technology</t>
  </si>
  <si>
    <t>Uganda</t>
  </si>
  <si>
    <t>National Standard of the P.R.C., Minimum allowable values of energy efficiency and energy efficiency grades for air cleaners</t>
  </si>
  <si>
    <t>This document specifies the minimum allowable values of energy efficiency and energy efficiency grades for air cleaners, and prescribes the method for measuring energy efficiency of air cleaners._x000D_
This document applies to：_x000D_
Air cleaners with rated voltage not exceeding 250V for single-phase appliances and 480V for other appliances；_x000D_
Air cleaners alleging its ability to purify pollutants such as particulate matter or gaseous pollutants;_x000D_
Air cleaners used in indoor spaces or vehicles;_x000D_
Household electrical appliances and electrical appliances for similar purposes that have both air purification and other main functions, which have purification function mode. _x000D_
Note: Other main functions include but are not limited to temperature regulation, humidity regulation, fan, providing fresh air, lighting, etc._x000D_
This document does not apply to:_x000D_
Air purification components and modules;_x000D_
Wearable air purifiers;_x000D_
Air purification electrical appliances with duct type or similar principles, including duct type air purification devices, fresh air fans, and duct type air conditioners, etc;_x000D_
Air cleaners designed and used specifically for industrial or medical purposes;_x000D_
Air cleaners used specifically in corrosiveness environment or explosive gas atmosphere such as dust, steam, or gas.</t>
  </si>
  <si>
    <t>Air cleaner (HS code(s): 842139); (ICS code(s): 27.010)</t>
  </si>
  <si>
    <t>842139 - Machinery and apparatus for filtering or purifying gases (excl. isotope separators and intake air filters for internal combustion engines, and catalytic converters and particulate filters for purifying or filtering exhaust gases from internal combustion engines)</t>
  </si>
  <si>
    <t>27.010 - Energy and heat transfer engineering in general</t>
  </si>
  <si>
    <r>
      <rPr>
        <sz val="11"/>
        <rFont val="Calibri"/>
      </rPr>
      <t>https://members.wto.org/crnattachments/2024/TBT/CHN/24_03200_00_x.pdf</t>
    </r>
  </si>
  <si>
    <t>Draft of Egyptian standard for “ Fans - Air curtain units -Part 1: Laboratory methods of testing for aerodynamic performance rating”</t>
  </si>
  <si>
    <t>This draft of Egyptian standard establishes uniform methods for laboratory testing of air curtain units to determine aerodynamic performance in terms of airflow rate, outlet air velocity uniformity, power consumption and air velocity projection, for rating or guarantee purposes. It is not applicable to the specification of test procedures to be used for design, production or field testing.Worth mentioning is that this draft standard is technically identical with ISO 27327-1:2009 (confirmed in 2022).</t>
  </si>
  <si>
    <t>Ventilators. Fans. Air-conditioners (ICS code(s): 23.120)</t>
  </si>
  <si>
    <t>23.120 - Ventilators. Fans. Air-conditioners</t>
  </si>
  <si>
    <t>Wireless Emergency Alerts; Regarding the Emergency Alert System</t>
  </si>
  <si>
    <t>Proposed rule - In this document, the Public Safety and Homeland Security 
Bureau (Bureau) seeks comment on specific mechanisms to implement 
multilingual Wireless Emergency Alerts (WEA), as directed by the 
Federal Communications Commission. The Bureau proposes to require 
commercial mobile service providers participating in WEA (Participating 
CMS Providers) to support a set of pre-translated WEA messages in 
English, the 13 most commonly spoken languages in the United States, 
and American Sign Language (ASL), that would be pre-installed and 
stored on mobile devices. These messages--called templates--would be 
displayed at the option of the alert originator. The Bureau also seeks 
comment on support for form-fillable templates that would include 
information specific to the particular emergency. Finally, the Bureau 
seeks comment on whether Participating CMS Providers' device offerings 
should support templates in additional languages.</t>
  </si>
  <si>
    <t>Wireless emergency alert system; Alarm and warning systems (ICS code(s): 13.320); Radiocommunications (ICS code(s): 33.060); Mobile services (ICS code(s): 33.070)</t>
  </si>
  <si>
    <t>13.320 - Alarm and warning systems; 33.060 - Radiocommunications; 33.070 - Mobile services</t>
  </si>
  <si>
    <t>Prevention of deceptive practices and consumer protection (TBT); Protection of human health or safety (TBT)</t>
  </si>
  <si>
    <r>
      <rPr>
        <sz val="11"/>
        <rFont val="Calibri"/>
      </rPr>
      <t>https://members.wto.org/crnattachments/2024/TBT/USA/24_03232_00_e.pdf
https://members.wto.org/crnattachments/2024/TBT/USA/24_03232_01_e.pdf</t>
    </r>
  </si>
  <si>
    <t>Draft of Egyptian standard for “ organic fertilizers and soil improvers- water extraction”</t>
  </si>
  <si>
    <t>This draft of Egyptian standard specifies requirements for aqueous extracts of compost, vermin compost, algae or other organic/plant materials or their juices, and methods of sampling and testing. Worth mentioning is that this draft standard has been formulated according to National Studies.</t>
  </si>
  <si>
    <t>Mexico</t>
  </si>
  <si>
    <t>Proyecto de Norma Oficial Mexicana PROY-NOM-137-SSA1-2024, Etiquetado de dispositivos médicos.</t>
  </si>
  <si>
    <t>ObjetivoEstablecer los requisitos de información sanitaria que debe contener el etiquetado de los dispositivos médicos para uso humano, el uso correcto y trazabilidad de los mismos, que se destinen a usuarios, comercialicen y que se pongan a disposición en territorio nacional.Campo de aplicaciónEs de observancia obligatoria en todo el territorio nacional para los establecimientos que se dediquen a la fabricación, acondicionamiento, distribución e importación de dispositivos médicos con fines de comercialización o suministro en México.Los dispositivos médicos son cruciales en la prevención, el diagnóstico y el tratamiento de enfermedades, así como la rehabilitación de los pacientes. El PROY-NOM-137-SSA1-2024 establece que los dispositivos médicos deben incluir un etiquetado visible con información sanitaria que se relacione con la identificación del dispositivo médico, la identidad del fabricante, la descripción técnica, la finalidad prevista, el uso correcto o el uso previsto, como se debe mantener y almacenar, comunicar cualquier riesgo residual, advertencia, limitación o contra indicación que deba tomarse para apoyar y asistir a los usuarios del dispositivo médico en su uso seguro y apropiado.</t>
  </si>
  <si>
    <t>Es de observancia obligatoria en todo el territorio nacional para los establecimientos que se dediquen a la fabricación, acondicionamiento, distribución e importación de dispositivos médicos con fines de comercialización o suministro en México.</t>
  </si>
  <si>
    <t>Consumer information, labelling (TBT); Prevention of deceptive practices and consumer protection (TBT); Protection of human health or safety (TBT)</t>
  </si>
  <si>
    <r>
      <rPr>
        <sz val="11"/>
        <rFont val="Calibri"/>
      </rPr>
      <t>https://members.wto.org/crnattachments/2024/TBT/MEX/24_03198_00_s.pdf
https://www.dof.gob.mx/nota_detalle.php?codigo=5724246&amp;fecha=23/04/2024#gsc.tab=0</t>
    </r>
  </si>
  <si>
    <t>Burundi</t>
  </si>
  <si>
    <t>National Standard of the P.R.C., Transport of dangerous goods--Specification on the acceptance and classification procedure and the requirement of compatibility for explosives</t>
  </si>
  <si>
    <t>This document specifies the basic requirements for the acceptance and hazard classification of explosives, desensitized explosives, and liquid propellants, including acceptance procedures, classification procedures, determination of compatibility groups, requirement of compatibility, and classification test items._x000D_
This document applies to the hazard assessment of various substances or their products (excluding missiles and nuclear weapons) with deflagrating or explosive characteristics.</t>
  </si>
  <si>
    <t>explosives, desensitized explosives, liquid propellant (HS code(s): 3601; 3602); (ICS code(s): 13.300; 71.100.30)</t>
  </si>
  <si>
    <t>3602 - Prepared explosives, other than propellent powders.; 3601 - Propellent powders.</t>
  </si>
  <si>
    <t>13.300 - Protection against dangerous goods; 71.100.30 - Explosives. Pyrotechnics and fireworks</t>
  </si>
  <si>
    <r>
      <rPr>
        <sz val="11"/>
        <rFont val="Calibri"/>
      </rPr>
      <t>https://members.wto.org/crnattachments/2024/TBT/CHN/24_03199_00_x.pdf</t>
    </r>
  </si>
  <si>
    <t>Technical Regulations for Special-Use Vehicle Equipment and Accessories</t>
  </si>
  <si>
    <t>This technical regulation applies to determine the basic requirements for Special-Use Vehicle Equipment and Accessories included in the scope of this regulation, and to determine the conformity assessment procedures that suppliers and operators must adhere to, in order to ensure the conformity of this product, and to preserve the health and safety of road users</t>
  </si>
  <si>
    <t>HS code 8705</t>
  </si>
  <si>
    <t>8705 - Special purpose motor vehicles (other than those principally designed for the transport of persons or goods), e.g. breakdown lorries, crane lorries, fire fighting vehicles, concrete-mixer lorries, road sweeper lorries, spraying lorries, mobile workshops and mobile radiological units</t>
  </si>
  <si>
    <t>Consumer information, labelling (TBT); Prevention of deceptive practices and consumer protection (TBT); Protection of human health or safety (TBT); Other (TBT)</t>
  </si>
  <si>
    <r>
      <rPr>
        <sz val="11"/>
        <rFont val="Calibri"/>
      </rPr>
      <t>https://members.wto.org/crnattachments/2024/TBT/SAU/24_03207_00_x.pdf</t>
    </r>
  </si>
  <si>
    <t>Draft resolution 1249, 02 May 2024</t>
  </si>
  <si>
    <t>This Draft Resolution contains provisions on the identification and classification of the degree of risk of economic activities subject to health surveillance.</t>
  </si>
  <si>
    <t>Environment. Health protection. Safety (ICS code(s): 13)</t>
  </si>
  <si>
    <t>13 - Environment. Health protection. Safety</t>
  </si>
  <si>
    <r>
      <rPr>
        <sz val="11"/>
        <rFont val="Calibri"/>
      </rPr>
      <t>https://members.wto.org/crnattachments/2024/TBT/BRA/24_03145_00_x.pdf
Draft: https://antigo.anvisa.gov.br/documents/10181/6585013/CONSULTA+P%C3%9ABLICA+N%C2%BA+1249+ASNVS.pdf/01cb8510-2980-4a35-b838-d52360ae24bd
Comment form: https://pesquisa.anvisa.gov.br/index.php/393848?lang=pt-BR
The comment form link will be available on 13 May 2024.</t>
    </r>
  </si>
  <si>
    <t>Draft Commission Implementing Regulation laying down rules for the application of Directive 2014/90/EU of the European Parliament and of the Council, as regards design, construction and performance requirements and testing standards for marine equipment and repealing Implementing Regulation (EU) 2023/1667</t>
  </si>
  <si>
    <t>The draft Regulation replaces Commission Implementing Regulation (EU) 2023/1667 and adapts its content to changes in the relevant international instruments.</t>
  </si>
  <si>
    <t>Marine Equipment (including inter alia life-saving appliances, pollution prevention equipment, fire protection equipment, navigation equipment, radio communication equipment)</t>
  </si>
  <si>
    <t>47.020.70 - Navigation and control equipment</t>
  </si>
  <si>
    <r>
      <rPr>
        <sz val="11"/>
        <rFont val="Calibri"/>
      </rPr>
      <t>https://members.wto.org/crnattachments/2024/TBT/EEC/24_03137_00_e.pdf
https://members.wto.org/crnattachments/2024/TBT/EEC/24_03137_01_e.pdf</t>
    </r>
  </si>
  <si>
    <t>Fuel Specifications and Labeling of Natural Gas </t>
  </si>
  <si>
    <t xml:space="preserve">Proposed rule - On 26 April 2024, the California Department of Food and Agriculture (CDFA), Division of Measurement Standards (DMS) proposes to add California Code of Regulations (CCR) Title 4, Sections 4192.1 and 4192.2 and amend Sections 4206 and 4207 to adopt and incorporate by reference two natural gas motor vehicle fuel specifications (ASTM D8080 and D8487) and update the natural gas fuel dispenser label requirements to coincide with these fuel specifications. A public hearing is not scheduled. Any interested person or his or her authorized representative may submit written comments to CDFA-DMS that are relevant to the proposed regulatory action. _x000D_
_x000D_
</t>
  </si>
  <si>
    <t>Natural gas motor vehicle fuel specifications; Natural gas (ICS code(s): 75.060); Petroleum products and natural gas handling equipment (ICS code(s): 75.200)</t>
  </si>
  <si>
    <t>75.060 - Natural gas; 75.200 - Petroleum products and natural gas handling equipment</t>
  </si>
  <si>
    <r>
      <rPr>
        <sz val="11"/>
        <rFont val="Calibri"/>
      </rPr>
      <t>https://members.wto.org/crnattachments/2024/TBT/USA/24_03125_00_e.pdf
https://members.wto.org/crnattachments/2024/TBT/USA/24_03125_01_e.pdf</t>
    </r>
  </si>
  <si>
    <t>Amendment to the Specifications and Standards for Foods, Food Additives, Etc. </t>
  </si>
  <si>
    <t>Amendment to the specifications for synthetic resin used for apparatus, containers, and packaging.</t>
  </si>
  <si>
    <t>Apparatus, containers, and packaging for food.</t>
  </si>
  <si>
    <r>
      <rPr>
        <sz val="11"/>
        <rFont val="Calibri"/>
      </rPr>
      <t>https://members.wto.org/crnattachments/2024/TBT/JPN/24_03127_00_e.pdf</t>
    </r>
  </si>
  <si>
    <t>Pipeline Safety: Periodic Updates of Regulatory References to 
Technical Standards and Miscellaneous Amendments</t>
  </si>
  <si>
    <t xml:space="preserve">Final rule - PHMSA is amending the Federal pipeline safety regulations 
(PSRs) to incorporate by reference all or parts of more than 20 new or 
updated voluntary, consensus industry technical
standards. This action allows pipeline operators to use current 
technologies, improved materials, and updated industry and management 
practices. Additionally, PHMSA is clarifying certain regulatory 
provisions and making several editorial corrections.&gt;_x000D_
</t>
  </si>
  <si>
    <t>Pipeline safety; Accident and disaster control (ICS code(s): 13.200); Pipeline components and pipelines (ICS code(s): 23.040)</t>
  </si>
  <si>
    <t>13.200 - Accident and disaster control; 23.040 - Pipeline components and pipelines</t>
  </si>
  <si>
    <t>Protection of human health or safety (TBT); Protection of the environment (TBT); Reducing trade barriers and facilitating trade (TBT); Cost saving and productivity enhancement (TBT)</t>
  </si>
  <si>
    <r>
      <rPr>
        <sz val="11"/>
        <rFont val="Calibri"/>
      </rPr>
      <t>https://members.wto.org/crnattachments/2024/TBT/USA/24_03123_00_e.pdf</t>
    </r>
  </si>
  <si>
    <t>Uruguay</t>
  </si>
  <si>
    <t>Proyecto de Decreto de Reglamentación de Suplementos Dietarios</t>
  </si>
  <si>
    <t>Se propone incorporar al Reglamento Bromatológico Nacional, como sección 3 del capítulo 32 (Alimentos para Fines Especiales), un marco normativo que regule los suplementos dietarios, incluyendo su definición, clasificación, denominación y requisitos de composición y rotulación, así como sus condiciones de uso.</t>
  </si>
  <si>
    <t>PREPARACIONES ALIMENTICIAS DIVERSAS (Código(s) del SA: 21)</t>
  </si>
  <si>
    <t>21 - MISCELLANEOUS EDIBLE PREPARATIONS</t>
  </si>
  <si>
    <r>
      <rPr>
        <sz val="11"/>
        <rFont val="Calibri"/>
      </rPr>
      <t>https://members.wto.org/crnattachments/2024/TBT/URY/24_03107_00_s.pdf
https://www.gub.uy/ministerio-salud-publica/sites/ministerio-salud-publica/files/2024-01/Proyecto_Decreto_Suplementos_dietarios_01-24.pdf</t>
    </r>
  </si>
  <si>
    <t>Public Consultation 22, 23 April 2024</t>
  </si>
  <si>
    <t>Public Consultation to approve the technical requirements for assessing the conformity of Secondary Lithium Accumulators for Stationary Applications, in accordance with the annex to this Act.</t>
  </si>
  <si>
    <r>
      <rPr>
        <sz val="11"/>
        <rFont val="Calibri"/>
      </rPr>
      <t>https://apps.anatel.gov.br/ParticipaAnatel/VisualizarTextoConsulta.aspx?TelaDeOrigem=2&amp;ConsultaId=20233</t>
    </r>
  </si>
  <si>
    <t>SDA/MAPA Ordinance No. 1.101, 25 April 2024</t>
  </si>
  <si>
    <t>Public consultation that establishes the criteria and requirements for the accreditation and monitoring of laboratories by the Ministry of Agriculture and Livestock.Suggestions must be sent through the Normative Acts Monitoring System of the Secretariat of Agricultural Defense, by the link:https://sistemasweb.agricultura.gov.br/sisman/</t>
  </si>
  <si>
    <t>Accreditation and monitoring of laboratories by the Ministry of Agriculture and Livestock</t>
  </si>
  <si>
    <t>11.100.99 - Other standards related to laboratory medicine</t>
  </si>
  <si>
    <r>
      <rPr>
        <sz val="11"/>
        <rFont val="Calibri"/>
      </rPr>
      <t>https://www.in.gov.br/web/dou/-/portaria-sda/mapa-n-1.101-de-25-de-abril-de-2024-557401625</t>
    </r>
  </si>
  <si>
    <t>DEAS 821:2024, Maize seed — Requirements for certification, Second editionNote: This Draft East African Standard was also notified to the SPS Committee.</t>
  </si>
  <si>
    <t>This Draft East African Standard specifies the certification requirements for the production of pre-basic, basic and certified seed of maize (Zea mays L.). It includes requirements for eligible varieties, field standards, field inspections, seed sampling, laboratory standards, certificates, packaging, labelling and post-control tests.</t>
  </si>
  <si>
    <t>Maize seed for sowing (HS code(s): 100510); Plant growing (ICS code(s): 65.020.20)</t>
  </si>
  <si>
    <t>100510 - Maize seed for sowing</t>
  </si>
  <si>
    <t>65.020.20 - Plant growing</t>
  </si>
  <si>
    <t>Consumer information, labelling (TBT); Prevention of deceptive practices and consumer protection (TBT); Protection of human health or safety (TBT); Protection of animal or plant life or health (TBT); Quality requirements (TBT); Harmonization (TBT); Reducing trade barriers and facilitating trade (TBT)</t>
  </si>
  <si>
    <t>Plant health</t>
  </si>
  <si>
    <r>
      <rPr>
        <sz val="11"/>
        <rFont val="Calibri"/>
      </rPr>
      <t>https://members.wto.org/crnattachments/2024/TBT/UGA/24_03082_00_e.pdf</t>
    </r>
  </si>
  <si>
    <t>DEAS 822:2024, Sorghum seed — Requirements for certification, Second editionNote: This Draft East African Standard was also notified to the SPS Committee.</t>
  </si>
  <si>
    <t>This Draft East African Standard specifies the certification requirements for the production of pre-basic, basic and certified seed of sorghum (Sorghum bicolor (L.) Moench). It includes requirements for eligible varieties, field standards, field inspections, seed sampling, laboratory standards, certificates, packaging, labelling, and post control tests.</t>
  </si>
  <si>
    <t>Grain sorghum, for sowing (HS code(s): 100710); Plant growing (ICS code(s): 65.020.20); Sorghum  Seeds</t>
  </si>
  <si>
    <t>100710 - Grain sorghum, for sowing</t>
  </si>
  <si>
    <r>
      <rPr>
        <sz val="11"/>
        <rFont val="Calibri"/>
      </rPr>
      <t>https://members.wto.org/crnattachments/2024/TBT/UGA/24_03077_00_e.pdf</t>
    </r>
  </si>
  <si>
    <t>DEAS 825: 2024, Groundnut seed — Requirements for certification, Second EditionNote: This Draft East African Standard was also notified to the SPS Committee.</t>
  </si>
  <si>
    <t>This Draft East African Standard specifies the certification requirements for the production of pre-basic, basic and certified seed of groundnut (Arachis hypogaea L.). It includes requirements for eligible varieties, field standards, field inspections, seed sampling, laboratory standards, certificates, packaging, labelling, and post-control tests.</t>
  </si>
  <si>
    <t>Groundnut seed, for sowing (HS code(s): 120230); Plant growing (ICS code(s): 65.020.20)</t>
  </si>
  <si>
    <t>120230 - Groundnut seed, for sowing</t>
  </si>
  <si>
    <r>
      <rPr>
        <sz val="11"/>
        <rFont val="Calibri"/>
      </rPr>
      <t>https://members.wto.org/crnattachments/2024/TBT/UGA/24_03087_00_e.pdf</t>
    </r>
  </si>
  <si>
    <t>Draft Commission Delegated Regulation supplementing Regulation (EU) 2019/2144 of the European Parliament and of the Council by laying down detailed rules concerning the specific test procedures and technical requirements for the type-approval of heavy-duty motor vehicles with regard to their event data recorder and for the type-approval of those systems as separate technical units and amending Annex II to that Regulation </t>
  </si>
  <si>
    <t>This initiative provides the technical requirements and test procedures for the approval of trucks, buses and coaches (M2, M3, N2 and N3) with regard to the event data recorder systems in accordance with Article 6 of Regulation (EU) 2019/2144 of the European Parliament and of the Council including by making applicable in EU law the requirements of UN Regulation No [169]. It also covers the approval of EDR systems as separate technical units.</t>
  </si>
  <si>
    <t>Motor vehicles of categories M2, M3, N2 and N3 and separate technical units for such vehicles.</t>
  </si>
  <si>
    <t>43.080.10 - Trucks and trailers; 43.080.20 - Buses; 43.080.99 - Other commercial vehicles</t>
  </si>
  <si>
    <r>
      <rPr>
        <sz val="11"/>
        <rFont val="Calibri"/>
      </rPr>
      <t>https://members.wto.org/crnattachments/2024/TBT/EEC/24_03099_00_e.pdf
https://members.wto.org/crnattachments/2024/TBT/EEC/24_03099_01_e.pdf</t>
    </r>
  </si>
  <si>
    <t>Colombia</t>
  </si>
  <si>
    <t>Proyecto Resolución por la cual se expide el Reglamento Técnico aplicable a talleres, equipos y procesos de conversión de combustibles para uso vehicular. </t>
  </si>
  <si>
    <t>Expedir el Reglamento Técnico que deben cumplir los talleres en sus procesos de conversión y mantenimiento de los sistemas de gas natural vehicular GNCV y gas licuado de petróleo para uso vehicular AutoGLP, así como los fabricantes, importadores y comercializadores de los equipos para la adaptación, transformación, conversión y mantenimiento.Tiene por objetivo proteger la vida e integridad de las personas mediante la exigencia de requisitos técnicos de desempeño y seguridad sobre talleres, equipos y procesos de conversión y mantenimiento de los sistemas de gas para uso vehicular así como prevenir prácticas que puedan inducir a error a los consumidores.Así mismo es aplicable a los talleres y sus procesos de conversión de combustibles para uso vehicular, además de talleres de mantenimiento para vehículos dedicados, los mantenimientos y revisiones de tales vehículos, así como a los equipos de conversión de combustibles (Gas Natural, AutoGLP) para uso vehicular, que se fabriquen, importen o comercialicen en Colombia.</t>
  </si>
  <si>
    <t>Bombonas "damajuanas" botellas, frascos y artículos simil. para transporte o envasado, de plástico (Código(s) del SA: 392330); Recipientes para gas comprimido o licuado, de fundición, hierro o acero (Código(s) del SA: 7311); Partes y accesorios de tractores, vehículos automóviles para transporte de &gt;= 10 personas, automóviles de turismo, vehículos automóviles para transporte de mercancías o para usos especiales, n.c.o.p. (Código(s) del SA: 870899)</t>
  </si>
  <si>
    <t>392330 - Carboys, bottles, flasks and similar articles for the conveyance or packaging of goods, of plastics; 7311 - Containers for compressed or liquefied gas, of iron or steel.; 870899 - Parts and accessories, for tractors, motor vehicles for the transport of ten or more persons, motor cars and other motor vehicles principally designed for the transport of persons, motor vehicles for the transport of goods and special purpose motor vehicles, n.e.s.</t>
  </si>
  <si>
    <t>75.060 - Natural gas; 75.160.20 - Liquid fuels</t>
  </si>
  <si>
    <r>
      <rPr>
        <sz val="11"/>
        <rFont val="Calibri"/>
      </rPr>
      <t>https://members.wto.org/crnattachments/2024/TBT/COL/24_03061_00_s.pdf</t>
    </r>
  </si>
  <si>
    <t>DEAS 282:2024, Wheat and Durum wheat semolina - Specification, Second EditionNote: This Draft East African Standard was also notified under SPS committee</t>
  </si>
  <si>
    <t>This draft East African Standard specifies requirements, sampling and test methods for wheat semolina prepared  from  common wheat (Triticum aestivum L) or club wheat (Triticum compacturm host) mixtures  thereof, or to mixtures of these wheats in combination with durum wheat (Triticum durm desf)  and durum wheat semolina prepared from durum wheat (Triticum durum desf), intended human consumption. This  draft East African  Standard does not apply to wheat and durum  wheat  semolina for  non-food industrial or animal  feed use</t>
  </si>
  <si>
    <t>Durum wheat (excl. seed for sowing) (HS code(s): 100119); Wheat or meslin flour. (HS code(s): 1101); Cereals, pulses and derived products (ICS code(s): 67.060)</t>
  </si>
  <si>
    <t>100119 - Durum wheat (excl. seed for sowing); 1101 - Wheat or meslin flour.</t>
  </si>
  <si>
    <r>
      <rPr>
        <sz val="11"/>
        <rFont val="Calibri"/>
      </rPr>
      <t>https://members.wto.org/crnattachments/2024/TBT/TZA/24_03029_00_e.pdf</t>
    </r>
  </si>
  <si>
    <t>DEAS 2:2024, Maize grains — Specification, Fifth Edition. Note: This Draft East African Standard was also notified under SPS committee</t>
  </si>
  <si>
    <t>This draft East African Standard specifies requirements, sampling and test methods for maize grains of  varieties grown from common maize grains, Zea mays indentata L. and/or Zea mays indurata LZea mays everta or their hybrids intended for human consumption.</t>
  </si>
  <si>
    <t>Maize (excl. seed for sowing) (HS code(s): 100590); Cereals, pulses and derived products (ICS code(s): 67.060) maize grain. </t>
  </si>
  <si>
    <t>100590 - Maize (excl. seed for sowing)</t>
  </si>
  <si>
    <r>
      <rPr>
        <sz val="11"/>
        <rFont val="Calibri"/>
      </rPr>
      <t>https://members.wto.org/crnattachments/2024/TBT/TZA/24_03039_00_e.pdf</t>
    </r>
  </si>
  <si>
    <t>DEAS 823:2024, Sunflower seed — Requirements for certification, Second EditionNote: This Draft East African Standard was also notified to the SPS Committee.</t>
  </si>
  <si>
    <t>This Draft East African Standard specifies the certification requirements for the production of pre-basic, basic and certified seed of sunflower (Helianthus annuus L.). It includes requirements for eligible varieties, field standards, field inspections, seed sampling, laboratory standards, certificates, packaging, labelling, and post-control tests.</t>
  </si>
  <si>
    <t>Sunflower seeds, whether or not broken. (HS code(s): 1206); Plant growing (ICS code(s): 65.020.20)</t>
  </si>
  <si>
    <t>1206 - Sunflower seeds, whether or not broken.</t>
  </si>
  <si>
    <r>
      <rPr>
        <sz val="11"/>
        <rFont val="Calibri"/>
      </rPr>
      <t>https://members.wto.org/crnattachments/2024/TBT/UGA/24_02951_00_e.pdf</t>
    </r>
  </si>
  <si>
    <t>DEAS 754:2024, Chickpeas — Specification, Second Edition.Note: This Draft East African Standard was also notified under SPS committee</t>
  </si>
  <si>
    <t>This draft East African Standard specifies requirements and methods of sampling and test for dry chickpeas of the varieties (cultivars) grown from  Cicer arietinum Linn. intended for human consumption.</t>
  </si>
  <si>
    <t>Dried, shelled chickpeas "garbanzos", whether or not skinned or split (HS code(s): 071320); Cereals, pulses and derived products (ICS code(s): 67.060)</t>
  </si>
  <si>
    <t>071320 - Dried, shelled chickpeas "garbanzos", whether or not skinned or split</t>
  </si>
  <si>
    <r>
      <rPr>
        <sz val="11"/>
        <rFont val="Calibri"/>
      </rPr>
      <t>https://members.wto.org/crnattachments/2024/TBT/TZA/24_03024_00_e.pdf</t>
    </r>
  </si>
  <si>
    <t>DEAS 900: 2024, Cereals, pulses and their products — Sampling, Second Edition</t>
  </si>
  <si>
    <t>This draft  East African Standard specifies requirements for the dynamic or static sampling, by manual,  electronic or mechanical means,  for assessment  of  compliance to  East African  standards  for cereals, pulses and their products. It is not applicable to seed grain.</t>
  </si>
  <si>
    <t>Cereals, pulses and derived products (ICS code(s): 67.060)Sampling of Cereals, pulses and their products</t>
  </si>
  <si>
    <t>Prevention of deceptive practices and consumer protection (TBT); Harmonization (TBT); Cost saving and productivity enhancement (TBT)</t>
  </si>
  <si>
    <r>
      <rPr>
        <sz val="11"/>
        <rFont val="Calibri"/>
      </rPr>
      <t>https://members.wto.org/crnattachments/2024/TBT/TZA/24_03009_00_e.pdf</t>
    </r>
  </si>
  <si>
    <t>DEAS  765:2024, Brown  rice  —  Specification, Second Edition Note: This Draft East African Standard was also notified under SPS committee</t>
  </si>
  <si>
    <t>This draft East African Standard specifies the requirements and methods of sampling and test for brown  rice of the varieties grown from Oryza spp., intended for human consumption or for processing to milled rice. This standard also covers the parboiled brown rice.</t>
  </si>
  <si>
    <t>Husked or brown rice (HS code(s): 100620); Cereals, pulses and derived products (ICS code(s): 67.060)</t>
  </si>
  <si>
    <t>100620 - Husked or brown rice</t>
  </si>
  <si>
    <r>
      <rPr>
        <sz val="11"/>
        <rFont val="Calibri"/>
      </rPr>
      <t>https://members.wto.org/crnattachments/2024/TBT/TZA/24_03014_00_e.pdf</t>
    </r>
  </si>
  <si>
    <t>1101 - Wheat or meslin flour.; 100119 - Durum wheat (excl. seed for sowing)</t>
  </si>
  <si>
    <t>DEAS 824:2024, Soybean seed — Requirements for certification, Second Edition; Note: This Draft East African Standard was also notified to the SPS Committee.</t>
  </si>
  <si>
    <t>This Draft East African Standard specifies the certification requirements for the production of pre-basic, basic and certified seed of soybean (Glycine max (L.) Merrill). It includes requirements for eligible varieties, field standards, field inspections, seed sampling, laboratory standards, certificates, packaging, labelling, and post-control tests.</t>
  </si>
  <si>
    <t>Soya bean seed, for sowing (HS code(s): 120110); Plant growing (ICS code(s): 65.020.20)</t>
  </si>
  <si>
    <t>120110 - Soya bean seed, for sowing</t>
  </si>
  <si>
    <r>
      <rPr>
        <sz val="11"/>
        <rFont val="Calibri"/>
      </rPr>
      <t>https://members.wto.org/crnattachments/2024/TBT/UGA/24_02956_00_e.pdf</t>
    </r>
  </si>
  <si>
    <t>DEAS 762: 2024, Dry soybeans — Specification, Second EditionNote: This Draft East African Standard was also notified under SPS committee</t>
  </si>
  <si>
    <t>This  draft  East African Standard specifies requirements,  sampling and  test methods for dry soybeans of varieties (cultivars) grown from Glycine max (L.) Merr. intended for human consumption.</t>
  </si>
  <si>
    <t>Soya beans, whether or not broken (excl. seed for sowing) (HS code(s): 120190); Cereals, pulses and derived products (ICS code(s): 67.060)</t>
  </si>
  <si>
    <t>120190 - Soya beans, whether or not broken (excl. seed for sowing)</t>
  </si>
  <si>
    <r>
      <rPr>
        <sz val="11"/>
        <rFont val="Calibri"/>
      </rPr>
      <t>https://members.wto.org/crnattachments/2024/TBT/TZA/24_03019_00_e.pdf</t>
    </r>
  </si>
  <si>
    <t>Panama</t>
  </si>
  <si>
    <t>EVALUACIÓN DE CONFORMIDAD PARA LA COMERCIALIZACIÓN DE CEMENTO. </t>
  </si>
  <si>
    <t>El presente reglamento técnico tiene como objeto establecer el Procedimiento de Evaluación de la Conformidad (PEC) para verificar y controlar la Calidad de los Cementos Hidráulicos que se producen, se importan, se utilizan y/o se comercializan en la República de Panamá. </t>
  </si>
  <si>
    <t>ICS: 91.100.10</t>
  </si>
  <si>
    <t>91.100.10 - Cement. Gypsum. Lime. Mortar; 91 - Construction materials and building</t>
  </si>
  <si>
    <t>DEAS 44: 2024, Milled  maize (corn) products — Specification, sixth Edition.Note: This Draft East African Standard was also notified under SPS committee</t>
  </si>
  <si>
    <t>This draft East African Standard specifies requirements, sampling and test methods for whole maize  meal, granulated  maize  meal,  sifted  maize  meal,  maize  grits  and  maize  flour  from  the  grains  of  common  maize  (Zeamays L.) intended for human consumption. This  standard  does  not  apply  to  fortified  milled  maize  (corn)  products  and  maize  grits intended  for  brewing, manufacturing of starch and any other industrial use.</t>
  </si>
  <si>
    <t>Maize "corn" flour (HS code(s): 110220); Groats and meal of maize "corn" (HS code(s): 110313); Cereals, pulses and derived products (ICS code(s): 67.060)Milled  maize (corn) products</t>
  </si>
  <si>
    <t>110313 - Groats and meal of maize "corn"; 110220 - Maize "corn" flour</t>
  </si>
  <si>
    <r>
      <rPr>
        <sz val="11"/>
        <rFont val="Calibri"/>
      </rPr>
      <t>https://members.wto.org/crnattachments/2024/TBT/TZA/24_03034_00_e.pdf</t>
    </r>
  </si>
  <si>
    <t>Georgia</t>
  </si>
  <si>
    <t>National Annexes (NA) to Eurocode 6 “Design of Masonry Structures”.</t>
  </si>
  <si>
    <t>Basis for the design of building and civil engineering works in masonry.</t>
  </si>
  <si>
    <t>Technical aspects (ICS code(s): 91.010.30); Masonry (ICS code(s): 91.080.30)</t>
  </si>
  <si>
    <t>91.010.30 - Technical aspects; 91.080.30 - Masonry</t>
  </si>
  <si>
    <t>110220 - Maize "corn" flour; 110313 - Groats and meal of maize "corn"</t>
  </si>
  <si>
    <t>Reforma parcial a la normativa técnica sanitaria sustitutiva para la obtención de la notificación sanitaria y control de los productos higiénicos de uso industrial, productos higiénicos desinfectantes de uso hospitalario, productos desinfectantes de grado alimentario y de los establecimientos en donde se fabrican, maquilan, almacenan, distribuyen, importan y comercializan, publicada en registro oficial no. 350 de 18 de octubre de 2018</t>
  </si>
  <si>
    <t>Proyecto normativo “Reforma parcial a la normativa técnica sanitaria sustitutiva para la obtención de la notificación sanitaria y control de los productos higiénicos de uso industrial, productos higiénicos desinfectantes de uso hospitalario, productos desinfectantes de grado alimentario y de los establecimientos en donde se fabrican, maquilan, almacenan, distribuyen, importan y comercializan”.</t>
  </si>
  <si>
    <t>Proyecto normativo “Reforma parcial a la normativa técnica sanitaria sustitutiva para la obtención de la notificación sanitaria y control de los productos higiénicos de uso industrial, productos higiénicos desinfectantes de uso hospitalario, productos desinfectantes de grado alimentario y de los establecimientos en donde se fabrican, maquilan, almacenan, distribuyen, importan y comercializan, publicada en registro oficial no. 350 de 18 de octubre de 2018”.</t>
  </si>
  <si>
    <t>11.080 - Sterilization and disinfection; 71.100.35 - Chemicals for industrial and domestic disinfection purposes</t>
  </si>
  <si>
    <r>
      <rPr>
        <sz val="11"/>
        <rFont val="Calibri"/>
      </rPr>
      <t>https://members.wto.org/crnattachments/2024/TBT/ECU/24_02966_00_s.pdf
www.controlsanitario.gob.ec</t>
    </r>
  </si>
  <si>
    <t>The Product Safety and Metrology etc (Amendment) (Marking and Labelling) Regulations 2024</t>
  </si>
  <si>
    <t>The United Kingdom has announced its intention to introduce a voluntary option for businesses to use digital labelling, as an alternative to physical labelling, for certain marking and information requirements. This will apply to most manufactured products. Where the Regulations require businesses to provide a product’s UK conformity marking, manufacturer details, importer details, responsible person details (or in the case of the Aerosols Dispensers Regulations 2009, the person responsible for the marketing of the aerosol dispenser) and UK Declaration of Conformity, this will allow businesses to provide access to such marking and information through a digital link. The United Kingdom also intends to make permanent the current temporary labelling easements relating to a product’s UK conformity marking and importer details (G/TBT/N/GBR/49). Where the Regulations require businesses to provide a product’s UK conformity marking and importer details on a product, this will allow businesses to provide the same marking and details on the product’s packaging, on a label affixed to the product or the product’s packaging, or on an accompanying document. In respect of the existing importer details easement, this will be made permanent and expanded to provide more flexibility for all importers.These labelling easements will also be extended to cover a product’s manufacturer details. Where the Regulations require businesses to provide manufacturer or responsible person details (or marketer details in the case of the Aerosols Dispensers Regulations 2009) on the product, this will also allow businesses to provide these details on the product’s packaging, on a label affixed to the product or the product’s packaging, or on an accompanying document. This legislation applies to Great Britain (England, Scotland and Wales).</t>
  </si>
  <si>
    <t>Products covered fall under the 18 product regulations under the responsibility of the Department for  Business  and Trade, the Ecodesign  for Energy-Related  Products  Regulations 2010 (Department  for  Energy Security  and  Net Zero),  the  Explosives Regulations  2014 (Department for Work and Pensions (Health and Safety Executive)), and the Restriction of  the Use  of  Certain Hazardous  Substances  in Electrical  and  Electronic Equipment Regulations 2012 (Department for Environment, Food and Rural Affairs). A full list of these regulations is attached to this notification.These regulations cover a range of manufactured products including mobile phones, lifts, industrial machinery, toys, and household appliances. Such products are included within, but are not limited to, the following HS codes: 36, 39, 73, 76, 85, 95, 96.</t>
  </si>
  <si>
    <t>36 - EXPLOSIVES; PYROTECHNIC PRODUCTS; MATCHES; PYROPHORIC ALLOYS; CERTAIN COMBUSTIBLE PREPARATIONS; 39 - PLASTICS AND ARTICLES THEREOF; 73 - ARTICLES OF IRON OR STEEL; 76 - ALUMINIUM AND ARTICLES THEREOF; 85 - ELECTRICAL MACHINERY AND EQUIPMENT AND PARTS THEREOF; SOUND RECORDERS AND REPRODUCERS, TELEVISION IMAGE AND SOUND RECORDERS AND REPRODUCERS, AND PARTS AND ACCESSORIES OF SUCH ARTICLES; 95 - TOYS, GAMES AND SPORTS REQUISITES; PARTS AND ACCESSORIES THEREOF; 96 - MISCELLANEOUS MANUFACTURED ARTICLES</t>
  </si>
  <si>
    <t>Cost saving and productivity enhancement (TBT)</t>
  </si>
  <si>
    <r>
      <rPr>
        <sz val="11"/>
        <rFont val="Calibri"/>
      </rPr>
      <t>https://members.wto.org/crnattachments/2024/TBT/GBR/24_02926_00_e.pdf
https://members.wto.org/crnattachments/2024/TBT/GBR/24_02926_01_e.pdf</t>
    </r>
  </si>
  <si>
    <t>Designation of Shitei Yakubutsu (designated substances), based on the Act on Securing Quality, Efficacy and Safety of Products Including Pharmaceuticals and Medical Devices (hereinafter referred to as the Act). (1960, Law No.145) </t>
  </si>
  <si>
    <t>Proposal for the additional designation of 1 substance and 3 substance groups as Shitei Yakubutsu, and their proper uses under the Act.</t>
  </si>
  <si>
    <t>Substances with probable effects on the central nervous system</t>
  </si>
  <si>
    <r>
      <rPr>
        <sz val="11"/>
        <rFont val="Calibri"/>
      </rPr>
      <t>https://members.wto.org/crnattachments/2024/TBT/JPN/24_02903_00_e.pdf</t>
    </r>
  </si>
  <si>
    <t>Draft of Egyptian standard for “ Safety requirements for bonded abrasive products”</t>
  </si>
  <si>
    <t>This draft of Egyptian standard is applicable to rotating bonded abrasive products. It specifies requirements and/or measures for the removal or reduction of hazards resulting from the design and application of the abrasive products._x000D_
This document also contains procedures and tests for verification of compliance with the requirements as well as safety information for use, which is to be made available to the user by the manufacturer._x000D_
This document does not apply to super abrasive products and coated abrasive products.Worth mentioning is that this draft standard is technically identical with EN 12413:2019</t>
  </si>
  <si>
    <t>Abrasives (ICS code(s): 25.100.70)</t>
  </si>
  <si>
    <t>25.100.70 - Abrasives</t>
  </si>
  <si>
    <t>Draft of the Egyptian Standard for “ Energy performance of lifts, escalators and moving walks —  Part 1: Energy measurement and verification ”</t>
  </si>
  <si>
    <t>This draft Standard specifies:a) methods of measuring actual energy consumption of lifts, escalators and moving walks on a single unit basis;                    b)  methods of carrying out periodic energy verification checks on lifts, escalators and moving walks in operation.     This document only considers the energy performance during the operational portion of the life cycle of the lifts, escalators or moving walks.                    For lifts, this document does not cover energy aspects, such as:                         a)  hoist way lighting;                                                                               b)  heating and cooling equipment, including fans in the lift car;                                           c)   machine room lighting;                                                                                        d)  machine room heating, ventilation and air conditioning;                                                     e)  non-lift, display systems, closed circuit television security cameras, etc.;                        f) non-lift, monitoring systems (building management systems, etc.);                                     g) the effect of lift group dispatching on energy consumption;                                        h) non-lift equipment consumption through the power sockets;                                          i)  energy storage systems if used as an alternative energy source for operation.                      For escalators and moving walks, this document does not cover energy aspects of the ancillary equipment, such as:                                                                                          a)  lighting with the exception of comb plate lighting and step gap lighting and traffic light;                                                                                                                              b)  cooling and heating;                                                                                              c)  alarm devices and emergency battery supplies equipment, etc.      Worth mentioning is that this draft standard is technically identical with ISO 25745-1:2023                                                                                                           </t>
  </si>
  <si>
    <t>Lifts. Escalators (ICS code(s): 91.140.90)</t>
  </si>
  <si>
    <t>91.140.90 - Lifts. Escalators</t>
  </si>
  <si>
    <t>Draft of the Egyptian Standard for “ Energy performance of lifts, escalators and moving walks — Part 3: Energy calculation and classification for escalators and moving walks”</t>
  </si>
  <si>
    <t>This draft Standard specifies generic tools for estimating energy consumption of escalators and moving walks, and a consistent method for energy performance classification of existing, modernized, or new escalators and moving walks.                                                                                                        It considers the energy performance during the operational portion of the life cycle of escalators and moving walks. It does not cover energy consumption and classification of the ancillary equipment, such as the following:a) lighting with the exception of comb plate lighting, step gap lighting, and traffic light (comb plate lighting, step gap lighting, and traffic light are considered essential for the operation of the equipment and are therefore not defined as ancillary equipment); b) cooling and heating and machine room ventilation;c) alarm devices and emergency battery supplies equipment, etc.;d) environmental conditions;e) consumption through the power sockets.There can be other electrical loads not associated with the escalator or moving walk, and not included.It considers all escalators and inclined moving walks up to a rise of 8 m and horizontal moving walks with a length up to 60 m (this represents about 85 % of worldwide installed units).Worth mentioning is that this draft standard is technically identical with ISO 25745-3:2015  (confirmed 2020).                       </t>
  </si>
  <si>
    <t>The partial revision of the Regulation for Enforcement of the Act on Control of Household Products Containing Harmful Substances </t>
  </si>
  <si>
    <t>To revise the criteria for Tris (2, 3-dibromopropyl) phosphate to “not more than 8 µg in 1 g of sample” and the criteria for Bis (2, 3-dibromopropyl) phosphate compounds to “not more than 10 µg in 1 g of sample”.</t>
  </si>
  <si>
    <t>Household Products.</t>
  </si>
  <si>
    <r>
      <rPr>
        <sz val="11"/>
        <rFont val="Calibri"/>
      </rPr>
      <t>https://members.wto.org/crnattachments/2024/TBT/JPN/24_02900_00_e.pdf</t>
    </r>
  </si>
  <si>
    <t>Draft of the Egyptian Standard for “ Energy performance of lifts, escalators and moving walks —  Part 2: Energy calculation and classification for lifts (elevators)”</t>
  </si>
  <si>
    <t>This draft Standard specifies a method to estimate energy consumption based on measured values, calculation, or simulation, on an annual basis for traction, hydraulic and positive drive lifts on a single unit basis, and an energy classification system for new, existing, and modernized traction, hydraulic, and positive drive lifts on a single unit basis.It applies to passenger and goods passenger lifts with rated speeds greater than 0,15 m/s and only considers the energy performance during the operational portion of the life cycle of the lifts. For other types of lifts (e.g. service lifts, lifting platforms, etc.), it can be taken as a reference.It does not cover energy aspects, which affect the measurements, calculations, and simulations, such as the following: hoist way lighting; heating and cooling equipment in the lift car; machine room lighting; machine room heating, ventilation, and air conditioning; non-lift display systems, CCTV security cameras, etc.; non-lift monitoring systems (e.g. building management systems, etc.); effect of lift group dispatching on energy consumption; environmental conditions; consumption through the power sockets; lifts whose travel includes an express zone (an express zone is unlikely to affect the average car load but can significantly affect the average travel distance).Worth mentioning is that this draft standard is technically identical with ISO 25745-2:2015/Amd1: 2023</t>
  </si>
  <si>
    <t>Draft Resolution of the Cabinet of Ministers of Ukraine "On Amendments to Annexes 3 and 4 to the Technical Regulation on the Restriction of the Use of Certain Hazardous Substances in Electrical and Electronic Equipment"</t>
  </si>
  <si>
    <t>The draft Resolution provides for amendments to Annexes 3 and 4 to the Technical Regulation on the Restriction of the Use of Certain Hazardous Substances in Electrical and Electronic Equipment, approved by Resolution of the Cabinet of Ministers of Ukraine No. 139 of 10.03.2017, by extending the validity of certain exemptions to the restrictions and supplementing the said Annexes with new exemptions._x000D_
The amendments, in particular, related to exemptions for mercury in melt pressure transducers for capillary rheometers at temperatures over 300 °C and pressures over 1000 bar, as well as for cadmium and lead in plastic profiles in electrical and electronic windows and doors containing recovered rigid polyvinyl chloride. _x000D_
Such amendments are developed in order to bring the provisions of the Technical Regulation in compliance with the requirements of the Directive 2011/65/EU of the European Parliament and of the Council of 8 June 2011 on the restriction of the use of certain hazardous substances in electrical and electronic equipment, Annexes III and IV to which were amended in 2023 by Commission Delegated Directive (EU) 2023/1437 of 4 May 2023 and Commission Delegated Directive (EU) 2024/232 of 25 October 2023.</t>
  </si>
  <si>
    <t>Electrical and electronic equipment</t>
  </si>
  <si>
    <t>29 - ELECTRICAL ENGINEERING; 31 - ELECTRONICS; 71.100 - Products of the chemical industry; 91.060.50 - Doors and windows</t>
  </si>
  <si>
    <r>
      <rPr>
        <sz val="11"/>
        <rFont val="Calibri"/>
      </rPr>
      <t>https://members.wto.org/crnattachments/2024/TBT/UKR/24_02925_00_x.pdf
https://www.me.gov.ua/Documents/Detail?lang=uk-UA&amp;id=6ca3808d-9138-46bb-9c4d-6be802ea060e&amp;title=ProektPostanoviKabinetuMinistrivUkrainiproVnesenniaZminUDodatki3-I4-DoTekhnichnogoReglamentuObmezhenniaVikoristanniaDeiakikhNebezpechnikhRechovinVElektrichnomuTaElektronnomuObladnanni</t>
    </r>
  </si>
  <si>
    <t>Draft Commission Delegated Regulation supplementing Regulation (EU) 2023/1542 of the European Parliament and of the Council by establishing the methodology for the calculation and verification of the carbon footprint of electric vehicle batteries</t>
  </si>
  <si>
    <t>This draft Commission Delegated Regulation concerns the rules on how to calculate the carbon footprint for the purposes of Article 7 of Regulation (EU) 2023/1542 concerning batteries and waste batteries. It also contains rules for the verification of the carbon footprint calculation in the context of the conformity assessment.</t>
  </si>
  <si>
    <t>Electric vehicle batteries</t>
  </si>
  <si>
    <t>29.220 - Galvanic cells and batteries</t>
  </si>
  <si>
    <t>Protection of the environment (TBT); Other (TBT)</t>
  </si>
  <si>
    <r>
      <rPr>
        <sz val="11"/>
        <rFont val="Calibri"/>
      </rPr>
      <t>https://members.wto.org/crnattachments/2024/TBT/EEC/24_02890_00_e.pdf
https://members.wto.org/crnattachments/2024/TBT/EEC/24_02890_01_e.pdf</t>
    </r>
  </si>
  <si>
    <t>DKS 3009: 2024 Biodegradable polymer materials for plant seedling potting — Specification </t>
  </si>
  <si>
    <t>This document is applicable to biodegradable polymer material for  plant seedling potting material.. This document specifies test methods and evaluation criteria by addressing the following characteristics: a)  control of constituents;b)  biodegradation;c)  negative effects on terrestrial organisms.</t>
  </si>
  <si>
    <t>Plastics in general (ICS code(s): 83.080.01)</t>
  </si>
  <si>
    <t>83.080.01 - Plastics in general</t>
  </si>
  <si>
    <t>Consumer information, labelling (TBT); Prevention of deceptive practices and consumer protection (TBT); Quality requirements (TBT); Reducing trade barriers and facilitating trade (TBT); Cost saving and productivity enhancement (TBT)</t>
  </si>
  <si>
    <r>
      <rPr>
        <sz val="11"/>
        <rFont val="Calibri"/>
      </rPr>
      <t xml:space="preserve">https://members.wto.org/crnattachments/2024/TBT/KEN/24_02888_00_e.pdf
Kenya Bureau of Standards
WTO/TBT National Enquiry Point
P.O. Box: 54974-00200
 Nairobi
 Kenya
Telephone: + (254) 020 605490
 605506/6948258
Fax: + (254) 020 609660/609665
E-mail: info@kebs.org; Website: http://www.kebs.org
</t>
    </r>
  </si>
  <si>
    <t>Draft Commission Implementing Regulation establishing the format of the carbon footprint declaration for batteries pursuant to Regulation (EU) 2023/1542</t>
  </si>
  <si>
    <t>This draft Commission Implementing Regulation concerns the format of the carbon footprint declaration that is required by Article 7 of Regulation (EU) 2023/1542 concerning batteries and waste batteries. The proposed format is tabular format, both in the case of a physically declaration and in the case of an electronic one.</t>
  </si>
  <si>
    <t>Electric vehicle batteries, rechargeable industrial batteries and batteries for light means of transport</t>
  </si>
  <si>
    <r>
      <rPr>
        <sz val="11"/>
        <rFont val="Calibri"/>
      </rPr>
      <t>https://members.wto.org/crnattachments/2024/TBT/EEC/24_02892_00_e.pdf
https://members.wto.org/crnattachments/2024/TBT/EEC/24_02892_01_e.pdf</t>
    </r>
  </si>
  <si>
    <t>Draft Regulations The Producer Responsibility Obligations (Packaging and Packaging Waste) Regulations 2024 (Provisions being notified are Part 3 – Chapter 2 – Recycling Information) </t>
  </si>
  <si>
    <t>The Regulations will require certain categories of businesses, including importers who are established and supply packaged products Fin the UK, to label packaging as ‘Recycle’ or ‘Do Not Recycle’ together with a logo, as specified in the Regulations. Businesses that manufacture or import unfilled packaging for supply to another business will be required to provide information on its recyclability.  This will inform correct labelling by the businesses that subsequently fill that packaging. A common methodology to determine recyclability will be publicly available. This will inform businesses which label to apply. The Regulations will include details of the types of packaging that must be labelled, flexibility regarding medical and veterinary products, and exemptions for certain packaging items such as small packaging.  </t>
  </si>
  <si>
    <t>3923 Articles for the conveyance or packing of goods, of plastics; stoppers, lids, caps and other closures, of plastics, 4819 packaging made of paper and cardboard,7010 Carboys, bottles, flasks, jars, pots, phials, ampoules and other containers, of glass, of a kind used for the conveyance or packing of goods, preserving jars, stoppers, lids and other closures, of glass,6305 Sacks and bags, of a kind used for the packing of goods, of all types of textile materials8309 Stoppers, caps and lids, incl. crown corks, screw caps and pouring stoppers, capsules for bottles, threaded bungs, bung covers, seals and other packing accessoriesEx 6909 Ceramic wares for laboratory, chemical or other technical uses; ceramic troughs, tubs and similar receptacles of a kind used in agriculture; ceramic pots, jars and similar articles of a kind used for the conveyance or packaging of goods 7310 Tanks, casks, drums, cans, boxes and similar containers, for any material (other than compressed or liquefied gas), of iron or steel, of a capacity not exceeding 300 l, whether or not lined or heat-insulated, but not fitted with mechanical or thermal equipment7612 Aluminium casks, drums, cans, boxes and similar containers (including rigid or collapsible tubular containers), for any material (other than compressed or liquefied gas), of a capacity not exceeding 300 litres, whether or not lined or heat-insulated, but not fitted with mechanical or thermal equipmentEx 3919, Ex 3920, Ex 3921 – wrappings if made of plasticsEx 4804, Ex 4805, Ex 4808, Ex 4813, Ex 4823 – wrappings if made of paperTo note that the above listed products are only in scope of the labelling requirements if they are used as ‘primary packaging’ (regulation 7.1.a) or ‘shipment packaging’ (regulation 7.1.d) of the draft regulations. primary packaging, which is packaging conceived so as to constitute a sales unit to the final user or consumer at the point of purchase;Shipment packaging, which is packaging in addition to primary packaging on items which are sold online or by mail order which are either delivered direct to the purchaser or collected by the purchaser from a shop or other collection point after they have been purchased. </t>
  </si>
  <si>
    <t>4819 - Cartons, boxes, cases, bags and other packing containers, of paper, paperboard, cellulose wadding or webs of cellulose fibres, n.e.s.; box files, letter trays, and similar articles, of paperboard of a kind used in offices, shops or the like; 3921 - Plates, sheets, film, foil and strip, of plastics, reinforced, laminated, supported or similarly combined with other materials, or of cellular plastic, unworked or merely surface-worked or merely cut into squares or rectangles (excl. self-adhesive products, floor, wall and ceiling coverings of heading 3918); 3923 - Articles for the conveyance or packaging of goods, of plastics; stoppers, lids, caps and other closures, of plastics; 4804 - Uncoated kraft paper and paperboard, in rolls of a width &gt; 36 cm or in square or rectangular sheets with one side &gt; 36 cm and the other side &gt; 15 cm in the unfolded state (excl. goods of heading 4802 or 4803); 4805 - Other paper and paperboard, uncoated, in rolls of a width &gt; 36 cm or in square or rectangular sheets with one side &gt; 36 cm and the other side &gt; 15 cm in the unfolded state, not worked other than as specified in Note 3 to this chapter, n.e.s.; 4808 - Corrugated paper and paperboard "with or without glued flat surface sheets", creped, crinkled, embossed or perforated, in rolls of a width &gt; 36 cm or in square or rectangular sheets with one side &gt; 36 cm and the other side &gt; 15 cm in the unfolded state (excl. goods of heading 4803); 4813 - Cigarette paper, whether or not cut to size or in the form of booklets or tubes; 3920 - Plates, sheets, film, foil and strip, of non-cellular plastics, not reinforced, laminated, supported or similarly combined with other materials, without backing, unworked or merely surface-worked or merely cut into squares or rectangles (excl. self-adhesive products, and floor, wall and ceiling coverings of heading 3918); 3919 - Self-adhesive plates, sheets, film, foil, tape, strip and other flat shapes, of plastics, whether or not in rolls (excl. floor, wall and ceiling coverings of heading 3918); 6305 - Sacks and bags, of a kind used for the packing of goods, of all types of textile materials; 6909 - Ceramic wares for laboratory, chemical or other technical uses; ceramic troughs, tubs and similar receptacles used in agriculture; ceramic pots, jars and similar articles used for the conveyance or packing of goods (excl. millstones, polishing stones, grindstones and the like of heading 6804; refractory ceramic goods; household articles; containers for shops; electrical devices, insulators and other insulating fittings); 7010 - Carboys, bottles, flasks, jars, pots, phials, ampoules and other containers, of glass, of a kind used for the conveyance or packing of goods, preserving jars, stoppers, lids and other closures, of glass (excl. glass envelopes and containers, with vacuum insulation, perfume atomizers, flasks, bottles etc. for atomizers); 7310 - Tanks, casks, drums, cans, boxes and similar containers, of iron or steel, for any material "other than compressed or liquefied gas", of a capacity of &lt;= 300 l, not fitted with mechanical or thermal equipment, whether or not lined or heat-insulated, n.e.s.; 7612 - Casks, drums, cans, boxes and similar containers, incl. rigid or collapsible tubular containers, of aluminium, for any material (other than compressed or liquefied gas), of a capacity of &lt;= 300 l, not fitted with mechanical or thermal equipment, whether or not lined or heat-insulated, n.e.s.; 8309 - Stoppers, caps and lids, incl. crown corks, screw caps and pouring stoppers, capsules for bottles, threaded bungs, bung covers, seals and other packing accessories, of base metal; 4823 - Paper, paperboard, cellulose wadding and webs of cellulose fibres, in strips or rolls of a width &lt;= 36 cm, in rectangular or square sheets of which no side &gt; 36 cm in the unfolded state, or cut to shape other than rectangular or square, and articles of paper pulp, paper, paperboard, cellulose wadding or webs or cellulose fibres, n.e.s.</t>
  </si>
  <si>
    <t>55.020 - Packaging and distribution of goods in general</t>
  </si>
  <si>
    <t>Consumer information, labelling (TBT); Protection of the environment (TBT)</t>
  </si>
  <si>
    <r>
      <rPr>
        <sz val="11"/>
        <rFont val="Calibri"/>
      </rPr>
      <t>https://members.wto.org/crnattachments/2024/TBT/GBR/24_02787_00_e.pdf</t>
    </r>
  </si>
  <si>
    <t>Lægemidler</t>
  </si>
  <si>
    <t>Materialer til produkter (produkter) i kontakt med menneskelig hud, tøj, fodtøj</t>
  </si>
  <si>
    <t>Biocidholdige produkter</t>
  </si>
  <si>
    <t>Pharmaceutics (ICS-kode(r): 11.120)</t>
  </si>
  <si>
    <t>Sikkerhed i hjemmet (ICS-kode(r): 13.120), Små køkkenmaskiner (ICS-kode(r): 97.040.50), Elektriske apparater til opvarmning af væsker</t>
  </si>
  <si>
    <t>Transport generelt (ICS-kode(r): 03.220.01); Miljøøkonomi. Bæredygtighed (ICS-kode(r): 13.020.20)</t>
  </si>
  <si>
    <t>Papirprodukter (ICS-kode(r): 85.080)</t>
  </si>
  <si>
    <t>Færdigpakkede frugter eller grøntsager pakket i ikke-detailbeholdere</t>
  </si>
  <si>
    <t>Gødning (ICS-kode(r): 65.080)</t>
  </si>
  <si>
    <t>Kraftige motorer; Miljøbeskyttelse (ICS-kode(r): 13.020); Transportudstødningsemissioner (ICS-kode(r): 13.040.50)</t>
  </si>
  <si>
    <t>Mælk og forarbejdede mejeriprodukter (ICS-kode(r): 67.100.10)</t>
  </si>
  <si>
    <t>Husholdnings-, kommercielle og lignende elektriske apparater</t>
  </si>
  <si>
    <t>Gasmålere (HS: 902810)</t>
  </si>
  <si>
    <t xml:space="preserve">Mobiltelefon, der bruger E-UTRA (4G) teknologi </t>
  </si>
  <si>
    <t>Pesticider</t>
  </si>
  <si>
    <t>Genanvendelige plastikposer</t>
  </si>
  <si>
    <t xml:space="preserve">Lægemidler </t>
  </si>
  <si>
    <t>Vilde dyr</t>
  </si>
  <si>
    <t>Ikke-alkoholholdige drikkevarer (ICS-kode(r): 67.160.20)</t>
  </si>
  <si>
    <t>Mærkning af færdigpakkede fødevarer ICS: 67.040</t>
  </si>
  <si>
    <t>Luftfartsturbinebrændstof</t>
  </si>
  <si>
    <t>Lermål indeholdende polycykliske aromatiske kulbrinter (PAH'er).</t>
  </si>
  <si>
    <t>Mad</t>
  </si>
  <si>
    <t>Animalske og vegetabilske produkter</t>
  </si>
  <si>
    <t>Radiokommunikation (ICS 33.060)</t>
  </si>
  <si>
    <t>Produkt, der indeholder nye kemiske stoffer</t>
  </si>
  <si>
    <t>Punkttype varmebranddetektorer (HS-kode(r): 853110); (ICS-kode(r): 13.220.20)</t>
  </si>
  <si>
    <t>Korrugerede rustfrie stålrør til tilslutning af gasapparater, Armeringsslange til tilslutning af gasapparater, Elektromagnetisk nødafspærringsventil til gas (HS-kode(r): 391739; 830710; 848180); (ICS-kode(r): 91.140)</t>
  </si>
  <si>
    <t>Luftkølede kommercielle pakke klimaanlæg og varmepumper; Varmepumper (undtagen klimaanlæg henhørende under pos. 8415) (HS-kode(r): 841861); Miljøbeskyttelse (ICS-kode(r): 13.020); Ventilatorer. Fans. Airconditionanlæg (ICS-kode(r): 23.120); Energieffektivitet. Energibesparelse generelt (ICS-kode(r): 27.015); Varmepumper (ICS-kode(r): 27.080)</t>
  </si>
  <si>
    <t>Badehjælpemidler til børnepasning (ICS-kode(r): 97.190)</t>
  </si>
  <si>
    <t>ELEKTRISKE MASKINER OG UDSTYR SAMT DELE DERTIL; LYDOPTAGERE OG -GENGIVERE, TV-BILLEDE- OG LYDOPTAGERE OG -GENGIVERE SAMT DELE OG TILBEHØR TIL SÅDANNE ARTIKLER (HS-kode(r): 85); Telekommunikation. Lyd- og videoteknik (ICS-kode(r): 33)</t>
  </si>
  <si>
    <t>Elektrisk tændings- eller startudstyr af den art, der anvendes til forbrændingsmotorer med gnisttænding eller kompressionstænding (HS 8511)</t>
  </si>
  <si>
    <t>Kemiske stoffer, herunder blandinger, enten fremstillet eller i deres naturlige tilstand</t>
  </si>
  <si>
    <t>Badekar, stativer og ikke-stand-alone badehjælpemidler til børnepasning (ICS-kode(r): 97.190)</t>
  </si>
  <si>
    <t>Digital radiosender</t>
  </si>
  <si>
    <t>Krybber (HS-kode(r): 9403); (ICS-kode(r): 97.140; 97.190)</t>
  </si>
  <si>
    <t>Brandalarmmodtagelses- og afsendelsessystem (HS-kode(r): 851769); (ICS-kode(r): 13.220.20)</t>
  </si>
  <si>
    <t>Manuelle brandkald (HS-kode(r): 853190); (ICS-kode(r): 13.220.20)</t>
  </si>
  <si>
    <t>Faldsikring - automatisk klatresystem mod fald (HS-kode(r): 847989); (ICS-kode(r): 13.340.99)</t>
  </si>
  <si>
    <t>Digital radiomodtager</t>
  </si>
  <si>
    <t>Tørretumblere (HS-kode(r): 84512); (ICS-kode(r): 13.120; 97.060)</t>
  </si>
  <si>
    <t>Denne GSO tekniske forskrift har til formål at sikre sikker produktion, transport, håndtering, brug og bortskaffelse af farlige materialer i overensstemmelse med GHS-kravene.(ICS: 71.100)</t>
  </si>
  <si>
    <t>Per- og polyfluoralkylstoffer; Miljøbeskyttelse (ICS-kode(r): 13.020); Sikkerhed i hjemmet (ICS-kode(r): 13.120); Produktion i den kemiske industri (ICS-kode(r): 71.020); Produkter fra den kemiske industri (ICS-kode(r): 71.100)</t>
  </si>
  <si>
    <t>Majs eller majs (HS-kode(r): 1005); Korn, bælgfrugter og afledte produkter (ICS-kode(r): 67.060)</t>
  </si>
  <si>
    <t>Tekstilvarer</t>
  </si>
  <si>
    <t>Maskindrevne løfteplatforme (HS-kode(r): 8428); (ICS-kode(r): 11.180.10; 91.140.90)</t>
  </si>
  <si>
    <t>Farlige materialer</t>
  </si>
  <si>
    <t>Kobberchloridhydroxid (HS-kode(r): 350790); (ICS-kode(r): 65.120)</t>
  </si>
  <si>
    <t>Måleinstrumenter, der er underlagt typegodkendelse og verifikation.</t>
  </si>
  <si>
    <t>Selvstændige røgalarmer, der anvender spredt lys eller transmitteret lys, opsamlings- og transmissionsanordning (HS-kode(r): 853190); (ICS-kode(r): 13.220.20)</t>
  </si>
  <si>
    <t>Femte generations mobilkommunikationssystem</t>
  </si>
  <si>
    <t>Ledende opladningsudstyr til elbiler</t>
  </si>
  <si>
    <t>Parkeringsvarmer</t>
  </si>
  <si>
    <t>Fiskeprodukter importeret til konsum og ikke beregnet til yderligere forarbejdning</t>
  </si>
  <si>
    <t>Kosttilskud (HS-kode(r): 3004); (ICS-kode(r): 11.120.10; 67.040)</t>
  </si>
  <si>
    <t>Jernbanemateriel og jernbaneinfrastruktur</t>
  </si>
  <si>
    <t>Naturlig honning. (HS-kode(r): 0409); Processer i fødevareindustrien (ICS-kode(r): 67.020) Honningsmør</t>
  </si>
  <si>
    <t>Andet sukker, inkl. kemisk ren lactose, maltose, glucose og fructose, i fast form; sukkersirup uden tilsætning af smagsstoffer eller farvestoffer; kunsthonning, også blandet med naturlig honning; karamel (HS-kode(r): 1702); Sukker og sukkerprodukter (ICS-kode(r): 67.180.10) sukkerrørssirup</t>
  </si>
  <si>
    <t>Vejbygningsmaterialer (ICS-kode(r): 93.080.20)</t>
  </si>
  <si>
    <t>Miljø. Sundhedsbeskyttelse. Sikkerhed (ICS-kode(r): 13); Fødevarer generelt (ICS-kode(r): 67.040)</t>
  </si>
  <si>
    <t>Sække. Tasker (ICS-kode(r): 55.080)</t>
  </si>
  <si>
    <t>Vejteknik generelt (ICS-kode(r): 93.080.01)</t>
  </si>
  <si>
    <t>Køleteknologi (ICS-kode(r): 27.200)</t>
  </si>
  <si>
    <t>Luftrenser (HS-kode(r): 842139); (ICS-kode(r): 27.010)</t>
  </si>
  <si>
    <t>Ventilatorer. Fans. Airconditionanlæg (ICS-kode(r): 23.120)</t>
  </si>
  <si>
    <t>Trådløst alarmsystem; Alarm- og advarselssystemer (ICS-kode(r): 13.320); Radiokommunikation (ICS-kode(r): 33.060); Mobiltjenester (ICS-kode(r): 33.070)</t>
  </si>
  <si>
    <t>Miljø. Sundhedsbeskyttelse. Sikkerhed (ICS-kode(r): 13)</t>
  </si>
  <si>
    <t>Marineudstyr (herunder bl.a. redningsmidler, udstyr til forebyggelse af forurening, brandsikringsudstyr, navigationsudstyr, radiokommunikationsudstyr)</t>
  </si>
  <si>
    <t>Brændstofspecifikationer for naturgas til motorkøretøjer; Naturgas (ICS-kode(r): 75.060); Petroleumsprodukter og naturgashåndteringsudstyr (ICS-kode(r): 75.200)</t>
  </si>
  <si>
    <t>Apparater, beholdere og emballage til fødevarer.</t>
  </si>
  <si>
    <t>Rørledningssikkerhed; Ulykkes- og katastrofekontrol (ICS-kode(r): 13.200); Rørledningskomponenter og rørledninger (ICS-kode(r): 23.040)</t>
  </si>
  <si>
    <t>Akkreditering og overvågning af laboratorier ved Ministeriet for Landbrug og Husdyr</t>
  </si>
  <si>
    <t>Majsfrø til såning (HS-kode(r): 100510); Plantedyrkning (ICS-kode(r): 65.020.20)</t>
  </si>
  <si>
    <t>Sorghum, til såning (HS-kode(r): 100710); Plantedyrkning (ICS-kode(r): 65.020.20); Sorghum  frø</t>
  </si>
  <si>
    <t>Jordnøddefrø, til såning (HS-kode(r): 120230); Plantedyrkning (ICS-kode(r): 65.020.20)</t>
  </si>
  <si>
    <t>Kosttilskud</t>
  </si>
  <si>
    <t>Specialbrugsudstyr og tilbehør til køretøjer</t>
  </si>
  <si>
    <t>Sprængstoffer, desensibiliserede sprængstoffer, flydende drivmiddel (HS-kode(r): 3601; 3602); (ICS-kode(r): 13.300; 71.100.30)</t>
  </si>
  <si>
    <t>Mærkning af medicinsk udstyr</t>
  </si>
  <si>
    <t xml:space="preserve">Nikotin- og ikke-nikotinprodukter og nye tobaksprodukter </t>
  </si>
  <si>
    <t>Lægemidler bestående af to eller flere bestanddele blandet sammen til terapeutisk eller profylaktisk brug</t>
  </si>
  <si>
    <t>Motorkøretøjer i klasse M2, M3, N2 og N3 og separate tekniske enheder til sådanne køretøjer.</t>
  </si>
  <si>
    <t>Majs (ekskl. frø til såning) (HS-kode(r): 100590); Korn, bælgfrugter og afledte produkter (ICS-kode(r): 67.060) majskorn.</t>
  </si>
  <si>
    <t>Solsikkekerner, også knækkede. (HS-kode(r): 1206); Plantedyrkning (ICS-kode(r): 65.020.20)</t>
  </si>
  <si>
    <t>Tørrede, afskallede kikærter "garbanzos", også flåede eller flækkede (HS-kode(r): 071320); Korn, bælgfrugter og afledte produkter (ICS-kode(r): 67.060)</t>
  </si>
  <si>
    <t>Korn, bælgfrugter og afledte produkter (ICS-kode(r): 67.060) Prøveudtagning af korn, bælgfrugter og produkter deraf</t>
  </si>
  <si>
    <t>Afskallede eller brune ris (HS-kode(r): 100620); Korn, bælgfrugter og afledte produkter (ICS-kode(r): 67.060)</t>
  </si>
  <si>
    <t>Sojabønnefrø til såning (HS-kode(r): 120110); Plantedyrkning (ICS-kode(r): 65.020.20)</t>
  </si>
  <si>
    <t>Korn, bælgfrugter og afledte produkter (ICS-kode(r): 67.060) Prøveudtagning af korn, bælgfrugter og deres produkter</t>
  </si>
  <si>
    <t>Sojabønner, også knuste (undtagen frø til såning) (HS-kode(r): 120190); Korn, bælgfrugter og afledte produkter (ICS-kode(r): 67.060)</t>
  </si>
  <si>
    <t>Majsmel (HS-kode(r): 110220); Gryn og fine gryn af majs "majs" (HS-kode(r): 110313); Korn, bælgfrugter og afledte produkter (ICS-kode(r): 67.060) Kværnet  majs (majs)produkter</t>
  </si>
  <si>
    <t>Tekniske aspekter (ICS-kode(r): 91.010.30); Murværk (ICS-kode(r): 91.080.30)</t>
  </si>
  <si>
    <t>Sojabønner, også knækkede (undtagen frø til såning)</t>
  </si>
  <si>
    <t>Hård hvede (ekskl. frø til såning) (HS-kode(r): 100119); Hvede- eller meslinmel. (HS-kode(r): 1101); Korn, bælgfrugter og afledte produkter (ICS-kode(r): 67.060)</t>
  </si>
  <si>
    <t>Cement</t>
  </si>
  <si>
    <t>Transport mv.</t>
  </si>
  <si>
    <t>Stoffer med sandsynlig effekt på centralnervesystemet</t>
  </si>
  <si>
    <t>Slibemidler (ICS-kode(r): 25.100.70)</t>
  </si>
  <si>
    <t>Elevatorer. Rulletrapper (ICS-kode(r): 91.140.90)</t>
  </si>
  <si>
    <t>Husholdningsprodukter.</t>
  </si>
  <si>
    <t>Elektrisk og elektronisk udstyr</t>
  </si>
  <si>
    <t>Batterier til elektriske køretøjer</t>
  </si>
  <si>
    <t>Plast generelt (ICS-kode(r): 83.080.01)</t>
  </si>
  <si>
    <t>Batterier til elektriske køretøjer, genopladelige industribatterier og batterier til lette transportmidler</t>
  </si>
  <si>
    <t xml:space="preserve">Artikler til transport eller emballering af varer </t>
  </si>
  <si>
    <t>Emne</t>
  </si>
  <si>
    <t>Smøreolier – Andet</t>
  </si>
  <si>
    <t>Produkter, der er omfattet, falder ind under de 18 produktregulativer</t>
  </si>
  <si>
    <t>Sundhedsanmeldelse og kontrol med hygiejniske produkter til industriel brug, hygiejniske desinfektionsmidler til hospitalsbrug, fødevaregodkendte desinfektionsprodukter</t>
  </si>
  <si>
    <t>Miljø. Sundhedsbeskyttelse. Sikkerhed (ICS-kode(r): 13); Kemisk teknologi (ICS-kode(r): 71); Gummi- og plastindustrien (ICS-kode(r): 83); Malings- og farveindustrier (ICS-kode(r): 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</si>
</sst>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name val="Calibri"/>
    </font>
    <font>
      <b/>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2"/>
  <sheetViews>
    <sheetView tabSelected="1" workbookViewId="0">
      <pane ySplit="1" topLeftCell="A134" activePane="bottomLeft" state="frozen"/>
      <selection activeCell="D1" sqref="D1"/>
      <selection pane="bottomLeft" activeCell="A3" sqref="A3"/>
    </sheetView>
  </sheetViews>
  <sheetFormatPr defaultRowHeight="14.4" x14ac:dyDescent="0.3"/>
  <cols>
    <col min="1" max="1" width="50.5546875" style="2" customWidth="1"/>
    <col min="2" max="2" width="20" style="4" customWidth="1"/>
    <col min="3" max="3" width="50" customWidth="1"/>
    <col min="4" max="4" width="30" customWidth="1"/>
    <col min="5" max="7" width="100" style="2" customWidth="1"/>
    <col min="8" max="8" width="40" customWidth="1"/>
    <col min="9" max="12" width="100" customWidth="1"/>
    <col min="13" max="13" width="30" style="4" customWidth="1"/>
    <col min="14" max="18" width="100" customWidth="1"/>
  </cols>
  <sheetData>
    <row r="1" spans="1:18" ht="78" customHeight="1" x14ac:dyDescent="0.3">
      <c r="A1" s="5" t="s">
        <v>758</v>
      </c>
      <c r="B1" s="5" t="s">
        <v>1</v>
      </c>
      <c r="C1" s="1" t="s">
        <v>2</v>
      </c>
      <c r="D1" s="1" t="s">
        <v>0</v>
      </c>
      <c r="E1" s="3" t="s">
        <v>3</v>
      </c>
      <c r="F1" s="3" t="s">
        <v>4</v>
      </c>
      <c r="G1" s="3" t="s">
        <v>5</v>
      </c>
      <c r="H1" s="1" t="s">
        <v>6</v>
      </c>
      <c r="I1" s="1" t="s">
        <v>7</v>
      </c>
      <c r="J1" s="1" t="s">
        <v>8</v>
      </c>
      <c r="K1" s="1" t="s">
        <v>9</v>
      </c>
      <c r="L1" s="1" t="s">
        <v>10</v>
      </c>
      <c r="M1" s="5" t="s">
        <v>11</v>
      </c>
      <c r="N1" s="1" t="s">
        <v>12</v>
      </c>
      <c r="O1" s="1" t="s">
        <v>13</v>
      </c>
      <c r="P1" s="1" t="s">
        <v>14</v>
      </c>
      <c r="Q1" s="1" t="s">
        <v>15</v>
      </c>
      <c r="R1" s="1" t="s">
        <v>16</v>
      </c>
    </row>
    <row r="2" spans="1:18" ht="78" customHeight="1" x14ac:dyDescent="0.3">
      <c r="A2" s="2" t="s">
        <v>739</v>
      </c>
      <c r="B2" s="7">
        <v>45415</v>
      </c>
      <c r="C2" s="6" t="str">
        <f>HYPERLINK("https://eping.wto.org/en/Search?viewData= G/TBT/N/BDI/466, G/TBT/N/KEN/1612, G/TBT/N/RWA/1013, G/TBT/N/TZA/1120, G/TBT/N/UGA/1924"," G/TBT/N/BDI/466, G/TBT/N/KEN/1612, G/TBT/N/RWA/1013, G/TBT/N/TZA/1120, G/TBT/N/UGA/1924")</f>
        <v xml:space="preserve"> G/TBT/N/BDI/466, G/TBT/N/KEN/1612, G/TBT/N/RWA/1013, G/TBT/N/TZA/1120, G/TBT/N/UGA/1924</v>
      </c>
      <c r="D2" s="6" t="s">
        <v>324</v>
      </c>
      <c r="E2" s="8" t="s">
        <v>562</v>
      </c>
      <c r="F2" s="8" t="s">
        <v>563</v>
      </c>
      <c r="G2" s="8" t="s">
        <v>564</v>
      </c>
      <c r="H2" s="6" t="s">
        <v>565</v>
      </c>
      <c r="I2" s="6" t="s">
        <v>329</v>
      </c>
      <c r="J2" s="6" t="s">
        <v>387</v>
      </c>
      <c r="K2" s="6" t="s">
        <v>41</v>
      </c>
      <c r="L2" s="6"/>
      <c r="M2" s="7">
        <v>45475</v>
      </c>
      <c r="N2" s="6" t="s">
        <v>25</v>
      </c>
      <c r="O2" s="8" t="s">
        <v>566</v>
      </c>
      <c r="P2" s="6" t="str">
        <f>HYPERLINK("https://docs.wto.org/imrd/directdoc.asp?DDFDocuments/t/G/TBTN24/BDI466.DOCX", "https://docs.wto.org/imrd/directdoc.asp?DDFDocuments/t/G/TBTN24/BDI466.DOCX")</f>
        <v>https://docs.wto.org/imrd/directdoc.asp?DDFDocuments/t/G/TBTN24/BDI466.DOCX</v>
      </c>
      <c r="Q2" s="6" t="str">
        <f>HYPERLINK("https://docs.wto.org/imrd/directdoc.asp?DDFDocuments/u/G/TBTN24/BDI466.DOCX", "https://docs.wto.org/imrd/directdoc.asp?DDFDocuments/u/G/TBTN24/BDI466.DOCX")</f>
        <v>https://docs.wto.org/imrd/directdoc.asp?DDFDocuments/u/G/TBTN24/BDI466.DOCX</v>
      </c>
      <c r="R2" s="6" t="str">
        <f>HYPERLINK("https://docs.wto.org/imrd/directdoc.asp?DDFDocuments/v/G/TBTN24/BDI466.DOCX", "https://docs.wto.org/imrd/directdoc.asp?DDFDocuments/v/G/TBTN24/BDI466.DOCX")</f>
        <v>https://docs.wto.org/imrd/directdoc.asp?DDFDocuments/v/G/TBTN24/BDI466.DOCX</v>
      </c>
    </row>
    <row r="3" spans="1:18" ht="78" customHeight="1" x14ac:dyDescent="0.3">
      <c r="A3" s="2" t="s">
        <v>739</v>
      </c>
      <c r="B3" s="7">
        <v>45415</v>
      </c>
      <c r="C3" s="6" t="str">
        <f>HYPERLINK("https://eping.wto.org/en/Search?viewData= G/TBT/N/BDI/466, G/TBT/N/KEN/1612, G/TBT/N/RWA/1013, G/TBT/N/TZA/1120, G/TBT/N/UGA/1924"," G/TBT/N/BDI/466, G/TBT/N/KEN/1612, G/TBT/N/RWA/1013, G/TBT/N/TZA/1120, G/TBT/N/UGA/1924")</f>
        <v xml:space="preserve"> G/TBT/N/BDI/466, G/TBT/N/KEN/1612, G/TBT/N/RWA/1013, G/TBT/N/TZA/1120, G/TBT/N/UGA/1924</v>
      </c>
      <c r="D3" s="6" t="s">
        <v>395</v>
      </c>
      <c r="E3" s="8" t="s">
        <v>562</v>
      </c>
      <c r="F3" s="8" t="s">
        <v>563</v>
      </c>
      <c r="G3" s="8" t="s">
        <v>564</v>
      </c>
      <c r="H3" s="6" t="s">
        <v>565</v>
      </c>
      <c r="I3" s="6" t="s">
        <v>329</v>
      </c>
      <c r="J3" s="6" t="s">
        <v>387</v>
      </c>
      <c r="K3" s="6" t="s">
        <v>41</v>
      </c>
      <c r="L3" s="6"/>
      <c r="M3" s="7">
        <v>45475</v>
      </c>
      <c r="N3" s="6" t="s">
        <v>25</v>
      </c>
      <c r="O3" s="8" t="s">
        <v>566</v>
      </c>
      <c r="P3" s="6" t="str">
        <f>HYPERLINK("https://docs.wto.org/imrd/directdoc.asp?DDFDocuments/t/G/TBTN24/BDI466.DOCX", "https://docs.wto.org/imrd/directdoc.asp?DDFDocuments/t/G/TBTN24/BDI466.DOCX")</f>
        <v>https://docs.wto.org/imrd/directdoc.asp?DDFDocuments/t/G/TBTN24/BDI466.DOCX</v>
      </c>
      <c r="Q3" s="6" t="str">
        <f>HYPERLINK("https://docs.wto.org/imrd/directdoc.asp?DDFDocuments/u/G/TBTN24/BDI466.DOCX", "https://docs.wto.org/imrd/directdoc.asp?DDFDocuments/u/G/TBTN24/BDI466.DOCX")</f>
        <v>https://docs.wto.org/imrd/directdoc.asp?DDFDocuments/u/G/TBTN24/BDI466.DOCX</v>
      </c>
      <c r="R3" s="6" t="str">
        <f>HYPERLINK("https://docs.wto.org/imrd/directdoc.asp?DDFDocuments/v/G/TBTN24/BDI466.DOCX", "https://docs.wto.org/imrd/directdoc.asp?DDFDocuments/v/G/TBTN24/BDI466.DOCX")</f>
        <v>https://docs.wto.org/imrd/directdoc.asp?DDFDocuments/v/G/TBTN24/BDI466.DOCX</v>
      </c>
    </row>
    <row r="4" spans="1:18" ht="78" customHeight="1" x14ac:dyDescent="0.3">
      <c r="A4" s="2" t="s">
        <v>739</v>
      </c>
      <c r="B4" s="7">
        <v>45415</v>
      </c>
      <c r="C4" s="6" t="str">
        <f>HYPERLINK("https://eping.wto.org/en/Search?viewData= G/TBT/N/BDI/466, G/TBT/N/KEN/1612, G/TBT/N/RWA/1013, G/TBT/N/TZA/1120, G/TBT/N/UGA/1924"," G/TBT/N/BDI/466, G/TBT/N/KEN/1612, G/TBT/N/RWA/1013, G/TBT/N/TZA/1120, G/TBT/N/UGA/1924")</f>
        <v xml:space="preserve"> G/TBT/N/BDI/466, G/TBT/N/KEN/1612, G/TBT/N/RWA/1013, G/TBT/N/TZA/1120, G/TBT/N/UGA/1924</v>
      </c>
      <c r="D4" s="6" t="s">
        <v>430</v>
      </c>
      <c r="E4" s="8" t="s">
        <v>562</v>
      </c>
      <c r="F4" s="8" t="s">
        <v>563</v>
      </c>
      <c r="G4" s="8" t="s">
        <v>564</v>
      </c>
      <c r="H4" s="6" t="s">
        <v>565</v>
      </c>
      <c r="I4" s="6" t="s">
        <v>329</v>
      </c>
      <c r="J4" s="6" t="s">
        <v>387</v>
      </c>
      <c r="K4" s="6" t="s">
        <v>41</v>
      </c>
      <c r="L4" s="6"/>
      <c r="M4" s="7">
        <v>45475</v>
      </c>
      <c r="N4" s="6" t="s">
        <v>25</v>
      </c>
      <c r="O4" s="8" t="s">
        <v>566</v>
      </c>
      <c r="P4" s="6" t="str">
        <f>HYPERLINK("https://docs.wto.org/imrd/directdoc.asp?DDFDocuments/t/G/TBTN24/BDI466.DOCX", "https://docs.wto.org/imrd/directdoc.asp?DDFDocuments/t/G/TBTN24/BDI466.DOCX")</f>
        <v>https://docs.wto.org/imrd/directdoc.asp?DDFDocuments/t/G/TBTN24/BDI466.DOCX</v>
      </c>
      <c r="Q4" s="6" t="str">
        <f>HYPERLINK("https://docs.wto.org/imrd/directdoc.asp?DDFDocuments/u/G/TBTN24/BDI466.DOCX", "https://docs.wto.org/imrd/directdoc.asp?DDFDocuments/u/G/TBTN24/BDI466.DOCX")</f>
        <v>https://docs.wto.org/imrd/directdoc.asp?DDFDocuments/u/G/TBTN24/BDI466.DOCX</v>
      </c>
      <c r="R4" s="6" t="str">
        <f>HYPERLINK("https://docs.wto.org/imrd/directdoc.asp?DDFDocuments/v/G/TBTN24/BDI466.DOCX", "https://docs.wto.org/imrd/directdoc.asp?DDFDocuments/v/G/TBTN24/BDI466.DOCX")</f>
        <v>https://docs.wto.org/imrd/directdoc.asp?DDFDocuments/v/G/TBTN24/BDI466.DOCX</v>
      </c>
    </row>
    <row r="5" spans="1:18" ht="78" customHeight="1" x14ac:dyDescent="0.3">
      <c r="A5" s="2" t="s">
        <v>739</v>
      </c>
      <c r="B5" s="7">
        <v>45415</v>
      </c>
      <c r="C5" s="6" t="str">
        <f>HYPERLINK("https://eping.wto.org/en/Search?viewData= G/TBT/N/BDI/466, G/TBT/N/KEN/1612, G/TBT/N/RWA/1013, G/TBT/N/TZA/1120, G/TBT/N/UGA/1924"," G/TBT/N/BDI/466, G/TBT/N/KEN/1612, G/TBT/N/RWA/1013, G/TBT/N/TZA/1120, G/TBT/N/UGA/1924")</f>
        <v xml:space="preserve"> G/TBT/N/BDI/466, G/TBT/N/KEN/1612, G/TBT/N/RWA/1013, G/TBT/N/TZA/1120, G/TBT/N/UGA/1924</v>
      </c>
      <c r="D5" s="6" t="s">
        <v>455</v>
      </c>
      <c r="E5" s="8" t="s">
        <v>562</v>
      </c>
      <c r="F5" s="8" t="s">
        <v>563</v>
      </c>
      <c r="G5" s="8" t="s">
        <v>564</v>
      </c>
      <c r="H5" s="6" t="s">
        <v>565</v>
      </c>
      <c r="I5" s="6" t="s">
        <v>329</v>
      </c>
      <c r="J5" s="6" t="s">
        <v>387</v>
      </c>
      <c r="K5" s="6" t="s">
        <v>41</v>
      </c>
      <c r="L5" s="6"/>
      <c r="M5" s="7">
        <v>45475</v>
      </c>
      <c r="N5" s="6" t="s">
        <v>25</v>
      </c>
      <c r="O5" s="8" t="s">
        <v>566</v>
      </c>
      <c r="P5" s="6" t="str">
        <f>HYPERLINK("https://docs.wto.org/imrd/directdoc.asp?DDFDocuments/t/G/TBTN24/BDI466.DOCX", "https://docs.wto.org/imrd/directdoc.asp?DDFDocuments/t/G/TBTN24/BDI466.DOCX")</f>
        <v>https://docs.wto.org/imrd/directdoc.asp?DDFDocuments/t/G/TBTN24/BDI466.DOCX</v>
      </c>
      <c r="Q5" s="6" t="str">
        <f>HYPERLINK("https://docs.wto.org/imrd/directdoc.asp?DDFDocuments/u/G/TBTN24/BDI466.DOCX", "https://docs.wto.org/imrd/directdoc.asp?DDFDocuments/u/G/TBTN24/BDI466.DOCX")</f>
        <v>https://docs.wto.org/imrd/directdoc.asp?DDFDocuments/u/G/TBTN24/BDI466.DOCX</v>
      </c>
      <c r="R5" s="6" t="str">
        <f>HYPERLINK("https://docs.wto.org/imrd/directdoc.asp?DDFDocuments/v/G/TBTN24/BDI466.DOCX", "https://docs.wto.org/imrd/directdoc.asp?DDFDocuments/v/G/TBTN24/BDI466.DOCX")</f>
        <v>https://docs.wto.org/imrd/directdoc.asp?DDFDocuments/v/G/TBTN24/BDI466.DOCX</v>
      </c>
    </row>
    <row r="6" spans="1:18" ht="78" customHeight="1" x14ac:dyDescent="0.3">
      <c r="A6" s="2" t="s">
        <v>739</v>
      </c>
      <c r="B6" s="7">
        <v>45415</v>
      </c>
      <c r="C6" s="6" t="str">
        <f>HYPERLINK("https://eping.wto.org/en/Search?viewData= G/TBT/N/BDI/466, G/TBT/N/KEN/1612, G/TBT/N/RWA/1013, G/TBT/N/TZA/1120, G/TBT/N/UGA/1924"," G/TBT/N/BDI/466, G/TBT/N/KEN/1612, G/TBT/N/RWA/1013, G/TBT/N/TZA/1120, G/TBT/N/UGA/1924")</f>
        <v xml:space="preserve"> G/TBT/N/BDI/466, G/TBT/N/KEN/1612, G/TBT/N/RWA/1013, G/TBT/N/TZA/1120, G/TBT/N/UGA/1924</v>
      </c>
      <c r="D6" s="6" t="s">
        <v>34</v>
      </c>
      <c r="E6" s="8" t="s">
        <v>562</v>
      </c>
      <c r="F6" s="8" t="s">
        <v>563</v>
      </c>
      <c r="G6" s="8" t="s">
        <v>564</v>
      </c>
      <c r="H6" s="6" t="s">
        <v>565</v>
      </c>
      <c r="I6" s="6" t="s">
        <v>329</v>
      </c>
      <c r="J6" s="6" t="s">
        <v>387</v>
      </c>
      <c r="K6" s="6" t="s">
        <v>41</v>
      </c>
      <c r="L6" s="6"/>
      <c r="M6" s="7">
        <v>45475</v>
      </c>
      <c r="N6" s="6" t="s">
        <v>25</v>
      </c>
      <c r="O6" s="8" t="s">
        <v>566</v>
      </c>
      <c r="P6" s="6" t="str">
        <f>HYPERLINK("https://docs.wto.org/imrd/directdoc.asp?DDFDocuments/t/G/TBTN24/BDI466.DOCX", "https://docs.wto.org/imrd/directdoc.asp?DDFDocuments/t/G/TBTN24/BDI466.DOCX")</f>
        <v>https://docs.wto.org/imrd/directdoc.asp?DDFDocuments/t/G/TBTN24/BDI466.DOCX</v>
      </c>
      <c r="Q6" s="6" t="str">
        <f>HYPERLINK("https://docs.wto.org/imrd/directdoc.asp?DDFDocuments/u/G/TBTN24/BDI466.DOCX", "https://docs.wto.org/imrd/directdoc.asp?DDFDocuments/u/G/TBTN24/BDI466.DOCX")</f>
        <v>https://docs.wto.org/imrd/directdoc.asp?DDFDocuments/u/G/TBTN24/BDI466.DOCX</v>
      </c>
      <c r="R6" s="6" t="str">
        <f>HYPERLINK("https://docs.wto.org/imrd/directdoc.asp?DDFDocuments/v/G/TBTN24/BDI466.DOCX", "https://docs.wto.org/imrd/directdoc.asp?DDFDocuments/v/G/TBTN24/BDI466.DOCX")</f>
        <v>https://docs.wto.org/imrd/directdoc.asp?DDFDocuments/v/G/TBTN24/BDI466.DOCX</v>
      </c>
    </row>
    <row r="7" spans="1:18" ht="78" customHeight="1" x14ac:dyDescent="0.3">
      <c r="A7" s="2" t="s">
        <v>724</v>
      </c>
      <c r="B7" s="7">
        <v>45418</v>
      </c>
      <c r="C7" s="6" t="str">
        <f>HYPERLINK("https://eping.wto.org/en/Search?viewData= G/TBT/N/BRA/1535"," G/TBT/N/BRA/1535")</f>
        <v xml:space="preserve"> G/TBT/N/BRA/1535</v>
      </c>
      <c r="D7" s="6" t="s">
        <v>193</v>
      </c>
      <c r="E7" s="8" t="s">
        <v>502</v>
      </c>
      <c r="F7" s="8" t="s">
        <v>503</v>
      </c>
      <c r="G7" s="8" t="s">
        <v>504</v>
      </c>
      <c r="H7" s="6" t="s">
        <v>31</v>
      </c>
      <c r="I7" s="6" t="s">
        <v>505</v>
      </c>
      <c r="J7" s="6" t="s">
        <v>62</v>
      </c>
      <c r="K7" s="6" t="s">
        <v>31</v>
      </c>
      <c r="L7" s="6"/>
      <c r="M7" s="7">
        <v>45459</v>
      </c>
      <c r="N7" s="6" t="s">
        <v>25</v>
      </c>
      <c r="O7" s="8" t="s">
        <v>506</v>
      </c>
      <c r="P7" s="6" t="str">
        <f>HYPERLINK("https://docs.wto.org/imrd/directdoc.asp?DDFDocuments/t/G/TBTN24/BRA1535.DOCX", "https://docs.wto.org/imrd/directdoc.asp?DDFDocuments/t/G/TBTN24/BRA1535.DOCX")</f>
        <v>https://docs.wto.org/imrd/directdoc.asp?DDFDocuments/t/G/TBTN24/BRA1535.DOCX</v>
      </c>
      <c r="Q7" s="6" t="str">
        <f>HYPERLINK("https://docs.wto.org/imrd/directdoc.asp?DDFDocuments/u/G/TBTN24/BRA1535.DOCX", "https://docs.wto.org/imrd/directdoc.asp?DDFDocuments/u/G/TBTN24/BRA1535.DOCX")</f>
        <v>https://docs.wto.org/imrd/directdoc.asp?DDFDocuments/u/G/TBTN24/BRA1535.DOCX</v>
      </c>
      <c r="R7" s="6" t="str">
        <f>HYPERLINK("https://docs.wto.org/imrd/directdoc.asp?DDFDocuments/v/G/TBTN24/BRA1535.DOCX", "https://docs.wto.org/imrd/directdoc.asp?DDFDocuments/v/G/TBTN24/BRA1535.DOCX")</f>
        <v>https://docs.wto.org/imrd/directdoc.asp?DDFDocuments/v/G/TBTN24/BRA1535.DOCX</v>
      </c>
    </row>
    <row r="8" spans="1:18" ht="78" customHeight="1" x14ac:dyDescent="0.3">
      <c r="A8" s="2" t="s">
        <v>710</v>
      </c>
      <c r="B8" s="7">
        <v>45427</v>
      </c>
      <c r="C8" s="6" t="str">
        <f>HYPERLINK("https://eping.wto.org/en/Search?viewData= G/TBT/N/TZA/1133"," G/TBT/N/TZA/1133")</f>
        <v xml:space="preserve"> G/TBT/N/TZA/1133</v>
      </c>
      <c r="D8" s="6" t="s">
        <v>34</v>
      </c>
      <c r="E8" s="8" t="s">
        <v>389</v>
      </c>
      <c r="F8" s="8" t="s">
        <v>390</v>
      </c>
      <c r="G8" s="8" t="s">
        <v>391</v>
      </c>
      <c r="H8" s="6" t="s">
        <v>392</v>
      </c>
      <c r="I8" s="6" t="s">
        <v>393</v>
      </c>
      <c r="J8" s="6" t="s">
        <v>387</v>
      </c>
      <c r="K8" s="6" t="s">
        <v>41</v>
      </c>
      <c r="L8" s="6"/>
      <c r="M8" s="7">
        <v>45487</v>
      </c>
      <c r="N8" s="6" t="s">
        <v>25</v>
      </c>
      <c r="O8" s="8" t="s">
        <v>394</v>
      </c>
      <c r="P8" s="6" t="str">
        <f>HYPERLINK("https://docs.wto.org/imrd/directdoc.asp?DDFDocuments/t/G/TBTN24/TZA1133.DOCX", "https://docs.wto.org/imrd/directdoc.asp?DDFDocuments/t/G/TBTN24/TZA1133.DOCX")</f>
        <v>https://docs.wto.org/imrd/directdoc.asp?DDFDocuments/t/G/TBTN24/TZA1133.DOCX</v>
      </c>
      <c r="Q8" s="6" t="str">
        <f>HYPERLINK("https://docs.wto.org/imrd/directdoc.asp?DDFDocuments/u/G/TBTN24/TZA1133.DOCX", "https://docs.wto.org/imrd/directdoc.asp?DDFDocuments/u/G/TBTN24/TZA1133.DOCX")</f>
        <v>https://docs.wto.org/imrd/directdoc.asp?DDFDocuments/u/G/TBTN24/TZA1133.DOCX</v>
      </c>
      <c r="R8" s="6" t="str">
        <f>HYPERLINK("https://docs.wto.org/imrd/directdoc.asp?DDFDocuments/v/G/TBTN24/TZA1133.DOCX", "https://docs.wto.org/imrd/directdoc.asp?DDFDocuments/v/G/TBTN24/TZA1133.DOCX")</f>
        <v>https://docs.wto.org/imrd/directdoc.asp?DDFDocuments/v/G/TBTN24/TZA1133.DOCX</v>
      </c>
    </row>
    <row r="9" spans="1:18" ht="78" customHeight="1" x14ac:dyDescent="0.3">
      <c r="A9" s="2" t="s">
        <v>676</v>
      </c>
      <c r="B9" s="7">
        <v>45436</v>
      </c>
      <c r="C9" s="6" t="str">
        <f>HYPERLINK("https://eping.wto.org/en/Search?viewData= G/TBT/N/BRA/1542"," G/TBT/N/BRA/1542")</f>
        <v xml:space="preserve"> G/TBT/N/BRA/1542</v>
      </c>
      <c r="D9" s="6" t="s">
        <v>193</v>
      </c>
      <c r="E9" s="8" t="s">
        <v>194</v>
      </c>
      <c r="F9" s="8" t="s">
        <v>195</v>
      </c>
      <c r="G9" s="8" t="s">
        <v>196</v>
      </c>
      <c r="H9" s="6" t="s">
        <v>31</v>
      </c>
      <c r="I9" s="6" t="s">
        <v>197</v>
      </c>
      <c r="J9" s="6" t="s">
        <v>62</v>
      </c>
      <c r="K9" s="6" t="s">
        <v>41</v>
      </c>
      <c r="L9" s="6"/>
      <c r="M9" s="7" t="s">
        <v>31</v>
      </c>
      <c r="N9" s="6" t="s">
        <v>25</v>
      </c>
      <c r="O9" s="8" t="s">
        <v>198</v>
      </c>
      <c r="P9" s="6" t="str">
        <f>HYPERLINK("https://docs.wto.org/imrd/directdoc.asp?DDFDocuments/t/G/TBTN24/BRA1542.DOCX", "https://docs.wto.org/imrd/directdoc.asp?DDFDocuments/t/G/TBTN24/BRA1542.DOCX")</f>
        <v>https://docs.wto.org/imrd/directdoc.asp?DDFDocuments/t/G/TBTN24/BRA1542.DOCX</v>
      </c>
      <c r="Q9" s="6" t="str">
        <f>HYPERLINK("https://docs.wto.org/imrd/directdoc.asp?DDFDocuments/u/G/TBTN24/BRA1542.DOCX", "https://docs.wto.org/imrd/directdoc.asp?DDFDocuments/u/G/TBTN24/BRA1542.DOCX")</f>
        <v>https://docs.wto.org/imrd/directdoc.asp?DDFDocuments/u/G/TBTN24/BRA1542.DOCX</v>
      </c>
      <c r="R9" s="6" t="str">
        <f>HYPERLINK("https://docs.wto.org/imrd/directdoc.asp?DDFDocuments/v/G/TBTN24/BRA1542.DOCX", "https://docs.wto.org/imrd/directdoc.asp?DDFDocuments/v/G/TBTN24/BRA1542.DOCX")</f>
        <v>https://docs.wto.org/imrd/directdoc.asp?DDFDocuments/v/G/TBTN24/BRA1542.DOCX</v>
      </c>
    </row>
    <row r="10" spans="1:18" ht="78" customHeight="1" x14ac:dyDescent="0.3">
      <c r="A10" s="2" t="s">
        <v>722</v>
      </c>
      <c r="B10" s="7">
        <v>45419</v>
      </c>
      <c r="C10" s="6" t="str">
        <f>HYPERLINK("https://eping.wto.org/en/Search?viewData= G/TBT/N/JPN/810"," G/TBT/N/JPN/810")</f>
        <v xml:space="preserve"> G/TBT/N/JPN/810</v>
      </c>
      <c r="D10" s="6" t="s">
        <v>332</v>
      </c>
      <c r="E10" s="8" t="s">
        <v>483</v>
      </c>
      <c r="F10" s="8" t="s">
        <v>484</v>
      </c>
      <c r="G10" s="8" t="s">
        <v>485</v>
      </c>
      <c r="H10" s="6" t="s">
        <v>31</v>
      </c>
      <c r="I10" s="6" t="s">
        <v>31</v>
      </c>
      <c r="J10" s="6" t="s">
        <v>62</v>
      </c>
      <c r="K10" s="6" t="s">
        <v>63</v>
      </c>
      <c r="L10" s="6"/>
      <c r="M10" s="7">
        <v>45479</v>
      </c>
      <c r="N10" s="6" t="s">
        <v>25</v>
      </c>
      <c r="O10" s="8" t="s">
        <v>486</v>
      </c>
      <c r="P10" s="6" t="str">
        <f>HYPERLINK("https://docs.wto.org/imrd/directdoc.asp?DDFDocuments/t/G/TBTN24/JPN810.DOCX", "https://docs.wto.org/imrd/directdoc.asp?DDFDocuments/t/G/TBTN24/JPN810.DOCX")</f>
        <v>https://docs.wto.org/imrd/directdoc.asp?DDFDocuments/t/G/TBTN24/JPN810.DOCX</v>
      </c>
      <c r="Q10" s="6" t="str">
        <f>HYPERLINK("https://docs.wto.org/imrd/directdoc.asp?DDFDocuments/u/G/TBTN24/JPN810.DOCX", "https://docs.wto.org/imrd/directdoc.asp?DDFDocuments/u/G/TBTN24/JPN810.DOCX")</f>
        <v>https://docs.wto.org/imrd/directdoc.asp?DDFDocuments/u/G/TBTN24/JPN810.DOCX</v>
      </c>
      <c r="R10" s="6" t="str">
        <f>HYPERLINK("https://docs.wto.org/imrd/directdoc.asp?DDFDocuments/v/G/TBTN24/JPN810.DOCX", "https://docs.wto.org/imrd/directdoc.asp?DDFDocuments/v/G/TBTN24/JPN810.DOCX")</f>
        <v>https://docs.wto.org/imrd/directdoc.asp?DDFDocuments/v/G/TBTN24/JPN810.DOCX</v>
      </c>
    </row>
    <row r="11" spans="1:18" ht="78" customHeight="1" x14ac:dyDescent="0.3">
      <c r="A11" s="2" t="s">
        <v>757</v>
      </c>
      <c r="B11" s="7">
        <v>45413</v>
      </c>
      <c r="C11" s="6" t="str">
        <f>HYPERLINK("https://eping.wto.org/en/Search?viewData= G/TBT/N/GBR/87"," G/TBT/N/GBR/87")</f>
        <v xml:space="preserve"> G/TBT/N/GBR/87</v>
      </c>
      <c r="D11" s="6" t="s">
        <v>257</v>
      </c>
      <c r="E11" s="8" t="s">
        <v>646</v>
      </c>
      <c r="F11" s="8" t="s">
        <v>647</v>
      </c>
      <c r="G11" s="8" t="s">
        <v>648</v>
      </c>
      <c r="H11" s="6" t="s">
        <v>649</v>
      </c>
      <c r="I11" s="6" t="s">
        <v>650</v>
      </c>
      <c r="J11" s="6" t="s">
        <v>651</v>
      </c>
      <c r="K11" s="6" t="s">
        <v>31</v>
      </c>
      <c r="L11" s="6"/>
      <c r="M11" s="7">
        <v>45473</v>
      </c>
      <c r="N11" s="6" t="s">
        <v>25</v>
      </c>
      <c r="O11" s="8" t="s">
        <v>652</v>
      </c>
      <c r="P11" s="6" t="str">
        <f>HYPERLINK("https://docs.wto.org/imrd/directdoc.asp?DDFDocuments/t/G/TBTN24/GBR87.DOCX", "https://docs.wto.org/imrd/directdoc.asp?DDFDocuments/t/G/TBTN24/GBR87.DOCX")</f>
        <v>https://docs.wto.org/imrd/directdoc.asp?DDFDocuments/t/G/TBTN24/GBR87.DOCX</v>
      </c>
      <c r="Q11" s="6" t="str">
        <f>HYPERLINK("https://docs.wto.org/imrd/directdoc.asp?DDFDocuments/u/G/TBTN24/GBR87.DOCX", "https://docs.wto.org/imrd/directdoc.asp?DDFDocuments/u/G/TBTN24/GBR87.DOCX")</f>
        <v>https://docs.wto.org/imrd/directdoc.asp?DDFDocuments/u/G/TBTN24/GBR87.DOCX</v>
      </c>
      <c r="R11" s="6" t="str">
        <f>HYPERLINK("https://docs.wto.org/imrd/directdoc.asp?DDFDocuments/v/G/TBTN24/GBR87.DOCX", "https://docs.wto.org/imrd/directdoc.asp?DDFDocuments/v/G/TBTN24/GBR87.DOCX")</f>
        <v>https://docs.wto.org/imrd/directdoc.asp?DDFDocuments/v/G/TBTN24/GBR87.DOCX</v>
      </c>
    </row>
    <row r="12" spans="1:18" ht="78" customHeight="1" x14ac:dyDescent="0.3">
      <c r="A12" s="2" t="s">
        <v>682</v>
      </c>
      <c r="B12" s="7">
        <v>45434</v>
      </c>
      <c r="C12" s="6" t="str">
        <f>HYPERLINK("https://eping.wto.org/en/Search?viewData= G/TBT/N/ISR/1344"," G/TBT/N/ISR/1344")</f>
        <v xml:space="preserve"> G/TBT/N/ISR/1344</v>
      </c>
      <c r="D12" s="6" t="s">
        <v>168</v>
      </c>
      <c r="E12" s="8" t="s">
        <v>235</v>
      </c>
      <c r="F12" s="8" t="s">
        <v>236</v>
      </c>
      <c r="G12" s="8" t="s">
        <v>237</v>
      </c>
      <c r="H12" s="6" t="s">
        <v>31</v>
      </c>
      <c r="I12" s="6" t="s">
        <v>238</v>
      </c>
      <c r="J12" s="6" t="s">
        <v>174</v>
      </c>
      <c r="K12" s="6" t="s">
        <v>31</v>
      </c>
      <c r="L12" s="6"/>
      <c r="M12" s="7">
        <v>45494</v>
      </c>
      <c r="N12" s="6" t="s">
        <v>25</v>
      </c>
      <c r="O12" s="8" t="s">
        <v>239</v>
      </c>
      <c r="P12" s="6" t="str">
        <f>HYPERLINK("https://docs.wto.org/imrd/directdoc.asp?DDFDocuments/t/G/TBTN24/ISR1344.DOCX", "https://docs.wto.org/imrd/directdoc.asp?DDFDocuments/t/G/TBTN24/ISR1344.DOCX")</f>
        <v>https://docs.wto.org/imrd/directdoc.asp?DDFDocuments/t/G/TBTN24/ISR1344.DOCX</v>
      </c>
      <c r="Q12" s="6" t="str">
        <f>HYPERLINK("https://docs.wto.org/imrd/directdoc.asp?DDFDocuments/u/G/TBTN24/ISR1344.DOCX", "https://docs.wto.org/imrd/directdoc.asp?DDFDocuments/u/G/TBTN24/ISR1344.DOCX")</f>
        <v>https://docs.wto.org/imrd/directdoc.asp?DDFDocuments/u/G/TBTN24/ISR1344.DOCX</v>
      </c>
      <c r="R12" s="6" t="str">
        <f>HYPERLINK("https://docs.wto.org/imrd/directdoc.asp?DDFDocuments/v/G/TBTN24/ISR1344.DOCX", "https://docs.wto.org/imrd/directdoc.asp?DDFDocuments/v/G/TBTN24/ISR1344.DOCX")</f>
        <v>https://docs.wto.org/imrd/directdoc.asp?DDFDocuments/v/G/TBTN24/ISR1344.DOCX</v>
      </c>
    </row>
    <row r="13" spans="1:18" ht="78" customHeight="1" x14ac:dyDescent="0.3">
      <c r="A13" s="2" t="s">
        <v>686</v>
      </c>
      <c r="B13" s="7">
        <v>45434</v>
      </c>
      <c r="C13" s="6" t="str">
        <f>HYPERLINK("https://eping.wto.org/en/Search?viewData= G/TBT/N/ISR/1345"," G/TBT/N/ISR/1345")</f>
        <v xml:space="preserve"> G/TBT/N/ISR/1345</v>
      </c>
      <c r="D13" s="6" t="s">
        <v>168</v>
      </c>
      <c r="E13" s="8" t="s">
        <v>265</v>
      </c>
      <c r="F13" s="8" t="s">
        <v>266</v>
      </c>
      <c r="G13" s="8" t="s">
        <v>267</v>
      </c>
      <c r="H13" s="6" t="s">
        <v>31</v>
      </c>
      <c r="I13" s="6" t="s">
        <v>238</v>
      </c>
      <c r="J13" s="6" t="s">
        <v>174</v>
      </c>
      <c r="K13" s="6" t="s">
        <v>31</v>
      </c>
      <c r="L13" s="6"/>
      <c r="M13" s="7">
        <v>45494</v>
      </c>
      <c r="N13" s="6" t="s">
        <v>25</v>
      </c>
      <c r="O13" s="8" t="s">
        <v>268</v>
      </c>
      <c r="P13" s="6" t="str">
        <f>HYPERLINK("https://docs.wto.org/imrd/directdoc.asp?DDFDocuments/t/G/TBTN24/ISR1345.DOCX", "https://docs.wto.org/imrd/directdoc.asp?DDFDocuments/t/G/TBTN24/ISR1345.DOCX")</f>
        <v>https://docs.wto.org/imrd/directdoc.asp?DDFDocuments/t/G/TBTN24/ISR1345.DOCX</v>
      </c>
      <c r="Q13" s="6" t="str">
        <f>HYPERLINK("https://docs.wto.org/imrd/directdoc.asp?DDFDocuments/u/G/TBTN24/ISR1345.DOCX", "https://docs.wto.org/imrd/directdoc.asp?DDFDocuments/u/G/TBTN24/ISR1345.DOCX")</f>
        <v>https://docs.wto.org/imrd/directdoc.asp?DDFDocuments/u/G/TBTN24/ISR1345.DOCX</v>
      </c>
      <c r="R13" s="6" t="str">
        <f>HYPERLINK("https://docs.wto.org/imrd/directdoc.asp?DDFDocuments/v/G/TBTN24/ISR1345.DOCX", "https://docs.wto.org/imrd/directdoc.asp?DDFDocuments/v/G/TBTN24/ISR1345.DOCX")</f>
        <v>https://docs.wto.org/imrd/directdoc.asp?DDFDocuments/v/G/TBTN24/ISR1345.DOCX</v>
      </c>
    </row>
    <row r="14" spans="1:18" ht="78" customHeight="1" x14ac:dyDescent="0.3">
      <c r="A14" s="2" t="s">
        <v>754</v>
      </c>
      <c r="B14" s="7">
        <v>45413</v>
      </c>
      <c r="C14" s="6" t="str">
        <f>HYPERLINK("https://eping.wto.org/en/Search?viewData= G/TBT/N/EU/1060"," G/TBT/N/EU/1060")</f>
        <v xml:space="preserve"> G/TBT/N/EU/1060</v>
      </c>
      <c r="D14" s="6" t="s">
        <v>43</v>
      </c>
      <c r="E14" s="8" t="s">
        <v>630</v>
      </c>
      <c r="F14" s="8" t="s">
        <v>631</v>
      </c>
      <c r="G14" s="8" t="s">
        <v>632</v>
      </c>
      <c r="H14" s="6" t="s">
        <v>31</v>
      </c>
      <c r="I14" s="6" t="s">
        <v>633</v>
      </c>
      <c r="J14" s="6" t="s">
        <v>634</v>
      </c>
      <c r="K14" s="6" t="s">
        <v>31</v>
      </c>
      <c r="L14" s="6"/>
      <c r="M14" s="7">
        <v>45473</v>
      </c>
      <c r="N14" s="6" t="s">
        <v>25</v>
      </c>
      <c r="O14" s="8" t="s">
        <v>635</v>
      </c>
      <c r="P14" s="6" t="str">
        <f>HYPERLINK("https://docs.wto.org/imrd/directdoc.asp?DDFDocuments/t/G/TBTN24/EU1060.DOCX", "https://docs.wto.org/imrd/directdoc.asp?DDFDocuments/t/G/TBTN24/EU1060.DOCX")</f>
        <v>https://docs.wto.org/imrd/directdoc.asp?DDFDocuments/t/G/TBTN24/EU1060.DOCX</v>
      </c>
      <c r="Q14" s="6" t="str">
        <f>HYPERLINK("https://docs.wto.org/imrd/directdoc.asp?DDFDocuments/u/G/TBTN24/EU1060.DOCX", "https://docs.wto.org/imrd/directdoc.asp?DDFDocuments/u/G/TBTN24/EU1060.DOCX")</f>
        <v>https://docs.wto.org/imrd/directdoc.asp?DDFDocuments/u/G/TBTN24/EU1060.DOCX</v>
      </c>
      <c r="R14" s="6" t="str">
        <f>HYPERLINK("https://docs.wto.org/imrd/directdoc.asp?DDFDocuments/v/G/TBTN24/EU1060.DOCX", "https://docs.wto.org/imrd/directdoc.asp?DDFDocuments/v/G/TBTN24/EU1060.DOCX")</f>
        <v>https://docs.wto.org/imrd/directdoc.asp?DDFDocuments/v/G/TBTN24/EU1060.DOCX</v>
      </c>
    </row>
    <row r="15" spans="1:18" ht="78" customHeight="1" x14ac:dyDescent="0.3">
      <c r="A15" s="2" t="s">
        <v>756</v>
      </c>
      <c r="B15" s="7">
        <v>45413</v>
      </c>
      <c r="C15" s="6" t="str">
        <f>HYPERLINK("https://eping.wto.org/en/Search?viewData= G/TBT/N/EU/1061"," G/TBT/N/EU/1061")</f>
        <v xml:space="preserve"> G/TBT/N/EU/1061</v>
      </c>
      <c r="D15" s="6" t="s">
        <v>43</v>
      </c>
      <c r="E15" s="8" t="s">
        <v>642</v>
      </c>
      <c r="F15" s="8" t="s">
        <v>643</v>
      </c>
      <c r="G15" s="8" t="s">
        <v>644</v>
      </c>
      <c r="H15" s="6" t="s">
        <v>31</v>
      </c>
      <c r="I15" s="6" t="s">
        <v>633</v>
      </c>
      <c r="J15" s="6" t="s">
        <v>77</v>
      </c>
      <c r="K15" s="6" t="s">
        <v>31</v>
      </c>
      <c r="L15" s="6"/>
      <c r="M15" s="7">
        <v>45473</v>
      </c>
      <c r="N15" s="6" t="s">
        <v>25</v>
      </c>
      <c r="O15" s="8" t="s">
        <v>645</v>
      </c>
      <c r="P15" s="6" t="str">
        <f>HYPERLINK("https://docs.wto.org/imrd/directdoc.asp?DDFDocuments/t/G/TBTN24/EU1061.DOCX", "https://docs.wto.org/imrd/directdoc.asp?DDFDocuments/t/G/TBTN24/EU1061.DOCX")</f>
        <v>https://docs.wto.org/imrd/directdoc.asp?DDFDocuments/t/G/TBTN24/EU1061.DOCX</v>
      </c>
      <c r="Q15" s="6" t="str">
        <f>HYPERLINK("https://docs.wto.org/imrd/directdoc.asp?DDFDocuments/u/G/TBTN24/EU1061.DOCX", "https://docs.wto.org/imrd/directdoc.asp?DDFDocuments/u/G/TBTN24/EU1061.DOCX")</f>
        <v>https://docs.wto.org/imrd/directdoc.asp?DDFDocuments/u/G/TBTN24/EU1061.DOCX</v>
      </c>
      <c r="R15" s="6" t="str">
        <f>HYPERLINK("https://docs.wto.org/imrd/directdoc.asp?DDFDocuments/v/G/TBTN24/EU1061.DOCX", "https://docs.wto.org/imrd/directdoc.asp?DDFDocuments/v/G/TBTN24/EU1061.DOCX")</f>
        <v>https://docs.wto.org/imrd/directdoc.asp?DDFDocuments/v/G/TBTN24/EU1061.DOCX</v>
      </c>
    </row>
    <row r="16" spans="1:18" ht="78" customHeight="1" x14ac:dyDescent="0.3">
      <c r="A16" s="2" t="s">
        <v>655</v>
      </c>
      <c r="B16" s="7">
        <v>45443</v>
      </c>
      <c r="C16" s="6" t="str">
        <f>HYPERLINK("https://eping.wto.org/en/Search?viewData= G/TBT/N/EU/1066"," G/TBT/N/EU/1066")</f>
        <v xml:space="preserve"> G/TBT/N/EU/1066</v>
      </c>
      <c r="D16" s="6" t="s">
        <v>43</v>
      </c>
      <c r="E16" s="8" t="s">
        <v>44</v>
      </c>
      <c r="F16" s="8" t="s">
        <v>45</v>
      </c>
      <c r="G16" s="8" t="s">
        <v>46</v>
      </c>
      <c r="H16" s="6" t="s">
        <v>31</v>
      </c>
      <c r="I16" s="6" t="s">
        <v>47</v>
      </c>
      <c r="J16" s="6" t="s">
        <v>48</v>
      </c>
      <c r="K16" s="6" t="s">
        <v>31</v>
      </c>
      <c r="L16" s="6"/>
      <c r="M16" s="7">
        <v>45503</v>
      </c>
      <c r="N16" s="6" t="s">
        <v>25</v>
      </c>
      <c r="O16" s="8" t="s">
        <v>49</v>
      </c>
      <c r="P16" s="6" t="str">
        <f>HYPERLINK("https://docs.wto.org/imrd/directdoc.asp?DDFDocuments/t/G/TBTN24/EU1066.DOCX", "https://docs.wto.org/imrd/directdoc.asp?DDFDocuments/t/G/TBTN24/EU1066.DOCX")</f>
        <v>https://docs.wto.org/imrd/directdoc.asp?DDFDocuments/t/G/TBTN24/EU1066.DOCX</v>
      </c>
      <c r="Q16" s="6" t="str">
        <f>HYPERLINK("https://docs.wto.org/imrd/directdoc.asp?DDFDocuments/u/G/TBTN24/EU1066.DOCX", "https://docs.wto.org/imrd/directdoc.asp?DDFDocuments/u/G/TBTN24/EU1066.DOCX")</f>
        <v>https://docs.wto.org/imrd/directdoc.asp?DDFDocuments/u/G/TBTN24/EU1066.DOCX</v>
      </c>
      <c r="R16" s="6" t="str">
        <f>HYPERLINK("https://docs.wto.org/imrd/directdoc.asp?DDFDocuments/v/G/TBTN24/EU1066.DOCX", "https://docs.wto.org/imrd/directdoc.asp?DDFDocuments/v/G/TBTN24/EU1066.DOCX")</f>
        <v>https://docs.wto.org/imrd/directdoc.asp?DDFDocuments/v/G/TBTN24/EU1066.DOCX</v>
      </c>
    </row>
    <row r="17" spans="1:18" ht="78" customHeight="1" x14ac:dyDescent="0.3">
      <c r="A17" s="2" t="s">
        <v>689</v>
      </c>
      <c r="B17" s="7">
        <v>45434</v>
      </c>
      <c r="C17" s="6" t="str">
        <f>HYPERLINK("https://eping.wto.org/en/Search?viewData= G/TBT/N/CHN/1859"," G/TBT/N/CHN/1859")</f>
        <v xml:space="preserve"> G/TBT/N/CHN/1859</v>
      </c>
      <c r="D17" s="6" t="s">
        <v>207</v>
      </c>
      <c r="E17" s="8" t="s">
        <v>281</v>
      </c>
      <c r="F17" s="8" t="s">
        <v>282</v>
      </c>
      <c r="G17" s="8" t="s">
        <v>283</v>
      </c>
      <c r="H17" s="6" t="s">
        <v>284</v>
      </c>
      <c r="I17" s="6" t="s">
        <v>212</v>
      </c>
      <c r="J17" s="6" t="s">
        <v>33</v>
      </c>
      <c r="K17" s="6" t="s">
        <v>31</v>
      </c>
      <c r="L17" s="6"/>
      <c r="M17" s="7">
        <v>45494</v>
      </c>
      <c r="N17" s="6" t="s">
        <v>25</v>
      </c>
      <c r="O17" s="8" t="s">
        <v>285</v>
      </c>
      <c r="P17" s="6" t="str">
        <f>HYPERLINK("https://docs.wto.org/imrd/directdoc.asp?DDFDocuments/t/G/TBTN24/CHN1859.DOCX", "https://docs.wto.org/imrd/directdoc.asp?DDFDocuments/t/G/TBTN24/CHN1859.DOCX")</f>
        <v>https://docs.wto.org/imrd/directdoc.asp?DDFDocuments/t/G/TBTN24/CHN1859.DOCX</v>
      </c>
      <c r="Q17" s="6" t="str">
        <f>HYPERLINK("https://docs.wto.org/imrd/directdoc.asp?DDFDocuments/u/G/TBTN24/CHN1859.DOCX", "https://docs.wto.org/imrd/directdoc.asp?DDFDocuments/u/G/TBTN24/CHN1859.DOCX")</f>
        <v>https://docs.wto.org/imrd/directdoc.asp?DDFDocuments/u/G/TBTN24/CHN1859.DOCX</v>
      </c>
      <c r="R17" s="6" t="str">
        <f>HYPERLINK("https://docs.wto.org/imrd/directdoc.asp?DDFDocuments/v/G/TBTN24/CHN1859.DOCX", "https://docs.wto.org/imrd/directdoc.asp?DDFDocuments/v/G/TBTN24/CHN1859.DOCX")</f>
        <v>https://docs.wto.org/imrd/directdoc.asp?DDFDocuments/v/G/TBTN24/CHN1859.DOCX</v>
      </c>
    </row>
    <row r="18" spans="1:18" ht="78" customHeight="1" x14ac:dyDescent="0.3">
      <c r="A18" s="2" t="s">
        <v>721</v>
      </c>
      <c r="B18" s="7">
        <v>45419</v>
      </c>
      <c r="C18" s="6" t="str">
        <f>HYPERLINK("https://eping.wto.org/en/Search?viewData= G/TBT/N/USA/2119"," G/TBT/N/USA/2119")</f>
        <v xml:space="preserve"> G/TBT/N/USA/2119</v>
      </c>
      <c r="D18" s="6" t="s">
        <v>105</v>
      </c>
      <c r="E18" s="8" t="s">
        <v>478</v>
      </c>
      <c r="F18" s="8" t="s">
        <v>479</v>
      </c>
      <c r="G18" s="8" t="s">
        <v>480</v>
      </c>
      <c r="H18" s="6" t="s">
        <v>31</v>
      </c>
      <c r="I18" s="6" t="s">
        <v>481</v>
      </c>
      <c r="J18" s="6" t="s">
        <v>167</v>
      </c>
      <c r="K18" s="6" t="s">
        <v>31</v>
      </c>
      <c r="L18" s="6"/>
      <c r="M18" s="7">
        <v>45454</v>
      </c>
      <c r="N18" s="6" t="s">
        <v>25</v>
      </c>
      <c r="O18" s="8" t="s">
        <v>482</v>
      </c>
      <c r="P18" s="6" t="str">
        <f>HYPERLINK("https://docs.wto.org/imrd/directdoc.asp?DDFDocuments/t/G/TBTN24/USA2119.DOCX", "https://docs.wto.org/imrd/directdoc.asp?DDFDocuments/t/G/TBTN24/USA2119.DOCX")</f>
        <v>https://docs.wto.org/imrd/directdoc.asp?DDFDocuments/t/G/TBTN24/USA2119.DOCX</v>
      </c>
      <c r="Q18" s="6" t="str">
        <f>HYPERLINK("https://docs.wto.org/imrd/directdoc.asp?DDFDocuments/u/G/TBTN24/USA2119.DOCX", "https://docs.wto.org/imrd/directdoc.asp?DDFDocuments/u/G/TBTN24/USA2119.DOCX")</f>
        <v>https://docs.wto.org/imrd/directdoc.asp?DDFDocuments/u/G/TBTN24/USA2119.DOCX</v>
      </c>
      <c r="R18" s="6" t="str">
        <f>HYPERLINK("https://docs.wto.org/imrd/directdoc.asp?DDFDocuments/v/G/TBTN24/USA2119.DOCX", "https://docs.wto.org/imrd/directdoc.asp?DDFDocuments/v/G/TBTN24/USA2119.DOCX")</f>
        <v>https://docs.wto.org/imrd/directdoc.asp?DDFDocuments/v/G/TBTN24/USA2119.DOCX</v>
      </c>
    </row>
    <row r="19" spans="1:18" ht="78" customHeight="1" x14ac:dyDescent="0.3">
      <c r="A19" s="2" t="s">
        <v>747</v>
      </c>
      <c r="B19" s="7">
        <v>45415</v>
      </c>
      <c r="C19" s="6" t="str">
        <f>HYPERLINK("https://eping.wto.org/en/Search?viewData= G/TBT/N/PAN/131"," G/TBT/N/PAN/131")</f>
        <v xml:space="preserve"> G/TBT/N/PAN/131</v>
      </c>
      <c r="D19" s="6" t="s">
        <v>578</v>
      </c>
      <c r="E19" s="8" t="s">
        <v>579</v>
      </c>
      <c r="F19" s="8" t="s">
        <v>580</v>
      </c>
      <c r="G19" s="8" t="s">
        <v>581</v>
      </c>
      <c r="H19" s="6" t="s">
        <v>31</v>
      </c>
      <c r="I19" s="6" t="s">
        <v>582</v>
      </c>
      <c r="J19" s="6" t="s">
        <v>77</v>
      </c>
      <c r="K19" s="6" t="s">
        <v>31</v>
      </c>
      <c r="L19" s="6"/>
      <c r="M19" s="7">
        <v>45475</v>
      </c>
      <c r="N19" s="6" t="s">
        <v>25</v>
      </c>
      <c r="O19" s="6"/>
      <c r="P19" s="6" t="str">
        <f>HYPERLINK("https://docs.wto.org/imrd/directdoc.asp?DDFDocuments/t/G/TBTN24/PAN131.DOCX", "https://docs.wto.org/imrd/directdoc.asp?DDFDocuments/t/G/TBTN24/PAN131.DOCX")</f>
        <v>https://docs.wto.org/imrd/directdoc.asp?DDFDocuments/t/G/TBTN24/PAN131.DOCX</v>
      </c>
      <c r="Q19" s="6" t="str">
        <f>HYPERLINK("https://docs.wto.org/imrd/directdoc.asp?DDFDocuments/u/G/TBTN24/PAN131.DOCX", "https://docs.wto.org/imrd/directdoc.asp?DDFDocuments/u/G/TBTN24/PAN131.DOCX")</f>
        <v>https://docs.wto.org/imrd/directdoc.asp?DDFDocuments/u/G/TBTN24/PAN131.DOCX</v>
      </c>
      <c r="R19" s="6" t="str">
        <f>HYPERLINK("https://docs.wto.org/imrd/directdoc.asp?DDFDocuments/v/G/TBTN24/PAN131.DOCX", "https://docs.wto.org/imrd/directdoc.asp?DDFDocuments/v/G/TBTN24/PAN131.DOCX")</f>
        <v>https://docs.wto.org/imrd/directdoc.asp?DDFDocuments/v/G/TBTN24/PAN131.DOCX</v>
      </c>
    </row>
    <row r="20" spans="1:18" ht="78" customHeight="1" x14ac:dyDescent="0.3">
      <c r="A20" s="2" t="s">
        <v>694</v>
      </c>
      <c r="B20" s="7">
        <v>45433</v>
      </c>
      <c r="C20" s="6" t="str">
        <f>HYPERLINK("https://eping.wto.org/en/Search?viewData= G/TBT/N/ARE/611, G/TBT/N/BHR/697, G/TBT/N/KWT/676, G/TBT/N/OMN/523, G/TBT/N/QAT/674, G/TBT/N/SAU/1335, G/TBT/N/YEM/280"," G/TBT/N/ARE/611, G/TBT/N/BHR/697, G/TBT/N/KWT/676, G/TBT/N/OMN/523, G/TBT/N/QAT/674, G/TBT/N/SAU/1335, G/TBT/N/YEM/280")</f>
        <v xml:space="preserve"> G/TBT/N/ARE/611, G/TBT/N/BHR/697, G/TBT/N/KWT/676, G/TBT/N/OMN/523, G/TBT/N/QAT/674, G/TBT/N/SAU/1335, G/TBT/N/YEM/280</v>
      </c>
      <c r="D20" s="6" t="s">
        <v>185</v>
      </c>
      <c r="E20" s="8" t="s">
        <v>315</v>
      </c>
      <c r="F20" s="8" t="s">
        <v>316</v>
      </c>
      <c r="G20" s="8" t="s">
        <v>317</v>
      </c>
      <c r="H20" s="6" t="s">
        <v>31</v>
      </c>
      <c r="I20" s="6" t="s">
        <v>31</v>
      </c>
      <c r="J20" s="6" t="s">
        <v>33</v>
      </c>
      <c r="K20" s="6" t="s">
        <v>31</v>
      </c>
      <c r="L20" s="6"/>
      <c r="M20" s="7">
        <v>45493</v>
      </c>
      <c r="N20" s="6" t="s">
        <v>25</v>
      </c>
      <c r="O20" s="8" t="s">
        <v>318</v>
      </c>
      <c r="P20" s="6" t="str">
        <f>HYPERLINK("https://docs.wto.org/imrd/directdoc.asp?DDFDocuments/t/G/TBTN24/ARE611.DOCX", "https://docs.wto.org/imrd/directdoc.asp?DDFDocuments/t/G/TBTN24/ARE611.DOCX")</f>
        <v>https://docs.wto.org/imrd/directdoc.asp?DDFDocuments/t/G/TBTN24/ARE611.DOCX</v>
      </c>
      <c r="Q20" s="6" t="str">
        <f>HYPERLINK("https://docs.wto.org/imrd/directdoc.asp?DDFDocuments/u/G/TBTN24/ARE611.DOCX", "https://docs.wto.org/imrd/directdoc.asp?DDFDocuments/u/G/TBTN24/ARE611.DOCX")</f>
        <v>https://docs.wto.org/imrd/directdoc.asp?DDFDocuments/u/G/TBTN24/ARE611.DOCX</v>
      </c>
      <c r="R20" s="6" t="str">
        <f>HYPERLINK("https://docs.wto.org/imrd/directdoc.asp?DDFDocuments/v/G/TBTN24/ARE611.DOCX", "https://docs.wto.org/imrd/directdoc.asp?DDFDocuments/v/G/TBTN24/ARE611.DOCX")</f>
        <v>https://docs.wto.org/imrd/directdoc.asp?DDFDocuments/v/G/TBTN24/ARE611.DOCX</v>
      </c>
    </row>
    <row r="21" spans="1:18" ht="78" customHeight="1" x14ac:dyDescent="0.3">
      <c r="A21" s="2" t="s">
        <v>694</v>
      </c>
      <c r="B21" s="7">
        <v>45433</v>
      </c>
      <c r="C21" s="6" t="str">
        <f>HYPERLINK("https://eping.wto.org/en/Search?viewData= G/TBT/N/ARE/611, G/TBT/N/BHR/697, G/TBT/N/KWT/676, G/TBT/N/OMN/523, G/TBT/N/QAT/674, G/TBT/N/SAU/1335, G/TBT/N/YEM/280"," G/TBT/N/ARE/611, G/TBT/N/BHR/697, G/TBT/N/KWT/676, G/TBT/N/OMN/523, G/TBT/N/QAT/674, G/TBT/N/SAU/1335, G/TBT/N/YEM/280")</f>
        <v xml:space="preserve"> G/TBT/N/ARE/611, G/TBT/N/BHR/697, G/TBT/N/KWT/676, G/TBT/N/OMN/523, G/TBT/N/QAT/674, G/TBT/N/SAU/1335, G/TBT/N/YEM/280</v>
      </c>
      <c r="D21" s="6" t="s">
        <v>187</v>
      </c>
      <c r="E21" s="8" t="s">
        <v>315</v>
      </c>
      <c r="F21" s="8" t="s">
        <v>316</v>
      </c>
      <c r="G21" s="8" t="s">
        <v>317</v>
      </c>
      <c r="H21" s="6" t="s">
        <v>31</v>
      </c>
      <c r="I21" s="6" t="s">
        <v>31</v>
      </c>
      <c r="J21" s="6" t="s">
        <v>33</v>
      </c>
      <c r="K21" s="6" t="s">
        <v>31</v>
      </c>
      <c r="L21" s="6"/>
      <c r="M21" s="7">
        <v>45493</v>
      </c>
      <c r="N21" s="6" t="s">
        <v>25</v>
      </c>
      <c r="O21" s="8" t="s">
        <v>318</v>
      </c>
      <c r="P21" s="6" t="str">
        <f>HYPERLINK("https://docs.wto.org/imrd/directdoc.asp?DDFDocuments/t/G/TBTN24/ARE611.DOCX", "https://docs.wto.org/imrd/directdoc.asp?DDFDocuments/t/G/TBTN24/ARE611.DOCX")</f>
        <v>https://docs.wto.org/imrd/directdoc.asp?DDFDocuments/t/G/TBTN24/ARE611.DOCX</v>
      </c>
      <c r="Q21" s="6" t="str">
        <f>HYPERLINK("https://docs.wto.org/imrd/directdoc.asp?DDFDocuments/u/G/TBTN24/ARE611.DOCX", "https://docs.wto.org/imrd/directdoc.asp?DDFDocuments/u/G/TBTN24/ARE611.DOCX")</f>
        <v>https://docs.wto.org/imrd/directdoc.asp?DDFDocuments/u/G/TBTN24/ARE611.DOCX</v>
      </c>
      <c r="R21" s="6" t="str">
        <f>HYPERLINK("https://docs.wto.org/imrd/directdoc.asp?DDFDocuments/v/G/TBTN24/ARE611.DOCX", "https://docs.wto.org/imrd/directdoc.asp?DDFDocuments/v/G/TBTN24/ARE611.DOCX")</f>
        <v>https://docs.wto.org/imrd/directdoc.asp?DDFDocuments/v/G/TBTN24/ARE611.DOCX</v>
      </c>
    </row>
    <row r="22" spans="1:18" ht="78" customHeight="1" x14ac:dyDescent="0.3">
      <c r="A22" s="2" t="s">
        <v>694</v>
      </c>
      <c r="B22" s="7">
        <v>45433</v>
      </c>
      <c r="C22" s="6" t="str">
        <f>HYPERLINK("https://eping.wto.org/en/Search?viewData= G/TBT/N/ARE/611, G/TBT/N/BHR/697, G/TBT/N/KWT/676, G/TBT/N/OMN/523, G/TBT/N/QAT/674, G/TBT/N/SAU/1335, G/TBT/N/YEM/280"," G/TBT/N/ARE/611, G/TBT/N/BHR/697, G/TBT/N/KWT/676, G/TBT/N/OMN/523, G/TBT/N/QAT/674, G/TBT/N/SAU/1335, G/TBT/N/YEM/280")</f>
        <v xml:space="preserve"> G/TBT/N/ARE/611, G/TBT/N/BHR/697, G/TBT/N/KWT/676, G/TBT/N/OMN/523, G/TBT/N/QAT/674, G/TBT/N/SAU/1335, G/TBT/N/YEM/280</v>
      </c>
      <c r="D22" s="6" t="s">
        <v>160</v>
      </c>
      <c r="E22" s="8" t="s">
        <v>315</v>
      </c>
      <c r="F22" s="8" t="s">
        <v>316</v>
      </c>
      <c r="G22" s="8" t="s">
        <v>317</v>
      </c>
      <c r="H22" s="6" t="s">
        <v>31</v>
      </c>
      <c r="I22" s="6" t="s">
        <v>47</v>
      </c>
      <c r="J22" s="6" t="s">
        <v>33</v>
      </c>
      <c r="K22" s="6" t="s">
        <v>31</v>
      </c>
      <c r="L22" s="6"/>
      <c r="M22" s="7">
        <v>45493</v>
      </c>
      <c r="N22" s="6" t="s">
        <v>25</v>
      </c>
      <c r="O22" s="8" t="s">
        <v>318</v>
      </c>
      <c r="P22" s="6" t="str">
        <f>HYPERLINK("https://docs.wto.org/imrd/directdoc.asp?DDFDocuments/t/G/TBTN24/ARE611.DOCX", "https://docs.wto.org/imrd/directdoc.asp?DDFDocuments/t/G/TBTN24/ARE611.DOCX")</f>
        <v>https://docs.wto.org/imrd/directdoc.asp?DDFDocuments/t/G/TBTN24/ARE611.DOCX</v>
      </c>
      <c r="Q22" s="6" t="str">
        <f>HYPERLINK("https://docs.wto.org/imrd/directdoc.asp?DDFDocuments/u/G/TBTN24/ARE611.DOCX", "https://docs.wto.org/imrd/directdoc.asp?DDFDocuments/u/G/TBTN24/ARE611.DOCX")</f>
        <v>https://docs.wto.org/imrd/directdoc.asp?DDFDocuments/u/G/TBTN24/ARE611.DOCX</v>
      </c>
      <c r="R22" s="6" t="str">
        <f>HYPERLINK("https://docs.wto.org/imrd/directdoc.asp?DDFDocuments/v/G/TBTN24/ARE611.DOCX", "https://docs.wto.org/imrd/directdoc.asp?DDFDocuments/v/G/TBTN24/ARE611.DOCX")</f>
        <v>https://docs.wto.org/imrd/directdoc.asp?DDFDocuments/v/G/TBTN24/ARE611.DOCX</v>
      </c>
    </row>
    <row r="23" spans="1:18" ht="78" customHeight="1" x14ac:dyDescent="0.3">
      <c r="A23" s="2" t="s">
        <v>692</v>
      </c>
      <c r="B23" s="7">
        <v>45434</v>
      </c>
      <c r="C23" s="6" t="str">
        <f>HYPERLINK("https://eping.wto.org/en/Search?viewData= G/TBT/N/THA/737"," G/TBT/N/THA/737")</f>
        <v xml:space="preserve"> G/TBT/N/THA/737</v>
      </c>
      <c r="D23" s="6" t="s">
        <v>65</v>
      </c>
      <c r="E23" s="8" t="s">
        <v>286</v>
      </c>
      <c r="F23" s="8" t="s">
        <v>287</v>
      </c>
      <c r="G23" s="8" t="s">
        <v>288</v>
      </c>
      <c r="H23" s="6" t="s">
        <v>31</v>
      </c>
      <c r="I23" s="6" t="s">
        <v>272</v>
      </c>
      <c r="J23" s="6" t="s">
        <v>33</v>
      </c>
      <c r="K23" s="6" t="s">
        <v>31</v>
      </c>
      <c r="L23" s="6"/>
      <c r="M23" s="7">
        <v>45488</v>
      </c>
      <c r="N23" s="6" t="s">
        <v>25</v>
      </c>
      <c r="O23" s="8" t="s">
        <v>289</v>
      </c>
      <c r="P23" s="6" t="str">
        <f>HYPERLINK("https://docs.wto.org/imrd/directdoc.asp?DDFDocuments/t/G/TBTN24/THA737.DOCX", "https://docs.wto.org/imrd/directdoc.asp?DDFDocuments/t/G/TBTN24/THA737.DOCX")</f>
        <v>https://docs.wto.org/imrd/directdoc.asp?DDFDocuments/t/G/TBTN24/THA737.DOCX</v>
      </c>
      <c r="Q23" s="6" t="str">
        <f>HYPERLINK("https://docs.wto.org/imrd/directdoc.asp?DDFDocuments/u/G/TBTN24/THA737.DOCX", "https://docs.wto.org/imrd/directdoc.asp?DDFDocuments/u/G/TBTN24/THA737.DOCX")</f>
        <v>https://docs.wto.org/imrd/directdoc.asp?DDFDocuments/u/G/TBTN24/THA737.DOCX</v>
      </c>
      <c r="R23" s="6" t="str">
        <f>HYPERLINK("https://docs.wto.org/imrd/directdoc.asp?DDFDocuments/v/G/TBTN24/THA737.DOCX", "https://docs.wto.org/imrd/directdoc.asp?DDFDocuments/v/G/TBTN24/THA737.DOCX")</f>
        <v>https://docs.wto.org/imrd/directdoc.asp?DDFDocuments/v/G/TBTN24/THA737.DOCX</v>
      </c>
    </row>
    <row r="24" spans="1:18" ht="78" customHeight="1" x14ac:dyDescent="0.3">
      <c r="A24" s="2" t="s">
        <v>687</v>
      </c>
      <c r="B24" s="7">
        <v>45434</v>
      </c>
      <c r="C24" s="6" t="str">
        <f>HYPERLINK("https://eping.wto.org/en/Search?viewData= G/TBT/N/THA/736"," G/TBT/N/THA/736")</f>
        <v xml:space="preserve"> G/TBT/N/THA/736</v>
      </c>
      <c r="D24" s="6" t="s">
        <v>65</v>
      </c>
      <c r="E24" s="8" t="s">
        <v>269</v>
      </c>
      <c r="F24" s="8" t="s">
        <v>270</v>
      </c>
      <c r="G24" s="8" t="s">
        <v>271</v>
      </c>
      <c r="H24" s="6" t="s">
        <v>31</v>
      </c>
      <c r="I24" s="6" t="s">
        <v>272</v>
      </c>
      <c r="J24" s="6" t="s">
        <v>33</v>
      </c>
      <c r="K24" s="6" t="s">
        <v>31</v>
      </c>
      <c r="L24" s="6"/>
      <c r="M24" s="7">
        <v>45488</v>
      </c>
      <c r="N24" s="6" t="s">
        <v>25</v>
      </c>
      <c r="O24" s="8" t="s">
        <v>273</v>
      </c>
      <c r="P24" s="6" t="str">
        <f>HYPERLINK("https://docs.wto.org/imrd/directdoc.asp?DDFDocuments/t/G/TBTN24/THA736.DOCX", "https://docs.wto.org/imrd/directdoc.asp?DDFDocuments/t/G/TBTN24/THA736.DOCX")</f>
        <v>https://docs.wto.org/imrd/directdoc.asp?DDFDocuments/t/G/TBTN24/THA736.DOCX</v>
      </c>
      <c r="Q24" s="6" t="str">
        <f>HYPERLINK("https://docs.wto.org/imrd/directdoc.asp?DDFDocuments/u/G/TBTN24/THA736.DOCX", "https://docs.wto.org/imrd/directdoc.asp?DDFDocuments/u/G/TBTN24/THA736.DOCX")</f>
        <v>https://docs.wto.org/imrd/directdoc.asp?DDFDocuments/u/G/TBTN24/THA736.DOCX</v>
      </c>
      <c r="R24" s="6" t="str">
        <f>HYPERLINK("https://docs.wto.org/imrd/directdoc.asp?DDFDocuments/v/G/TBTN24/THA736.DOCX", "https://docs.wto.org/imrd/directdoc.asp?DDFDocuments/v/G/TBTN24/THA736.DOCX")</f>
        <v>https://docs.wto.org/imrd/directdoc.asp?DDFDocuments/v/G/TBTN24/THA736.DOCX</v>
      </c>
    </row>
    <row r="25" spans="1:18" ht="78" customHeight="1" x14ac:dyDescent="0.3">
      <c r="A25" s="2" t="s">
        <v>753</v>
      </c>
      <c r="B25" s="7">
        <v>45414</v>
      </c>
      <c r="C25" s="6" t="str">
        <f>HYPERLINK("https://eping.wto.org/en/Search?viewData= G/TBT/N/UKR/295"," G/TBT/N/UKR/295")</f>
        <v xml:space="preserve"> G/TBT/N/UKR/295</v>
      </c>
      <c r="D25" s="6" t="s">
        <v>375</v>
      </c>
      <c r="E25" s="8" t="s">
        <v>625</v>
      </c>
      <c r="F25" s="8" t="s">
        <v>626</v>
      </c>
      <c r="G25" s="8" t="s">
        <v>627</v>
      </c>
      <c r="H25" s="6" t="s">
        <v>31</v>
      </c>
      <c r="I25" s="6" t="s">
        <v>628</v>
      </c>
      <c r="J25" s="6" t="s">
        <v>48</v>
      </c>
      <c r="K25" s="6" t="s">
        <v>31</v>
      </c>
      <c r="L25" s="6"/>
      <c r="M25" s="7">
        <v>45474</v>
      </c>
      <c r="N25" s="6" t="s">
        <v>25</v>
      </c>
      <c r="O25" s="8" t="s">
        <v>629</v>
      </c>
      <c r="P25" s="6" t="str">
        <f>HYPERLINK("https://docs.wto.org/imrd/directdoc.asp?DDFDocuments/t/G/TBTN24/UKR295.DOCX", "https://docs.wto.org/imrd/directdoc.asp?DDFDocuments/t/G/TBTN24/UKR295.DOCX")</f>
        <v>https://docs.wto.org/imrd/directdoc.asp?DDFDocuments/t/G/TBTN24/UKR295.DOCX</v>
      </c>
      <c r="Q25" s="6" t="str">
        <f>HYPERLINK("https://docs.wto.org/imrd/directdoc.asp?DDFDocuments/u/G/TBTN24/UKR295.DOCX", "https://docs.wto.org/imrd/directdoc.asp?DDFDocuments/u/G/TBTN24/UKR295.DOCX")</f>
        <v>https://docs.wto.org/imrd/directdoc.asp?DDFDocuments/u/G/TBTN24/UKR295.DOCX</v>
      </c>
      <c r="R25" s="6" t="str">
        <f>HYPERLINK("https://docs.wto.org/imrd/directdoc.asp?DDFDocuments/v/G/TBTN24/UKR295.DOCX", "https://docs.wto.org/imrd/directdoc.asp?DDFDocuments/v/G/TBTN24/UKR295.DOCX")</f>
        <v>https://docs.wto.org/imrd/directdoc.asp?DDFDocuments/v/G/TBTN24/UKR295.DOCX</v>
      </c>
    </row>
    <row r="26" spans="1:18" ht="78" customHeight="1" x14ac:dyDescent="0.3">
      <c r="A26" s="2" t="s">
        <v>684</v>
      </c>
      <c r="B26" s="7">
        <v>45434</v>
      </c>
      <c r="C26" s="6" t="str">
        <f>HYPERLINK("https://eping.wto.org/en/Search?viewData= G/TBT/N/CAN/722"," G/TBT/N/CAN/722")</f>
        <v xml:space="preserve"> G/TBT/N/CAN/722</v>
      </c>
      <c r="D26" s="6" t="s">
        <v>89</v>
      </c>
      <c r="E26" s="8" t="s">
        <v>246</v>
      </c>
      <c r="F26" s="8" t="s">
        <v>247</v>
      </c>
      <c r="G26" s="8" t="s">
        <v>248</v>
      </c>
      <c r="H26" s="6" t="s">
        <v>249</v>
      </c>
      <c r="I26" s="6" t="s">
        <v>250</v>
      </c>
      <c r="J26" s="6" t="s">
        <v>62</v>
      </c>
      <c r="K26" s="6" t="s">
        <v>31</v>
      </c>
      <c r="L26" s="6"/>
      <c r="M26" s="7">
        <v>45492</v>
      </c>
      <c r="N26" s="6" t="s">
        <v>25</v>
      </c>
      <c r="O26" s="6"/>
      <c r="P26" s="6" t="str">
        <f>HYPERLINK("https://docs.wto.org/imrd/directdoc.asp?DDFDocuments/t/G/TBTN24/CAN722.DOCX", "https://docs.wto.org/imrd/directdoc.asp?DDFDocuments/t/G/TBTN24/CAN722.DOCX")</f>
        <v>https://docs.wto.org/imrd/directdoc.asp?DDFDocuments/t/G/TBTN24/CAN722.DOCX</v>
      </c>
      <c r="Q26" s="6" t="str">
        <f>HYPERLINK("https://docs.wto.org/imrd/directdoc.asp?DDFDocuments/u/G/TBTN24/CAN722.DOCX", "https://docs.wto.org/imrd/directdoc.asp?DDFDocuments/u/G/TBTN24/CAN722.DOCX")</f>
        <v>https://docs.wto.org/imrd/directdoc.asp?DDFDocuments/u/G/TBTN24/CAN722.DOCX</v>
      </c>
      <c r="R26" s="6" t="str">
        <f>HYPERLINK("https://docs.wto.org/imrd/directdoc.asp?DDFDocuments/v/G/TBTN24/CAN722.DOCX", "https://docs.wto.org/imrd/directdoc.asp?DDFDocuments/v/G/TBTN24/CAN722.DOCX")</f>
        <v>https://docs.wto.org/imrd/directdoc.asp?DDFDocuments/v/G/TBTN24/CAN722.DOCX</v>
      </c>
    </row>
    <row r="27" spans="1:18" ht="78" customHeight="1" x14ac:dyDescent="0.3">
      <c r="A27" s="2" t="s">
        <v>683</v>
      </c>
      <c r="B27" s="7">
        <v>45434</v>
      </c>
      <c r="C27" s="6" t="str">
        <f>HYPERLINK("https://eping.wto.org/en/Search?viewData= G/TBT/N/BRA/1540"," G/TBT/N/BRA/1540")</f>
        <v xml:space="preserve"> G/TBT/N/BRA/1540</v>
      </c>
      <c r="D27" s="6" t="s">
        <v>193</v>
      </c>
      <c r="E27" s="8" t="s">
        <v>240</v>
      </c>
      <c r="F27" s="8" t="s">
        <v>241</v>
      </c>
      <c r="G27" s="8" t="s">
        <v>242</v>
      </c>
      <c r="H27" s="6" t="s">
        <v>243</v>
      </c>
      <c r="I27" s="6" t="s">
        <v>244</v>
      </c>
      <c r="J27" s="6" t="s">
        <v>62</v>
      </c>
      <c r="K27" s="6" t="s">
        <v>31</v>
      </c>
      <c r="L27" s="6"/>
      <c r="M27" s="7">
        <v>45498</v>
      </c>
      <c r="N27" s="6" t="s">
        <v>25</v>
      </c>
      <c r="O27" s="8" t="s">
        <v>245</v>
      </c>
      <c r="P27" s="6" t="str">
        <f>HYPERLINK("https://docs.wto.org/imrd/directdoc.asp?DDFDocuments/t/G/TBTN24/BRA1540.DOCX", "https://docs.wto.org/imrd/directdoc.asp?DDFDocuments/t/G/TBTN24/BRA1540.DOCX")</f>
        <v>https://docs.wto.org/imrd/directdoc.asp?DDFDocuments/t/G/TBTN24/BRA1540.DOCX</v>
      </c>
      <c r="Q27" s="6" t="str">
        <f>HYPERLINK("https://docs.wto.org/imrd/directdoc.asp?DDFDocuments/u/G/TBTN24/BRA1540.DOCX", "https://docs.wto.org/imrd/directdoc.asp?DDFDocuments/u/G/TBTN24/BRA1540.DOCX")</f>
        <v>https://docs.wto.org/imrd/directdoc.asp?DDFDocuments/u/G/TBTN24/BRA1540.DOCX</v>
      </c>
      <c r="R27" s="6" t="str">
        <f>HYPERLINK("https://docs.wto.org/imrd/directdoc.asp?DDFDocuments/v/G/TBTN24/BRA1540.DOCX", "https://docs.wto.org/imrd/directdoc.asp?DDFDocuments/v/G/TBTN24/BRA1540.DOCX")</f>
        <v>https://docs.wto.org/imrd/directdoc.asp?DDFDocuments/v/G/TBTN24/BRA1540.DOCX</v>
      </c>
    </row>
    <row r="28" spans="1:18" ht="78" customHeight="1" x14ac:dyDescent="0.3">
      <c r="A28" s="2" t="s">
        <v>683</v>
      </c>
      <c r="B28" s="7">
        <v>45418</v>
      </c>
      <c r="C28" s="6" t="str">
        <f>HYPERLINK("https://eping.wto.org/en/Search?viewData= G/TBT/N/BRA/1536"," G/TBT/N/BRA/1536")</f>
        <v xml:space="preserve"> G/TBT/N/BRA/1536</v>
      </c>
      <c r="D28" s="6" t="s">
        <v>193</v>
      </c>
      <c r="E28" s="8" t="s">
        <v>499</v>
      </c>
      <c r="F28" s="8" t="s">
        <v>500</v>
      </c>
      <c r="G28" s="8" t="s">
        <v>242</v>
      </c>
      <c r="H28" s="6" t="s">
        <v>243</v>
      </c>
      <c r="I28" s="6" t="s">
        <v>244</v>
      </c>
      <c r="J28" s="6" t="s">
        <v>62</v>
      </c>
      <c r="K28" s="6" t="s">
        <v>31</v>
      </c>
      <c r="L28" s="6"/>
      <c r="M28" s="7">
        <v>45484</v>
      </c>
      <c r="N28" s="6" t="s">
        <v>25</v>
      </c>
      <c r="O28" s="8" t="s">
        <v>501</v>
      </c>
      <c r="P28" s="6" t="str">
        <f>HYPERLINK("https://docs.wto.org/imrd/directdoc.asp?DDFDocuments/t/G/TBTN24/BRA1536.DOCX", "https://docs.wto.org/imrd/directdoc.asp?DDFDocuments/t/G/TBTN24/BRA1536.DOCX")</f>
        <v>https://docs.wto.org/imrd/directdoc.asp?DDFDocuments/t/G/TBTN24/BRA1536.DOCX</v>
      </c>
      <c r="Q28" s="6" t="str">
        <f>HYPERLINK("https://docs.wto.org/imrd/directdoc.asp?DDFDocuments/u/G/TBTN24/BRA1536.DOCX", "https://docs.wto.org/imrd/directdoc.asp?DDFDocuments/u/G/TBTN24/BRA1536.DOCX")</f>
        <v>https://docs.wto.org/imrd/directdoc.asp?DDFDocuments/u/G/TBTN24/BRA1536.DOCX</v>
      </c>
      <c r="R28" s="6" t="str">
        <f>HYPERLINK("https://docs.wto.org/imrd/directdoc.asp?DDFDocuments/v/G/TBTN24/BRA1536.DOCX", "https://docs.wto.org/imrd/directdoc.asp?DDFDocuments/v/G/TBTN24/BRA1536.DOCX")</f>
        <v>https://docs.wto.org/imrd/directdoc.asp?DDFDocuments/v/G/TBTN24/BRA1536.DOCX</v>
      </c>
    </row>
    <row r="29" spans="1:18" ht="78" customHeight="1" x14ac:dyDescent="0.3">
      <c r="A29" s="2" t="s">
        <v>751</v>
      </c>
      <c r="B29" s="7">
        <v>45414</v>
      </c>
      <c r="C29" s="6" t="str">
        <f>HYPERLINK("https://eping.wto.org/en/Search?viewData= G/TBT/N/EGY/470"," G/TBT/N/EGY/470")</f>
        <v xml:space="preserve"> G/TBT/N/EGY/470</v>
      </c>
      <c r="D29" s="6" t="s">
        <v>72</v>
      </c>
      <c r="E29" s="8" t="s">
        <v>613</v>
      </c>
      <c r="F29" s="8" t="s">
        <v>614</v>
      </c>
      <c r="G29" s="8" t="s">
        <v>615</v>
      </c>
      <c r="H29" s="6" t="s">
        <v>31</v>
      </c>
      <c r="I29" s="6" t="s">
        <v>616</v>
      </c>
      <c r="J29" s="6" t="s">
        <v>104</v>
      </c>
      <c r="K29" s="6" t="s">
        <v>31</v>
      </c>
      <c r="L29" s="6"/>
      <c r="M29" s="7">
        <v>45474</v>
      </c>
      <c r="N29" s="6" t="s">
        <v>25</v>
      </c>
      <c r="O29" s="6"/>
      <c r="P29" s="6" t="str">
        <f>HYPERLINK("https://docs.wto.org/imrd/directdoc.asp?DDFDocuments/t/G/TBTN24/EGY470.DOCX", "https://docs.wto.org/imrd/directdoc.asp?DDFDocuments/t/G/TBTN24/EGY470.DOCX")</f>
        <v>https://docs.wto.org/imrd/directdoc.asp?DDFDocuments/t/G/TBTN24/EGY470.DOCX</v>
      </c>
      <c r="Q29" s="6" t="str">
        <f>HYPERLINK("https://docs.wto.org/imrd/directdoc.asp?DDFDocuments/u/G/TBTN24/EGY470.DOCX", "https://docs.wto.org/imrd/directdoc.asp?DDFDocuments/u/G/TBTN24/EGY470.DOCX")</f>
        <v>https://docs.wto.org/imrd/directdoc.asp?DDFDocuments/u/G/TBTN24/EGY470.DOCX</v>
      </c>
      <c r="R29" s="6" t="str">
        <f>HYPERLINK("https://docs.wto.org/imrd/directdoc.asp?DDFDocuments/v/G/TBTN24/EGY470.DOCX", "https://docs.wto.org/imrd/directdoc.asp?DDFDocuments/v/G/TBTN24/EGY470.DOCX")</f>
        <v>https://docs.wto.org/imrd/directdoc.asp?DDFDocuments/v/G/TBTN24/EGY470.DOCX</v>
      </c>
    </row>
    <row r="30" spans="1:18" ht="78" customHeight="1" x14ac:dyDescent="0.3">
      <c r="A30" s="2" t="s">
        <v>751</v>
      </c>
      <c r="B30" s="7">
        <v>45414</v>
      </c>
      <c r="C30" s="6" t="str">
        <f>HYPERLINK("https://eping.wto.org/en/Search?viewData= G/TBT/N/EGY/468"," G/TBT/N/EGY/468")</f>
        <v xml:space="preserve"> G/TBT/N/EGY/468</v>
      </c>
      <c r="D30" s="6" t="s">
        <v>72</v>
      </c>
      <c r="E30" s="8" t="s">
        <v>617</v>
      </c>
      <c r="F30" s="8" t="s">
        <v>618</v>
      </c>
      <c r="G30" s="8" t="s">
        <v>615</v>
      </c>
      <c r="H30" s="6" t="s">
        <v>31</v>
      </c>
      <c r="I30" s="6" t="s">
        <v>616</v>
      </c>
      <c r="J30" s="6" t="s">
        <v>104</v>
      </c>
      <c r="K30" s="6" t="s">
        <v>31</v>
      </c>
      <c r="L30" s="6"/>
      <c r="M30" s="7">
        <v>45474</v>
      </c>
      <c r="N30" s="6" t="s">
        <v>25</v>
      </c>
      <c r="O30" s="6"/>
      <c r="P30" s="6" t="str">
        <f>HYPERLINK("https://docs.wto.org/imrd/directdoc.asp?DDFDocuments/t/G/TBTN24/EGY468.DOCX", "https://docs.wto.org/imrd/directdoc.asp?DDFDocuments/t/G/TBTN24/EGY468.DOCX")</f>
        <v>https://docs.wto.org/imrd/directdoc.asp?DDFDocuments/t/G/TBTN24/EGY468.DOCX</v>
      </c>
      <c r="Q30" s="6" t="str">
        <f>HYPERLINK("https://docs.wto.org/imrd/directdoc.asp?DDFDocuments/u/G/TBTN24/EGY468.DOCX", "https://docs.wto.org/imrd/directdoc.asp?DDFDocuments/u/G/TBTN24/EGY468.DOCX")</f>
        <v>https://docs.wto.org/imrd/directdoc.asp?DDFDocuments/u/G/TBTN24/EGY468.DOCX</v>
      </c>
      <c r="R30" s="6" t="str">
        <f>HYPERLINK("https://docs.wto.org/imrd/directdoc.asp?DDFDocuments/v/G/TBTN24/EGY468.DOCX", "https://docs.wto.org/imrd/directdoc.asp?DDFDocuments/v/G/TBTN24/EGY468.DOCX")</f>
        <v>https://docs.wto.org/imrd/directdoc.asp?DDFDocuments/v/G/TBTN24/EGY468.DOCX</v>
      </c>
    </row>
    <row r="31" spans="1:18" ht="78" customHeight="1" x14ac:dyDescent="0.3">
      <c r="A31" s="2" t="s">
        <v>751</v>
      </c>
      <c r="B31" s="7">
        <v>45414</v>
      </c>
      <c r="C31" s="6" t="str">
        <f>HYPERLINK("https://eping.wto.org/en/Search?viewData= G/TBT/N/EGY/469"," G/TBT/N/EGY/469")</f>
        <v xml:space="preserve"> G/TBT/N/EGY/469</v>
      </c>
      <c r="D31" s="6" t="s">
        <v>72</v>
      </c>
      <c r="E31" s="8" t="s">
        <v>623</v>
      </c>
      <c r="F31" s="8" t="s">
        <v>624</v>
      </c>
      <c r="G31" s="8" t="s">
        <v>615</v>
      </c>
      <c r="H31" s="6" t="s">
        <v>31</v>
      </c>
      <c r="I31" s="6" t="s">
        <v>616</v>
      </c>
      <c r="J31" s="6" t="s">
        <v>104</v>
      </c>
      <c r="K31" s="6" t="s">
        <v>31</v>
      </c>
      <c r="L31" s="6"/>
      <c r="M31" s="7">
        <v>45474</v>
      </c>
      <c r="N31" s="6" t="s">
        <v>25</v>
      </c>
      <c r="O31" s="6"/>
      <c r="P31" s="6" t="str">
        <f>HYPERLINK("https://docs.wto.org/imrd/directdoc.asp?DDFDocuments/t/G/TBTN24/EGY469.DOCX", "https://docs.wto.org/imrd/directdoc.asp?DDFDocuments/t/G/TBTN24/EGY469.DOCX")</f>
        <v>https://docs.wto.org/imrd/directdoc.asp?DDFDocuments/t/G/TBTN24/EGY469.DOCX</v>
      </c>
      <c r="Q31" s="6" t="str">
        <f>HYPERLINK("https://docs.wto.org/imrd/directdoc.asp?DDFDocuments/u/G/TBTN24/EGY469.DOCX", "https://docs.wto.org/imrd/directdoc.asp?DDFDocuments/u/G/TBTN24/EGY469.DOCX")</f>
        <v>https://docs.wto.org/imrd/directdoc.asp?DDFDocuments/u/G/TBTN24/EGY469.DOCX</v>
      </c>
      <c r="R31" s="6" t="str">
        <f>HYPERLINK("https://docs.wto.org/imrd/directdoc.asp?DDFDocuments/v/G/TBTN24/EGY469.DOCX", "https://docs.wto.org/imrd/directdoc.asp?DDFDocuments/v/G/TBTN24/EGY469.DOCX")</f>
        <v>https://docs.wto.org/imrd/directdoc.asp?DDFDocuments/v/G/TBTN24/EGY469.DOCX</v>
      </c>
    </row>
    <row r="32" spans="1:18" ht="78" customHeight="1" x14ac:dyDescent="0.3">
      <c r="A32" s="2" t="s">
        <v>691</v>
      </c>
      <c r="B32" s="7">
        <v>45434</v>
      </c>
      <c r="C32" s="6" t="str">
        <f>HYPERLINK("https://eping.wto.org/en/Search?viewData= G/TBT/N/CHN/1858"," G/TBT/N/CHN/1858")</f>
        <v xml:space="preserve"> G/TBT/N/CHN/1858</v>
      </c>
      <c r="D32" s="6" t="s">
        <v>207</v>
      </c>
      <c r="E32" s="8" t="s">
        <v>251</v>
      </c>
      <c r="F32" s="8" t="s">
        <v>252</v>
      </c>
      <c r="G32" s="8" t="s">
        <v>253</v>
      </c>
      <c r="H32" s="6" t="s">
        <v>254</v>
      </c>
      <c r="I32" s="6" t="s">
        <v>255</v>
      </c>
      <c r="J32" s="6" t="s">
        <v>33</v>
      </c>
      <c r="K32" s="6" t="s">
        <v>31</v>
      </c>
      <c r="L32" s="6"/>
      <c r="M32" s="7">
        <v>45494</v>
      </c>
      <c r="N32" s="6" t="s">
        <v>25</v>
      </c>
      <c r="O32" s="8" t="s">
        <v>256</v>
      </c>
      <c r="P32" s="6" t="str">
        <f>HYPERLINK("https://docs.wto.org/imrd/directdoc.asp?DDFDocuments/t/G/TBTN24/CHN1858.DOCX", "https://docs.wto.org/imrd/directdoc.asp?DDFDocuments/t/G/TBTN24/CHN1858.DOCX")</f>
        <v>https://docs.wto.org/imrd/directdoc.asp?DDFDocuments/t/G/TBTN24/CHN1858.DOCX</v>
      </c>
      <c r="Q32" s="6" t="str">
        <f>HYPERLINK("https://docs.wto.org/imrd/directdoc.asp?DDFDocuments/u/G/TBTN24/CHN1858.DOCX", "https://docs.wto.org/imrd/directdoc.asp?DDFDocuments/u/G/TBTN24/CHN1858.DOCX")</f>
        <v>https://docs.wto.org/imrd/directdoc.asp?DDFDocuments/u/G/TBTN24/CHN1858.DOCX</v>
      </c>
      <c r="R32" s="6" t="str">
        <f>HYPERLINK("https://docs.wto.org/imrd/directdoc.asp?DDFDocuments/v/G/TBTN24/CHN1858.DOCX", "https://docs.wto.org/imrd/directdoc.asp?DDFDocuments/v/G/TBTN24/CHN1858.DOCX")</f>
        <v>https://docs.wto.org/imrd/directdoc.asp?DDFDocuments/v/G/TBTN24/CHN1858.DOCX</v>
      </c>
    </row>
    <row r="33" spans="1:18" ht="78" customHeight="1" x14ac:dyDescent="0.3">
      <c r="A33" s="2" t="s">
        <v>699</v>
      </c>
      <c r="B33" s="7">
        <v>45433</v>
      </c>
      <c r="C33" s="6" t="str">
        <f>HYPERLINK("https://eping.wto.org/en/Search?viewData= G/TBT/N/ARE/611, G/TBT/N/BHR/697, G/TBT/N/KWT/676, G/TBT/N/OMN/523, G/TBT/N/QAT/674, G/TBT/N/SAU/1335, G/TBT/N/YEM/280"," G/TBT/N/ARE/611, G/TBT/N/BHR/697, G/TBT/N/KWT/676, G/TBT/N/OMN/523, G/TBT/N/QAT/674, G/TBT/N/SAU/1335, G/TBT/N/YEM/280")</f>
        <v xml:space="preserve"> G/TBT/N/ARE/611, G/TBT/N/BHR/697, G/TBT/N/KWT/676, G/TBT/N/OMN/523, G/TBT/N/QAT/674, G/TBT/N/SAU/1335, G/TBT/N/YEM/280</v>
      </c>
      <c r="D33" s="6" t="s">
        <v>177</v>
      </c>
      <c r="E33" s="8" t="s">
        <v>315</v>
      </c>
      <c r="F33" s="8" t="s">
        <v>316</v>
      </c>
      <c r="G33" s="8" t="s">
        <v>317</v>
      </c>
      <c r="H33" s="6" t="s">
        <v>31</v>
      </c>
      <c r="I33" s="6" t="s">
        <v>31</v>
      </c>
      <c r="J33" s="6" t="s">
        <v>33</v>
      </c>
      <c r="K33" s="6" t="s">
        <v>31</v>
      </c>
      <c r="L33" s="6"/>
      <c r="M33" s="7">
        <v>45493</v>
      </c>
      <c r="N33" s="6" t="s">
        <v>25</v>
      </c>
      <c r="O33" s="8" t="s">
        <v>318</v>
      </c>
      <c r="P33" s="6" t="str">
        <f>HYPERLINK("https://docs.wto.org/imrd/directdoc.asp?DDFDocuments/t/G/TBTN24/ARE611.DOCX", "https://docs.wto.org/imrd/directdoc.asp?DDFDocuments/t/G/TBTN24/ARE611.DOCX")</f>
        <v>https://docs.wto.org/imrd/directdoc.asp?DDFDocuments/t/G/TBTN24/ARE611.DOCX</v>
      </c>
      <c r="Q33" s="6" t="str">
        <f>HYPERLINK("https://docs.wto.org/imrd/directdoc.asp?DDFDocuments/u/G/TBTN24/ARE611.DOCX", "https://docs.wto.org/imrd/directdoc.asp?DDFDocuments/u/G/TBTN24/ARE611.DOCX")</f>
        <v>https://docs.wto.org/imrd/directdoc.asp?DDFDocuments/u/G/TBTN24/ARE611.DOCX</v>
      </c>
      <c r="R33" s="6" t="str">
        <f>HYPERLINK("https://docs.wto.org/imrd/directdoc.asp?DDFDocuments/v/G/TBTN24/ARE611.DOCX", "https://docs.wto.org/imrd/directdoc.asp?DDFDocuments/v/G/TBTN24/ARE611.DOCX")</f>
        <v>https://docs.wto.org/imrd/directdoc.asp?DDFDocuments/v/G/TBTN24/ARE611.DOCX</v>
      </c>
    </row>
    <row r="34" spans="1:18" ht="78" customHeight="1" x14ac:dyDescent="0.3">
      <c r="A34" s="2" t="s">
        <v>699</v>
      </c>
      <c r="B34" s="7">
        <v>45433</v>
      </c>
      <c r="C34" s="6" t="str">
        <f>HYPERLINK("https://eping.wto.org/en/Search?viewData= G/TBT/N/ARE/611, G/TBT/N/BHR/697, G/TBT/N/KWT/676, G/TBT/N/OMN/523, G/TBT/N/QAT/674, G/TBT/N/SAU/1335, G/TBT/N/YEM/280"," G/TBT/N/ARE/611, G/TBT/N/BHR/697, G/TBT/N/KWT/676, G/TBT/N/OMN/523, G/TBT/N/QAT/674, G/TBT/N/SAU/1335, G/TBT/N/YEM/280")</f>
        <v xml:space="preserve"> G/TBT/N/ARE/611, G/TBT/N/BHR/697, G/TBT/N/KWT/676, G/TBT/N/OMN/523, G/TBT/N/QAT/674, G/TBT/N/SAU/1335, G/TBT/N/YEM/280</v>
      </c>
      <c r="D34" s="6" t="s">
        <v>184</v>
      </c>
      <c r="E34" s="8" t="s">
        <v>315</v>
      </c>
      <c r="F34" s="8" t="s">
        <v>316</v>
      </c>
      <c r="G34" s="8" t="s">
        <v>317</v>
      </c>
      <c r="H34" s="6" t="s">
        <v>31</v>
      </c>
      <c r="I34" s="6" t="s">
        <v>31</v>
      </c>
      <c r="J34" s="6" t="s">
        <v>33</v>
      </c>
      <c r="K34" s="6" t="s">
        <v>31</v>
      </c>
      <c r="L34" s="6"/>
      <c r="M34" s="7">
        <v>45493</v>
      </c>
      <c r="N34" s="6" t="s">
        <v>25</v>
      </c>
      <c r="O34" s="8" t="s">
        <v>318</v>
      </c>
      <c r="P34" s="6" t="str">
        <f>HYPERLINK("https://docs.wto.org/imrd/directdoc.asp?DDFDocuments/t/G/TBTN24/ARE611.DOCX", "https://docs.wto.org/imrd/directdoc.asp?DDFDocuments/t/G/TBTN24/ARE611.DOCX")</f>
        <v>https://docs.wto.org/imrd/directdoc.asp?DDFDocuments/t/G/TBTN24/ARE611.DOCX</v>
      </c>
      <c r="Q34" s="6" t="str">
        <f>HYPERLINK("https://docs.wto.org/imrd/directdoc.asp?DDFDocuments/u/G/TBTN24/ARE611.DOCX", "https://docs.wto.org/imrd/directdoc.asp?DDFDocuments/u/G/TBTN24/ARE611.DOCX")</f>
        <v>https://docs.wto.org/imrd/directdoc.asp?DDFDocuments/u/G/TBTN24/ARE611.DOCX</v>
      </c>
      <c r="R34" s="6" t="str">
        <f>HYPERLINK("https://docs.wto.org/imrd/directdoc.asp?DDFDocuments/v/G/TBTN24/ARE611.DOCX", "https://docs.wto.org/imrd/directdoc.asp?DDFDocuments/v/G/TBTN24/ARE611.DOCX")</f>
        <v>https://docs.wto.org/imrd/directdoc.asp?DDFDocuments/v/G/TBTN24/ARE611.DOCX</v>
      </c>
    </row>
    <row r="35" spans="1:18" ht="78" customHeight="1" x14ac:dyDescent="0.3">
      <c r="A35" s="2" t="s">
        <v>699</v>
      </c>
      <c r="B35" s="7">
        <v>45433</v>
      </c>
      <c r="C35" s="6" t="str">
        <f>HYPERLINK("https://eping.wto.org/en/Search?viewData= G/TBT/N/ARE/611, G/TBT/N/BHR/697, G/TBT/N/KWT/676, G/TBT/N/OMN/523, G/TBT/N/QAT/674, G/TBT/N/SAU/1335, G/TBT/N/YEM/280"," G/TBT/N/ARE/611, G/TBT/N/BHR/697, G/TBT/N/KWT/676, G/TBT/N/OMN/523, G/TBT/N/QAT/674, G/TBT/N/SAU/1335, G/TBT/N/YEM/280")</f>
        <v xml:space="preserve"> G/TBT/N/ARE/611, G/TBT/N/BHR/697, G/TBT/N/KWT/676, G/TBT/N/OMN/523, G/TBT/N/QAT/674, G/TBT/N/SAU/1335, G/TBT/N/YEM/280</v>
      </c>
      <c r="D35" s="6" t="s">
        <v>176</v>
      </c>
      <c r="E35" s="8" t="s">
        <v>315</v>
      </c>
      <c r="F35" s="8" t="s">
        <v>316</v>
      </c>
      <c r="G35" s="8" t="s">
        <v>317</v>
      </c>
      <c r="H35" s="6" t="s">
        <v>31</v>
      </c>
      <c r="I35" s="6" t="s">
        <v>31</v>
      </c>
      <c r="J35" s="6" t="s">
        <v>33</v>
      </c>
      <c r="K35" s="6" t="s">
        <v>31</v>
      </c>
      <c r="L35" s="6"/>
      <c r="M35" s="7">
        <v>45493</v>
      </c>
      <c r="N35" s="6" t="s">
        <v>25</v>
      </c>
      <c r="O35" s="8" t="s">
        <v>318</v>
      </c>
      <c r="P35" s="6" t="str">
        <f>HYPERLINK("https://docs.wto.org/imrd/directdoc.asp?DDFDocuments/t/G/TBTN24/ARE611.DOCX", "https://docs.wto.org/imrd/directdoc.asp?DDFDocuments/t/G/TBTN24/ARE611.DOCX")</f>
        <v>https://docs.wto.org/imrd/directdoc.asp?DDFDocuments/t/G/TBTN24/ARE611.DOCX</v>
      </c>
      <c r="Q35" s="6" t="str">
        <f>HYPERLINK("https://docs.wto.org/imrd/directdoc.asp?DDFDocuments/u/G/TBTN24/ARE611.DOCX", "https://docs.wto.org/imrd/directdoc.asp?DDFDocuments/u/G/TBTN24/ARE611.DOCX")</f>
        <v>https://docs.wto.org/imrd/directdoc.asp?DDFDocuments/u/G/TBTN24/ARE611.DOCX</v>
      </c>
      <c r="R35" s="6" t="str">
        <f>HYPERLINK("https://docs.wto.org/imrd/directdoc.asp?DDFDocuments/v/G/TBTN24/ARE611.DOCX", "https://docs.wto.org/imrd/directdoc.asp?DDFDocuments/v/G/TBTN24/ARE611.DOCX")</f>
        <v>https://docs.wto.org/imrd/directdoc.asp?DDFDocuments/v/G/TBTN24/ARE611.DOCX</v>
      </c>
    </row>
    <row r="36" spans="1:18" ht="78" customHeight="1" x14ac:dyDescent="0.3">
      <c r="A36" s="2" t="s">
        <v>699</v>
      </c>
      <c r="B36" s="7">
        <v>45433</v>
      </c>
      <c r="C36" s="6" t="str">
        <f>HYPERLINK("https://eping.wto.org/en/Search?viewData= G/TBT/N/ARE/611, G/TBT/N/BHR/697, G/TBT/N/KWT/676, G/TBT/N/OMN/523, G/TBT/N/QAT/674, G/TBT/N/SAU/1335, G/TBT/N/YEM/280"," G/TBT/N/ARE/611, G/TBT/N/BHR/697, G/TBT/N/KWT/676, G/TBT/N/OMN/523, G/TBT/N/QAT/674, G/TBT/N/SAU/1335, G/TBT/N/YEM/280")</f>
        <v xml:space="preserve"> G/TBT/N/ARE/611, G/TBT/N/BHR/697, G/TBT/N/KWT/676, G/TBT/N/OMN/523, G/TBT/N/QAT/674, G/TBT/N/SAU/1335, G/TBT/N/YEM/280</v>
      </c>
      <c r="D36" s="6" t="s">
        <v>145</v>
      </c>
      <c r="E36" s="8" t="s">
        <v>315</v>
      </c>
      <c r="F36" s="8" t="s">
        <v>316</v>
      </c>
      <c r="G36" s="8" t="s">
        <v>317</v>
      </c>
      <c r="H36" s="6" t="s">
        <v>31</v>
      </c>
      <c r="I36" s="6" t="s">
        <v>31</v>
      </c>
      <c r="J36" s="6" t="s">
        <v>33</v>
      </c>
      <c r="K36" s="6" t="s">
        <v>31</v>
      </c>
      <c r="L36" s="6"/>
      <c r="M36" s="7">
        <v>45493</v>
      </c>
      <c r="N36" s="6" t="s">
        <v>25</v>
      </c>
      <c r="O36" s="8" t="s">
        <v>318</v>
      </c>
      <c r="P36" s="6" t="str">
        <f>HYPERLINK("https://docs.wto.org/imrd/directdoc.asp?DDFDocuments/t/G/TBTN24/ARE611.DOCX", "https://docs.wto.org/imrd/directdoc.asp?DDFDocuments/t/G/TBTN24/ARE611.DOCX")</f>
        <v>https://docs.wto.org/imrd/directdoc.asp?DDFDocuments/t/G/TBTN24/ARE611.DOCX</v>
      </c>
      <c r="Q36" s="6" t="str">
        <f>HYPERLINK("https://docs.wto.org/imrd/directdoc.asp?DDFDocuments/u/G/TBTN24/ARE611.DOCX", "https://docs.wto.org/imrd/directdoc.asp?DDFDocuments/u/G/TBTN24/ARE611.DOCX")</f>
        <v>https://docs.wto.org/imrd/directdoc.asp?DDFDocuments/u/G/TBTN24/ARE611.DOCX</v>
      </c>
      <c r="R36" s="6" t="str">
        <f>HYPERLINK("https://docs.wto.org/imrd/directdoc.asp?DDFDocuments/v/G/TBTN24/ARE611.DOCX", "https://docs.wto.org/imrd/directdoc.asp?DDFDocuments/v/G/TBTN24/ARE611.DOCX")</f>
        <v>https://docs.wto.org/imrd/directdoc.asp?DDFDocuments/v/G/TBTN24/ARE611.DOCX</v>
      </c>
    </row>
    <row r="37" spans="1:18" ht="78" customHeight="1" x14ac:dyDescent="0.3">
      <c r="A37" s="2" t="s">
        <v>703</v>
      </c>
      <c r="B37" s="7">
        <v>45429</v>
      </c>
      <c r="C37" s="6" t="str">
        <f>HYPERLINK("https://eping.wto.org/en/Search?viewData= G/TBT/N/JPN/811"," G/TBT/N/JPN/811")</f>
        <v xml:space="preserve"> G/TBT/N/JPN/811</v>
      </c>
      <c r="D37" s="6" t="s">
        <v>332</v>
      </c>
      <c r="E37" s="8" t="s">
        <v>349</v>
      </c>
      <c r="F37" s="8" t="s">
        <v>350</v>
      </c>
      <c r="G37" s="8" t="s">
        <v>351</v>
      </c>
      <c r="H37" s="6" t="s">
        <v>31</v>
      </c>
      <c r="I37" s="6" t="s">
        <v>352</v>
      </c>
      <c r="J37" s="6" t="s">
        <v>62</v>
      </c>
      <c r="K37" s="6" t="s">
        <v>31</v>
      </c>
      <c r="L37" s="6"/>
      <c r="M37" s="7">
        <v>45489</v>
      </c>
      <c r="N37" s="6" t="s">
        <v>25</v>
      </c>
      <c r="O37" s="8" t="s">
        <v>353</v>
      </c>
      <c r="P37" s="6" t="str">
        <f>HYPERLINK("https://docs.wto.org/imrd/directdoc.asp?DDFDocuments/t/G/TBTN24/JPN811.DOCX", "https://docs.wto.org/imrd/directdoc.asp?DDFDocuments/t/G/TBTN24/JPN811.DOCX")</f>
        <v>https://docs.wto.org/imrd/directdoc.asp?DDFDocuments/t/G/TBTN24/JPN811.DOCX</v>
      </c>
      <c r="Q37" s="6" t="str">
        <f>HYPERLINK("https://docs.wto.org/imrd/directdoc.asp?DDFDocuments/u/G/TBTN24/JPN811.DOCX", "https://docs.wto.org/imrd/directdoc.asp?DDFDocuments/u/G/TBTN24/JPN811.DOCX")</f>
        <v>https://docs.wto.org/imrd/directdoc.asp?DDFDocuments/u/G/TBTN24/JPN811.DOCX</v>
      </c>
      <c r="R37" s="6" t="str">
        <f>HYPERLINK("https://docs.wto.org/imrd/directdoc.asp?DDFDocuments/v/G/TBTN24/JPN811.DOCX", "https://docs.wto.org/imrd/directdoc.asp?DDFDocuments/v/G/TBTN24/JPN811.DOCX")</f>
        <v>https://docs.wto.org/imrd/directdoc.asp?DDFDocuments/v/G/TBTN24/JPN811.DOCX</v>
      </c>
    </row>
    <row r="38" spans="1:18" ht="78" customHeight="1" x14ac:dyDescent="0.3">
      <c r="A38" s="2" t="s">
        <v>706</v>
      </c>
      <c r="B38" s="7">
        <v>45428</v>
      </c>
      <c r="C38" s="6" t="str">
        <f>HYPERLINK("https://eping.wto.org/en/Search?viewData= G/TBT/N/CAN/721"," G/TBT/N/CAN/721")</f>
        <v xml:space="preserve"> G/TBT/N/CAN/721</v>
      </c>
      <c r="D38" s="6" t="s">
        <v>89</v>
      </c>
      <c r="E38" s="8" t="s">
        <v>363</v>
      </c>
      <c r="F38" s="8" t="s">
        <v>364</v>
      </c>
      <c r="G38" s="8" t="s">
        <v>365</v>
      </c>
      <c r="H38" s="6" t="s">
        <v>366</v>
      </c>
      <c r="I38" s="6" t="s">
        <v>367</v>
      </c>
      <c r="J38" s="6" t="s">
        <v>62</v>
      </c>
      <c r="K38" s="6" t="s">
        <v>41</v>
      </c>
      <c r="L38" s="6"/>
      <c r="M38" s="7">
        <v>45487</v>
      </c>
      <c r="N38" s="6" t="s">
        <v>25</v>
      </c>
      <c r="O38" s="6"/>
      <c r="P38" s="6" t="str">
        <f>HYPERLINK("https://docs.wto.org/imrd/directdoc.asp?DDFDocuments/t/G/TBTN24/CAN721.DOCX", "https://docs.wto.org/imrd/directdoc.asp?DDFDocuments/t/G/TBTN24/CAN721.DOCX")</f>
        <v>https://docs.wto.org/imrd/directdoc.asp?DDFDocuments/t/G/TBTN24/CAN721.DOCX</v>
      </c>
      <c r="Q38" s="6" t="str">
        <f>HYPERLINK("https://docs.wto.org/imrd/directdoc.asp?DDFDocuments/u/G/TBTN24/CAN721.DOCX", "https://docs.wto.org/imrd/directdoc.asp?DDFDocuments/u/G/TBTN24/CAN721.DOCX")</f>
        <v>https://docs.wto.org/imrd/directdoc.asp?DDFDocuments/u/G/TBTN24/CAN721.DOCX</v>
      </c>
      <c r="R38" s="6" t="str">
        <f>HYPERLINK("https://docs.wto.org/imrd/directdoc.asp?DDFDocuments/v/G/TBTN24/CAN721.DOCX", "https://docs.wto.org/imrd/directdoc.asp?DDFDocuments/v/G/TBTN24/CAN721.DOCX")</f>
        <v>https://docs.wto.org/imrd/directdoc.asp?DDFDocuments/v/G/TBTN24/CAN721.DOCX</v>
      </c>
    </row>
    <row r="39" spans="1:18" ht="78" customHeight="1" x14ac:dyDescent="0.3">
      <c r="A39" s="2" t="s">
        <v>660</v>
      </c>
      <c r="B39" s="7">
        <v>45442</v>
      </c>
      <c r="C39" s="6" t="str">
        <f>HYPERLINK("https://eping.wto.org/en/Search?viewData= G/TBT/N/CAN/724"," G/TBT/N/CAN/724")</f>
        <v xml:space="preserve"> G/TBT/N/CAN/724</v>
      </c>
      <c r="D39" s="6" t="s">
        <v>89</v>
      </c>
      <c r="E39" s="8" t="s">
        <v>90</v>
      </c>
      <c r="F39" s="8" t="s">
        <v>91</v>
      </c>
      <c r="G39" s="8" t="s">
        <v>92</v>
      </c>
      <c r="H39" s="6" t="s">
        <v>31</v>
      </c>
      <c r="I39" s="6" t="s">
        <v>93</v>
      </c>
      <c r="J39" s="6" t="s">
        <v>62</v>
      </c>
      <c r="K39" s="6" t="s">
        <v>41</v>
      </c>
      <c r="L39" s="6"/>
      <c r="M39" s="7">
        <v>45469</v>
      </c>
      <c r="N39" s="6" t="s">
        <v>25</v>
      </c>
      <c r="O39" s="8" t="s">
        <v>94</v>
      </c>
      <c r="P39" s="6" t="str">
        <f>HYPERLINK("https://docs.wto.org/imrd/directdoc.asp?DDFDocuments/t/G/TBTN24/CAN724.DOCX", "https://docs.wto.org/imrd/directdoc.asp?DDFDocuments/t/G/TBTN24/CAN724.DOCX")</f>
        <v>https://docs.wto.org/imrd/directdoc.asp?DDFDocuments/t/G/TBTN24/CAN724.DOCX</v>
      </c>
      <c r="Q39" s="6" t="str">
        <f>HYPERLINK("https://docs.wto.org/imrd/directdoc.asp?DDFDocuments/u/G/TBTN24/CAN724.DOCX", "https://docs.wto.org/imrd/directdoc.asp?DDFDocuments/u/G/TBTN24/CAN724.DOCX")</f>
        <v>https://docs.wto.org/imrd/directdoc.asp?DDFDocuments/u/G/TBTN24/CAN724.DOCX</v>
      </c>
      <c r="R39" s="6" t="str">
        <f>HYPERLINK("https://docs.wto.org/imrd/directdoc.asp?DDFDocuments/v/G/TBTN24/CAN724.DOCX", "https://docs.wto.org/imrd/directdoc.asp?DDFDocuments/v/G/TBTN24/CAN724.DOCX")</f>
        <v>https://docs.wto.org/imrd/directdoc.asp?DDFDocuments/v/G/TBTN24/CAN724.DOCX</v>
      </c>
    </row>
    <row r="40" spans="1:18" ht="78" customHeight="1" x14ac:dyDescent="0.3">
      <c r="A40" s="2" t="s">
        <v>665</v>
      </c>
      <c r="B40" s="7">
        <v>45440</v>
      </c>
      <c r="C40" s="6" t="str">
        <f>HYPERLINK("https://eping.wto.org/en/Search?viewData= G/TBT/N/TPKM/538"," G/TBT/N/TPKM/538")</f>
        <v xml:space="preserve"> G/TBT/N/TPKM/538</v>
      </c>
      <c r="D40" s="6" t="s">
        <v>130</v>
      </c>
      <c r="E40" s="8" t="s">
        <v>131</v>
      </c>
      <c r="F40" s="8" t="s">
        <v>132</v>
      </c>
      <c r="G40" s="8" t="s">
        <v>133</v>
      </c>
      <c r="H40" s="6" t="s">
        <v>134</v>
      </c>
      <c r="I40" s="6" t="s">
        <v>135</v>
      </c>
      <c r="J40" s="6" t="s">
        <v>136</v>
      </c>
      <c r="K40" s="6" t="s">
        <v>31</v>
      </c>
      <c r="L40" s="6"/>
      <c r="M40" s="7">
        <v>45500</v>
      </c>
      <c r="N40" s="6" t="s">
        <v>25</v>
      </c>
      <c r="O40" s="8" t="s">
        <v>137</v>
      </c>
      <c r="P40" s="6" t="str">
        <f>HYPERLINK("https://docs.wto.org/imrd/directdoc.asp?DDFDocuments/t/G/TBTN24/TPKM538.DOCX", "https://docs.wto.org/imrd/directdoc.asp?DDFDocuments/t/G/TBTN24/TPKM538.DOCX")</f>
        <v>https://docs.wto.org/imrd/directdoc.asp?DDFDocuments/t/G/TBTN24/TPKM538.DOCX</v>
      </c>
      <c r="Q40" s="6" t="str">
        <f>HYPERLINK("https://docs.wto.org/imrd/directdoc.asp?DDFDocuments/u/G/TBTN24/TPKM538.DOCX", "https://docs.wto.org/imrd/directdoc.asp?DDFDocuments/u/G/TBTN24/TPKM538.DOCX")</f>
        <v>https://docs.wto.org/imrd/directdoc.asp?DDFDocuments/u/G/TBTN24/TPKM538.DOCX</v>
      </c>
      <c r="R40" s="6" t="str">
        <f>HYPERLINK("https://docs.wto.org/imrd/directdoc.asp?DDFDocuments/v/G/TBTN24/TPKM538.DOCX", "https://docs.wto.org/imrd/directdoc.asp?DDFDocuments/v/G/TBTN24/TPKM538.DOCX")</f>
        <v>https://docs.wto.org/imrd/directdoc.asp?DDFDocuments/v/G/TBTN24/TPKM538.DOCX</v>
      </c>
    </row>
    <row r="41" spans="1:18" ht="78" customHeight="1" x14ac:dyDescent="0.3">
      <c r="A41" s="2" t="s">
        <v>668</v>
      </c>
      <c r="B41" s="7">
        <v>45442</v>
      </c>
      <c r="C41" s="6" t="str">
        <f>HYPERLINK("https://eping.wto.org/en/Search?viewData= G/TBT/N/PER/158"," G/TBT/N/PER/158")</f>
        <v xml:space="preserve"> G/TBT/N/PER/158</v>
      </c>
      <c r="D41" s="6" t="s">
        <v>78</v>
      </c>
      <c r="E41" s="8" t="s">
        <v>79</v>
      </c>
      <c r="F41" s="8" t="s">
        <v>80</v>
      </c>
      <c r="G41" s="8" t="s">
        <v>81</v>
      </c>
      <c r="H41" s="6" t="s">
        <v>82</v>
      </c>
      <c r="I41" s="6" t="s">
        <v>83</v>
      </c>
      <c r="J41" s="6" t="s">
        <v>62</v>
      </c>
      <c r="K41" s="6" t="s">
        <v>31</v>
      </c>
      <c r="L41" s="6"/>
      <c r="M41" s="7">
        <v>45502</v>
      </c>
      <c r="N41" s="6" t="s">
        <v>25</v>
      </c>
      <c r="O41" s="8" t="s">
        <v>84</v>
      </c>
      <c r="P41" s="6" t="str">
        <f>HYPERLINK("https://docs.wto.org/imrd/directdoc.asp?DDFDocuments/t/G/TBTN24/PER158.DOCX", "https://docs.wto.org/imrd/directdoc.asp?DDFDocuments/t/G/TBTN24/PER158.DOCX")</f>
        <v>https://docs.wto.org/imrd/directdoc.asp?DDFDocuments/t/G/TBTN24/PER158.DOCX</v>
      </c>
      <c r="Q41" s="6" t="str">
        <f>HYPERLINK("https://docs.wto.org/imrd/directdoc.asp?DDFDocuments/u/G/TBTN24/PER158.DOCX", "https://docs.wto.org/imrd/directdoc.asp?DDFDocuments/u/G/TBTN24/PER158.DOCX")</f>
        <v>https://docs.wto.org/imrd/directdoc.asp?DDFDocuments/u/G/TBTN24/PER158.DOCX</v>
      </c>
      <c r="R41" s="6" t="str">
        <f>HYPERLINK("https://docs.wto.org/imrd/directdoc.asp?DDFDocuments/v/G/TBTN24/PER158.DOCX", "https://docs.wto.org/imrd/directdoc.asp?DDFDocuments/v/G/TBTN24/PER158.DOCX")</f>
        <v>https://docs.wto.org/imrd/directdoc.asp?DDFDocuments/v/G/TBTN24/PER158.DOCX</v>
      </c>
    </row>
    <row r="42" spans="1:18" ht="78" customHeight="1" x14ac:dyDescent="0.3">
      <c r="A42" s="2" t="s">
        <v>661</v>
      </c>
      <c r="B42" s="7">
        <v>45442</v>
      </c>
      <c r="C42" s="6" t="str">
        <f>HYPERLINK("https://eping.wto.org/en/Search?viewData= G/TBT/N/EGY/477"," G/TBT/N/EGY/477")</f>
        <v xml:space="preserve"> G/TBT/N/EGY/477</v>
      </c>
      <c r="D42" s="6" t="s">
        <v>72</v>
      </c>
      <c r="E42" s="8" t="s">
        <v>100</v>
      </c>
      <c r="F42" s="8" t="s">
        <v>101</v>
      </c>
      <c r="G42" s="8" t="s">
        <v>102</v>
      </c>
      <c r="H42" s="6" t="s">
        <v>31</v>
      </c>
      <c r="I42" s="6" t="s">
        <v>103</v>
      </c>
      <c r="J42" s="6" t="s">
        <v>104</v>
      </c>
      <c r="K42" s="6" t="s">
        <v>31</v>
      </c>
      <c r="L42" s="6"/>
      <c r="M42" s="7">
        <v>45502</v>
      </c>
      <c r="N42" s="6" t="s">
        <v>25</v>
      </c>
      <c r="O42" s="6"/>
      <c r="P42" s="6" t="str">
        <f>HYPERLINK("https://docs.wto.org/imrd/directdoc.asp?DDFDocuments/t/G/TBTN24/EGY477.DOCX", "https://docs.wto.org/imrd/directdoc.asp?DDFDocuments/t/G/TBTN24/EGY477.DOCX")</f>
        <v>https://docs.wto.org/imrd/directdoc.asp?DDFDocuments/t/G/TBTN24/EGY477.DOCX</v>
      </c>
      <c r="Q42" s="6" t="str">
        <f>HYPERLINK("https://docs.wto.org/imrd/directdoc.asp?DDFDocuments/u/G/TBTN24/EGY477.DOCX", "https://docs.wto.org/imrd/directdoc.asp?DDFDocuments/u/G/TBTN24/EGY477.DOCX")</f>
        <v>https://docs.wto.org/imrd/directdoc.asp?DDFDocuments/u/G/TBTN24/EGY477.DOCX</v>
      </c>
      <c r="R42" s="6" t="str">
        <f>HYPERLINK("https://docs.wto.org/imrd/directdoc.asp?DDFDocuments/v/G/TBTN24/EGY477.DOCX", "https://docs.wto.org/imrd/directdoc.asp?DDFDocuments/v/G/TBTN24/EGY477.DOCX")</f>
        <v>https://docs.wto.org/imrd/directdoc.asp?DDFDocuments/v/G/TBTN24/EGY477.DOCX</v>
      </c>
    </row>
    <row r="43" spans="1:18" ht="78" customHeight="1" x14ac:dyDescent="0.3">
      <c r="A43" s="2" t="s">
        <v>661</v>
      </c>
      <c r="B43" s="7">
        <v>45426</v>
      </c>
      <c r="C43" s="6" t="str">
        <f>HYPERLINK("https://eping.wto.org/en/Search?viewData= G/TBT/N/EGY/472"," G/TBT/N/EGY/472")</f>
        <v xml:space="preserve"> G/TBT/N/EGY/472</v>
      </c>
      <c r="D43" s="6" t="s">
        <v>72</v>
      </c>
      <c r="E43" s="8" t="s">
        <v>447</v>
      </c>
      <c r="F43" s="8" t="s">
        <v>448</v>
      </c>
      <c r="G43" s="8" t="s">
        <v>102</v>
      </c>
      <c r="H43" s="6" t="s">
        <v>31</v>
      </c>
      <c r="I43" s="6" t="s">
        <v>103</v>
      </c>
      <c r="J43" s="6" t="s">
        <v>62</v>
      </c>
      <c r="K43" s="6" t="s">
        <v>31</v>
      </c>
      <c r="L43" s="6"/>
      <c r="M43" s="7">
        <v>45486</v>
      </c>
      <c r="N43" s="6" t="s">
        <v>25</v>
      </c>
      <c r="O43" s="6"/>
      <c r="P43" s="6" t="str">
        <f>HYPERLINK("https://docs.wto.org/imrd/directdoc.asp?DDFDocuments/t/G/TBTN24/EGY472.DOCX", "https://docs.wto.org/imrd/directdoc.asp?DDFDocuments/t/G/TBTN24/EGY472.DOCX")</f>
        <v>https://docs.wto.org/imrd/directdoc.asp?DDFDocuments/t/G/TBTN24/EGY472.DOCX</v>
      </c>
      <c r="Q43" s="6" t="str">
        <f>HYPERLINK("https://docs.wto.org/imrd/directdoc.asp?DDFDocuments/u/G/TBTN24/EGY472.DOCX", "https://docs.wto.org/imrd/directdoc.asp?DDFDocuments/u/G/TBTN24/EGY472.DOCX")</f>
        <v>https://docs.wto.org/imrd/directdoc.asp?DDFDocuments/u/G/TBTN24/EGY472.DOCX</v>
      </c>
      <c r="R43" s="6" t="str">
        <f>HYPERLINK("https://docs.wto.org/imrd/directdoc.asp?DDFDocuments/v/G/TBTN24/EGY472.DOCX", "https://docs.wto.org/imrd/directdoc.asp?DDFDocuments/v/G/TBTN24/EGY472.DOCX")</f>
        <v>https://docs.wto.org/imrd/directdoc.asp?DDFDocuments/v/G/TBTN24/EGY472.DOCX</v>
      </c>
    </row>
    <row r="44" spans="1:18" ht="78" customHeight="1" x14ac:dyDescent="0.3">
      <c r="A44" s="2" t="s">
        <v>664</v>
      </c>
      <c r="B44" s="7">
        <v>45440</v>
      </c>
      <c r="C44" s="6" t="str">
        <f>HYPERLINK("https://eping.wto.org/en/Search?viewData= G/TBT/N/IND/328"," G/TBT/N/IND/328")</f>
        <v xml:space="preserve"> G/TBT/N/IND/328</v>
      </c>
      <c r="D44" s="6" t="s">
        <v>123</v>
      </c>
      <c r="E44" s="8" t="s">
        <v>124</v>
      </c>
      <c r="F44" s="8" t="s">
        <v>125</v>
      </c>
      <c r="G44" s="8" t="s">
        <v>126</v>
      </c>
      <c r="H44" s="6" t="s">
        <v>31</v>
      </c>
      <c r="I44" s="6" t="s">
        <v>127</v>
      </c>
      <c r="J44" s="6" t="s">
        <v>128</v>
      </c>
      <c r="K44" s="6" t="s">
        <v>31</v>
      </c>
      <c r="L44" s="6"/>
      <c r="M44" s="7">
        <v>45500</v>
      </c>
      <c r="N44" s="6" t="s">
        <v>25</v>
      </c>
      <c r="O44" s="8" t="s">
        <v>129</v>
      </c>
      <c r="P44" s="6" t="str">
        <f>HYPERLINK("https://docs.wto.org/imrd/directdoc.asp?DDFDocuments/t/G/TBTN24/IND328.DOCX", "https://docs.wto.org/imrd/directdoc.asp?DDFDocuments/t/G/TBTN24/IND328.DOCX")</f>
        <v>https://docs.wto.org/imrd/directdoc.asp?DDFDocuments/t/G/TBTN24/IND328.DOCX</v>
      </c>
      <c r="Q44" s="6" t="str">
        <f>HYPERLINK("https://docs.wto.org/imrd/directdoc.asp?DDFDocuments/u/G/TBTN24/IND328.DOCX", "https://docs.wto.org/imrd/directdoc.asp?DDFDocuments/u/G/TBTN24/IND328.DOCX")</f>
        <v>https://docs.wto.org/imrd/directdoc.asp?DDFDocuments/u/G/TBTN24/IND328.DOCX</v>
      </c>
      <c r="R44" s="6" t="str">
        <f>HYPERLINK("https://docs.wto.org/imrd/directdoc.asp?DDFDocuments/v/G/TBTN24/IND328.DOCX", "https://docs.wto.org/imrd/directdoc.asp?DDFDocuments/v/G/TBTN24/IND328.DOCX")</f>
        <v>https://docs.wto.org/imrd/directdoc.asp?DDFDocuments/v/G/TBTN24/IND328.DOCX</v>
      </c>
    </row>
    <row r="45" spans="1:18" ht="78" customHeight="1" x14ac:dyDescent="0.3">
      <c r="A45" s="2" t="s">
        <v>752</v>
      </c>
      <c r="B45" s="7">
        <v>45414</v>
      </c>
      <c r="C45" s="6" t="str">
        <f>HYPERLINK("https://eping.wto.org/en/Search?viewData= G/TBT/N/JPN/808"," G/TBT/N/JPN/808")</f>
        <v xml:space="preserve"> G/TBT/N/JPN/808</v>
      </c>
      <c r="D45" s="6" t="s">
        <v>332</v>
      </c>
      <c r="E45" s="8" t="s">
        <v>619</v>
      </c>
      <c r="F45" s="8" t="s">
        <v>620</v>
      </c>
      <c r="G45" s="8" t="s">
        <v>621</v>
      </c>
      <c r="H45" s="6" t="s">
        <v>31</v>
      </c>
      <c r="I45" s="6" t="s">
        <v>47</v>
      </c>
      <c r="J45" s="6" t="s">
        <v>62</v>
      </c>
      <c r="K45" s="6" t="s">
        <v>63</v>
      </c>
      <c r="L45" s="6"/>
      <c r="M45" s="7">
        <v>45474</v>
      </c>
      <c r="N45" s="6" t="s">
        <v>25</v>
      </c>
      <c r="O45" s="8" t="s">
        <v>622</v>
      </c>
      <c r="P45" s="6" t="str">
        <f>HYPERLINK("https://docs.wto.org/imrd/directdoc.asp?DDFDocuments/t/G/TBTN24/JPN808.DOCX", "https://docs.wto.org/imrd/directdoc.asp?DDFDocuments/t/G/TBTN24/JPN808.DOCX")</f>
        <v>https://docs.wto.org/imrd/directdoc.asp?DDFDocuments/t/G/TBTN24/JPN808.DOCX</v>
      </c>
      <c r="Q45" s="6" t="str">
        <f>HYPERLINK("https://docs.wto.org/imrd/directdoc.asp?DDFDocuments/u/G/TBTN24/JPN808.DOCX", "https://docs.wto.org/imrd/directdoc.asp?DDFDocuments/u/G/TBTN24/JPN808.DOCX")</f>
        <v>https://docs.wto.org/imrd/directdoc.asp?DDFDocuments/u/G/TBTN24/JPN808.DOCX</v>
      </c>
      <c r="R45" s="6" t="str">
        <f>HYPERLINK("https://docs.wto.org/imrd/directdoc.asp?DDFDocuments/v/G/TBTN24/JPN808.DOCX", "https://docs.wto.org/imrd/directdoc.asp?DDFDocuments/v/G/TBTN24/JPN808.DOCX")</f>
        <v>https://docs.wto.org/imrd/directdoc.asp?DDFDocuments/v/G/TBTN24/JPN808.DOCX</v>
      </c>
    </row>
    <row r="46" spans="1:18" ht="78" customHeight="1" x14ac:dyDescent="0.3">
      <c r="A46" s="2" t="s">
        <v>746</v>
      </c>
      <c r="B46" s="7">
        <v>45415</v>
      </c>
      <c r="C46" s="6" t="str">
        <f>HYPERLINK("https://eping.wto.org/en/Search?viewData= G/TBT/N/BDI/469, G/TBT/N/KEN/1615, G/TBT/N/RWA/1016, G/TBT/N/TZA/1123, G/TBT/N/UGA/1927"," G/TBT/N/BDI/469, G/TBT/N/KEN/1615, G/TBT/N/RWA/1016, G/TBT/N/TZA/1123, G/TBT/N/UGA/1927")</f>
        <v xml:space="preserve"> G/TBT/N/BDI/469, G/TBT/N/KEN/1615, G/TBT/N/RWA/1016, G/TBT/N/TZA/1123, G/TBT/N/UGA/1927</v>
      </c>
      <c r="D46" s="6" t="s">
        <v>34</v>
      </c>
      <c r="E46" s="8" t="s">
        <v>537</v>
      </c>
      <c r="F46" s="8" t="s">
        <v>538</v>
      </c>
      <c r="G46" s="8" t="s">
        <v>539</v>
      </c>
      <c r="H46" s="6" t="s">
        <v>540</v>
      </c>
      <c r="I46" s="6" t="s">
        <v>329</v>
      </c>
      <c r="J46" s="6" t="s">
        <v>387</v>
      </c>
      <c r="K46" s="6" t="s">
        <v>41</v>
      </c>
      <c r="L46" s="6"/>
      <c r="M46" s="7">
        <v>45475</v>
      </c>
      <c r="N46" s="6" t="s">
        <v>25</v>
      </c>
      <c r="O46" s="8" t="s">
        <v>541</v>
      </c>
      <c r="P46" s="6" t="str">
        <f>HYPERLINK("https://docs.wto.org/imrd/directdoc.asp?DDFDocuments/t/G/TBTN24/BDI469.DOCX", "https://docs.wto.org/imrd/directdoc.asp?DDFDocuments/t/G/TBTN24/BDI469.DOCX")</f>
        <v>https://docs.wto.org/imrd/directdoc.asp?DDFDocuments/t/G/TBTN24/BDI469.DOCX</v>
      </c>
      <c r="Q46" s="6" t="str">
        <f>HYPERLINK("https://docs.wto.org/imrd/directdoc.asp?DDFDocuments/u/G/TBTN24/BDI469.DOCX", "https://docs.wto.org/imrd/directdoc.asp?DDFDocuments/u/G/TBTN24/BDI469.DOCX")</f>
        <v>https://docs.wto.org/imrd/directdoc.asp?DDFDocuments/u/G/TBTN24/BDI469.DOCX</v>
      </c>
      <c r="R46" s="6" t="str">
        <f>HYPERLINK("https://docs.wto.org/imrd/directdoc.asp?DDFDocuments/v/G/TBTN24/BDI469.DOCX", "https://docs.wto.org/imrd/directdoc.asp?DDFDocuments/v/G/TBTN24/BDI469.DOCX")</f>
        <v>https://docs.wto.org/imrd/directdoc.asp?DDFDocuments/v/G/TBTN24/BDI469.DOCX</v>
      </c>
    </row>
    <row r="47" spans="1:18" ht="78" customHeight="1" x14ac:dyDescent="0.3">
      <c r="A47" s="2" t="s">
        <v>746</v>
      </c>
      <c r="B47" s="7">
        <v>45415</v>
      </c>
      <c r="C47" s="6" t="str">
        <f>HYPERLINK("https://eping.wto.org/en/Search?viewData= G/TBT/N/BDI/469, G/TBT/N/KEN/1615, G/TBT/N/RWA/1016, G/TBT/N/TZA/1123, G/TBT/N/UGA/1927"," G/TBT/N/BDI/469, G/TBT/N/KEN/1615, G/TBT/N/RWA/1016, G/TBT/N/TZA/1123, G/TBT/N/UGA/1927")</f>
        <v xml:space="preserve"> G/TBT/N/BDI/469, G/TBT/N/KEN/1615, G/TBT/N/RWA/1016, G/TBT/N/TZA/1123, G/TBT/N/UGA/1927</v>
      </c>
      <c r="D47" s="6" t="s">
        <v>395</v>
      </c>
      <c r="E47" s="8" t="s">
        <v>537</v>
      </c>
      <c r="F47" s="8" t="s">
        <v>538</v>
      </c>
      <c r="G47" s="8" t="s">
        <v>539</v>
      </c>
      <c r="H47" s="6" t="s">
        <v>567</v>
      </c>
      <c r="I47" s="6" t="s">
        <v>329</v>
      </c>
      <c r="J47" s="6" t="s">
        <v>387</v>
      </c>
      <c r="K47" s="6" t="s">
        <v>41</v>
      </c>
      <c r="L47" s="6"/>
      <c r="M47" s="7">
        <v>45475</v>
      </c>
      <c r="N47" s="6" t="s">
        <v>25</v>
      </c>
      <c r="O47" s="8" t="s">
        <v>541</v>
      </c>
      <c r="P47" s="6" t="str">
        <f>HYPERLINK("https://docs.wto.org/imrd/directdoc.asp?DDFDocuments/t/G/TBTN24/BDI469.DOCX", "https://docs.wto.org/imrd/directdoc.asp?DDFDocuments/t/G/TBTN24/BDI469.DOCX")</f>
        <v>https://docs.wto.org/imrd/directdoc.asp?DDFDocuments/t/G/TBTN24/BDI469.DOCX</v>
      </c>
      <c r="Q47" s="6" t="str">
        <f>HYPERLINK("https://docs.wto.org/imrd/directdoc.asp?DDFDocuments/u/G/TBTN24/BDI469.DOCX", "https://docs.wto.org/imrd/directdoc.asp?DDFDocuments/u/G/TBTN24/BDI469.DOCX")</f>
        <v>https://docs.wto.org/imrd/directdoc.asp?DDFDocuments/u/G/TBTN24/BDI469.DOCX</v>
      </c>
      <c r="R47" s="6" t="str">
        <f>HYPERLINK("https://docs.wto.org/imrd/directdoc.asp?DDFDocuments/v/G/TBTN24/BDI469.DOCX", "https://docs.wto.org/imrd/directdoc.asp?DDFDocuments/v/G/TBTN24/BDI469.DOCX")</f>
        <v>https://docs.wto.org/imrd/directdoc.asp?DDFDocuments/v/G/TBTN24/BDI469.DOCX</v>
      </c>
    </row>
    <row r="48" spans="1:18" ht="78" customHeight="1" x14ac:dyDescent="0.3">
      <c r="A48" s="2" t="s">
        <v>746</v>
      </c>
      <c r="B48" s="7">
        <v>45415</v>
      </c>
      <c r="C48" s="6" t="str">
        <f>HYPERLINK("https://eping.wto.org/en/Search?viewData= G/TBT/N/BDI/469, G/TBT/N/KEN/1615, G/TBT/N/RWA/1016, G/TBT/N/TZA/1123, G/TBT/N/UGA/1927"," G/TBT/N/BDI/469, G/TBT/N/KEN/1615, G/TBT/N/RWA/1016, G/TBT/N/TZA/1123, G/TBT/N/UGA/1927")</f>
        <v xml:space="preserve"> G/TBT/N/BDI/469, G/TBT/N/KEN/1615, G/TBT/N/RWA/1016, G/TBT/N/TZA/1123, G/TBT/N/UGA/1927</v>
      </c>
      <c r="D48" s="6" t="s">
        <v>324</v>
      </c>
      <c r="E48" s="8" t="s">
        <v>537</v>
      </c>
      <c r="F48" s="8" t="s">
        <v>538</v>
      </c>
      <c r="G48" s="8" t="s">
        <v>539</v>
      </c>
      <c r="H48" s="6" t="s">
        <v>567</v>
      </c>
      <c r="I48" s="6" t="s">
        <v>329</v>
      </c>
      <c r="J48" s="6" t="s">
        <v>387</v>
      </c>
      <c r="K48" s="6" t="s">
        <v>41</v>
      </c>
      <c r="L48" s="6"/>
      <c r="M48" s="7">
        <v>45475</v>
      </c>
      <c r="N48" s="6" t="s">
        <v>25</v>
      </c>
      <c r="O48" s="8" t="s">
        <v>541</v>
      </c>
      <c r="P48" s="6" t="str">
        <f>HYPERLINK("https://docs.wto.org/imrd/directdoc.asp?DDFDocuments/t/G/TBTN24/BDI469.DOCX", "https://docs.wto.org/imrd/directdoc.asp?DDFDocuments/t/G/TBTN24/BDI469.DOCX")</f>
        <v>https://docs.wto.org/imrd/directdoc.asp?DDFDocuments/t/G/TBTN24/BDI469.DOCX</v>
      </c>
      <c r="Q48" s="6" t="str">
        <f>HYPERLINK("https://docs.wto.org/imrd/directdoc.asp?DDFDocuments/u/G/TBTN24/BDI469.DOCX", "https://docs.wto.org/imrd/directdoc.asp?DDFDocuments/u/G/TBTN24/BDI469.DOCX")</f>
        <v>https://docs.wto.org/imrd/directdoc.asp?DDFDocuments/u/G/TBTN24/BDI469.DOCX</v>
      </c>
      <c r="R48" s="6" t="str">
        <f>HYPERLINK("https://docs.wto.org/imrd/directdoc.asp?DDFDocuments/v/G/TBTN24/BDI469.DOCX", "https://docs.wto.org/imrd/directdoc.asp?DDFDocuments/v/G/TBTN24/BDI469.DOCX")</f>
        <v>https://docs.wto.org/imrd/directdoc.asp?DDFDocuments/v/G/TBTN24/BDI469.DOCX</v>
      </c>
    </row>
    <row r="49" spans="1:18" ht="78" customHeight="1" x14ac:dyDescent="0.3">
      <c r="A49" s="2" t="s">
        <v>746</v>
      </c>
      <c r="B49" s="7">
        <v>45415</v>
      </c>
      <c r="C49" s="6" t="str">
        <f>HYPERLINK("https://eping.wto.org/en/Search?viewData= G/TBT/N/BDI/469, G/TBT/N/KEN/1615, G/TBT/N/RWA/1016, G/TBT/N/TZA/1123, G/TBT/N/UGA/1927"," G/TBT/N/BDI/469, G/TBT/N/KEN/1615, G/TBT/N/RWA/1016, G/TBT/N/TZA/1123, G/TBT/N/UGA/1927")</f>
        <v xml:space="preserve"> G/TBT/N/BDI/469, G/TBT/N/KEN/1615, G/TBT/N/RWA/1016, G/TBT/N/TZA/1123, G/TBT/N/UGA/1927</v>
      </c>
      <c r="D49" s="6" t="s">
        <v>455</v>
      </c>
      <c r="E49" s="8" t="s">
        <v>537</v>
      </c>
      <c r="F49" s="8" t="s">
        <v>538</v>
      </c>
      <c r="G49" s="8" t="s">
        <v>539</v>
      </c>
      <c r="H49" s="6" t="s">
        <v>540</v>
      </c>
      <c r="I49" s="6" t="s">
        <v>329</v>
      </c>
      <c r="J49" s="6" t="s">
        <v>387</v>
      </c>
      <c r="K49" s="6" t="s">
        <v>41</v>
      </c>
      <c r="L49" s="6"/>
      <c r="M49" s="7">
        <v>45475</v>
      </c>
      <c r="N49" s="6" t="s">
        <v>25</v>
      </c>
      <c r="O49" s="8" t="s">
        <v>541</v>
      </c>
      <c r="P49" s="6" t="str">
        <f>HYPERLINK("https://docs.wto.org/imrd/directdoc.asp?DDFDocuments/t/G/TBTN24/BDI469.DOCX", "https://docs.wto.org/imrd/directdoc.asp?DDFDocuments/t/G/TBTN24/BDI469.DOCX")</f>
        <v>https://docs.wto.org/imrd/directdoc.asp?DDFDocuments/t/G/TBTN24/BDI469.DOCX</v>
      </c>
      <c r="Q49" s="6" t="str">
        <f>HYPERLINK("https://docs.wto.org/imrd/directdoc.asp?DDFDocuments/u/G/TBTN24/BDI469.DOCX", "https://docs.wto.org/imrd/directdoc.asp?DDFDocuments/u/G/TBTN24/BDI469.DOCX")</f>
        <v>https://docs.wto.org/imrd/directdoc.asp?DDFDocuments/u/G/TBTN24/BDI469.DOCX</v>
      </c>
      <c r="R49" s="6" t="str">
        <f>HYPERLINK("https://docs.wto.org/imrd/directdoc.asp?DDFDocuments/v/G/TBTN24/BDI469.DOCX", "https://docs.wto.org/imrd/directdoc.asp?DDFDocuments/v/G/TBTN24/BDI469.DOCX")</f>
        <v>https://docs.wto.org/imrd/directdoc.asp?DDFDocuments/v/G/TBTN24/BDI469.DOCX</v>
      </c>
    </row>
    <row r="50" spans="1:18" ht="78" customHeight="1" x14ac:dyDescent="0.3">
      <c r="A50" s="2" t="s">
        <v>746</v>
      </c>
      <c r="B50" s="7">
        <v>45415</v>
      </c>
      <c r="C50" s="6" t="str">
        <f>HYPERLINK("https://eping.wto.org/en/Search?viewData= G/TBT/N/BDI/469, G/TBT/N/KEN/1615, G/TBT/N/RWA/1016, G/TBT/N/TZA/1123, G/TBT/N/UGA/1927"," G/TBT/N/BDI/469, G/TBT/N/KEN/1615, G/TBT/N/RWA/1016, G/TBT/N/TZA/1123, G/TBT/N/UGA/1927")</f>
        <v xml:space="preserve"> G/TBT/N/BDI/469, G/TBT/N/KEN/1615, G/TBT/N/RWA/1016, G/TBT/N/TZA/1123, G/TBT/N/UGA/1927</v>
      </c>
      <c r="D50" s="6" t="s">
        <v>430</v>
      </c>
      <c r="E50" s="8" t="s">
        <v>537</v>
      </c>
      <c r="F50" s="8" t="s">
        <v>538</v>
      </c>
      <c r="G50" s="8" t="s">
        <v>539</v>
      </c>
      <c r="H50" s="6" t="s">
        <v>567</v>
      </c>
      <c r="I50" s="6" t="s">
        <v>329</v>
      </c>
      <c r="J50" s="6" t="s">
        <v>387</v>
      </c>
      <c r="K50" s="6" t="s">
        <v>41</v>
      </c>
      <c r="L50" s="6"/>
      <c r="M50" s="7">
        <v>45475</v>
      </c>
      <c r="N50" s="6" t="s">
        <v>25</v>
      </c>
      <c r="O50" s="8" t="s">
        <v>541</v>
      </c>
      <c r="P50" s="6" t="str">
        <f>HYPERLINK("https://docs.wto.org/imrd/directdoc.asp?DDFDocuments/t/G/TBTN24/BDI469.DOCX", "https://docs.wto.org/imrd/directdoc.asp?DDFDocuments/t/G/TBTN24/BDI469.DOCX")</f>
        <v>https://docs.wto.org/imrd/directdoc.asp?DDFDocuments/t/G/TBTN24/BDI469.DOCX</v>
      </c>
      <c r="Q50" s="6" t="str">
        <f>HYPERLINK("https://docs.wto.org/imrd/directdoc.asp?DDFDocuments/u/G/TBTN24/BDI469.DOCX", "https://docs.wto.org/imrd/directdoc.asp?DDFDocuments/u/G/TBTN24/BDI469.DOCX")</f>
        <v>https://docs.wto.org/imrd/directdoc.asp?DDFDocuments/u/G/TBTN24/BDI469.DOCX</v>
      </c>
      <c r="R50" s="6" t="str">
        <f>HYPERLINK("https://docs.wto.org/imrd/directdoc.asp?DDFDocuments/v/G/TBTN24/BDI469.DOCX", "https://docs.wto.org/imrd/directdoc.asp?DDFDocuments/v/G/TBTN24/BDI469.DOCX")</f>
        <v>https://docs.wto.org/imrd/directdoc.asp?DDFDocuments/v/G/TBTN24/BDI469.DOCX</v>
      </c>
    </row>
    <row r="51" spans="1:18" ht="78" customHeight="1" x14ac:dyDescent="0.3">
      <c r="A51" s="2" t="s">
        <v>671</v>
      </c>
      <c r="B51" s="7">
        <v>45443</v>
      </c>
      <c r="C51" s="6" t="str">
        <f>HYPERLINK("https://eping.wto.org/en/Search?viewData= G/TBT/N/TZA/1135"," G/TBT/N/TZA/1135")</f>
        <v xml:space="preserve"> G/TBT/N/TZA/1135</v>
      </c>
      <c r="D51" s="6" t="s">
        <v>34</v>
      </c>
      <c r="E51" s="8" t="s">
        <v>35</v>
      </c>
      <c r="F51" s="8" t="s">
        <v>36</v>
      </c>
      <c r="G51" s="8" t="s">
        <v>37</v>
      </c>
      <c r="H51" s="6" t="s">
        <v>38</v>
      </c>
      <c r="I51" s="6" t="s">
        <v>39</v>
      </c>
      <c r="J51" s="6" t="s">
        <v>40</v>
      </c>
      <c r="K51" s="6" t="s">
        <v>41</v>
      </c>
      <c r="L51" s="6"/>
      <c r="M51" s="7">
        <v>45503</v>
      </c>
      <c r="N51" s="6" t="s">
        <v>25</v>
      </c>
      <c r="O51" s="8" t="s">
        <v>42</v>
      </c>
      <c r="P51" s="6" t="str">
        <f>HYPERLINK("https://docs.wto.org/imrd/directdoc.asp?DDFDocuments/t/G/TBTN24/TZA1135.DOCX", "https://docs.wto.org/imrd/directdoc.asp?DDFDocuments/t/G/TBTN24/TZA1135.DOCX")</f>
        <v>https://docs.wto.org/imrd/directdoc.asp?DDFDocuments/t/G/TBTN24/TZA1135.DOCX</v>
      </c>
      <c r="Q51" s="6" t="str">
        <f>HYPERLINK("https://docs.wto.org/imrd/directdoc.asp?DDFDocuments/u/G/TBTN24/TZA1135.DOCX", "https://docs.wto.org/imrd/directdoc.asp?DDFDocuments/u/G/TBTN24/TZA1135.DOCX")</f>
        <v>https://docs.wto.org/imrd/directdoc.asp?DDFDocuments/u/G/TBTN24/TZA1135.DOCX</v>
      </c>
      <c r="R51" s="6" t="str">
        <f>HYPERLINK("https://docs.wto.org/imrd/directdoc.asp?DDFDocuments/v/G/TBTN24/TZA1135.DOCX", "https://docs.wto.org/imrd/directdoc.asp?DDFDocuments/v/G/TBTN24/TZA1135.DOCX")</f>
        <v>https://docs.wto.org/imrd/directdoc.asp?DDFDocuments/v/G/TBTN24/TZA1135.DOCX</v>
      </c>
    </row>
    <row r="52" spans="1:18" ht="78" customHeight="1" x14ac:dyDescent="0.3">
      <c r="A52" s="2" t="s">
        <v>708</v>
      </c>
      <c r="B52" s="7">
        <v>45428</v>
      </c>
      <c r="C52" s="6" t="str">
        <f>HYPERLINK("https://eping.wto.org/en/Search?viewData= G/TBT/N/UKR/296"," G/TBT/N/UKR/296")</f>
        <v xml:space="preserve"> G/TBT/N/UKR/296</v>
      </c>
      <c r="D52" s="6" t="s">
        <v>375</v>
      </c>
      <c r="E52" s="8" t="s">
        <v>376</v>
      </c>
      <c r="F52" s="8" t="s">
        <v>377</v>
      </c>
      <c r="G52" s="8" t="s">
        <v>378</v>
      </c>
      <c r="H52" s="6" t="s">
        <v>379</v>
      </c>
      <c r="I52" s="6" t="s">
        <v>380</v>
      </c>
      <c r="J52" s="6" t="s">
        <v>104</v>
      </c>
      <c r="K52" s="6" t="s">
        <v>31</v>
      </c>
      <c r="L52" s="6"/>
      <c r="M52" s="7">
        <v>45488</v>
      </c>
      <c r="N52" s="6" t="s">
        <v>25</v>
      </c>
      <c r="O52" s="8" t="s">
        <v>381</v>
      </c>
      <c r="P52" s="6" t="str">
        <f>HYPERLINK("https://docs.wto.org/imrd/directdoc.asp?DDFDocuments/t/G/TBTN24/UKR296.DOCX", "https://docs.wto.org/imrd/directdoc.asp?DDFDocuments/t/G/TBTN24/UKR296.DOCX")</f>
        <v>https://docs.wto.org/imrd/directdoc.asp?DDFDocuments/t/G/TBTN24/UKR296.DOCX</v>
      </c>
      <c r="Q52" s="6" t="str">
        <f>HYPERLINK("https://docs.wto.org/imrd/directdoc.asp?DDFDocuments/u/G/TBTN24/UKR296.DOCX", "https://docs.wto.org/imrd/directdoc.asp?DDFDocuments/u/G/TBTN24/UKR296.DOCX")</f>
        <v>https://docs.wto.org/imrd/directdoc.asp?DDFDocuments/u/G/TBTN24/UKR296.DOCX</v>
      </c>
      <c r="R52" s="6" t="str">
        <f>HYPERLINK("https://docs.wto.org/imrd/directdoc.asp?DDFDocuments/v/G/TBTN24/UKR296.DOCX", "https://docs.wto.org/imrd/directdoc.asp?DDFDocuments/v/G/TBTN24/UKR296.DOCX")</f>
        <v>https://docs.wto.org/imrd/directdoc.asp?DDFDocuments/v/G/TBTN24/UKR296.DOCX</v>
      </c>
    </row>
    <row r="53" spans="1:18" ht="78" customHeight="1" x14ac:dyDescent="0.3">
      <c r="A53" s="2" t="s">
        <v>727</v>
      </c>
      <c r="B53" s="7">
        <v>45418</v>
      </c>
      <c r="C53" s="6" t="str">
        <f>HYPERLINK("https://eping.wto.org/en/Search?viewData= G/TBT/N/BDI/476, G/TBT/N/KEN/1622, G/TBT/N/RWA/1023, G/TBT/N/TZA/1130, G/TBT/N/UGA/1934"," G/TBT/N/BDI/476, G/TBT/N/KEN/1622, G/TBT/N/RWA/1023, G/TBT/N/TZA/1130, G/TBT/N/UGA/1934")</f>
        <v xml:space="preserve"> G/TBT/N/BDI/476, G/TBT/N/KEN/1622, G/TBT/N/RWA/1023, G/TBT/N/TZA/1130, G/TBT/N/UGA/1934</v>
      </c>
      <c r="D53" s="6" t="s">
        <v>324</v>
      </c>
      <c r="E53" s="8" t="s">
        <v>520</v>
      </c>
      <c r="F53" s="8" t="s">
        <v>521</v>
      </c>
      <c r="G53" s="8" t="s">
        <v>522</v>
      </c>
      <c r="H53" s="6" t="s">
        <v>523</v>
      </c>
      <c r="I53" s="6" t="s">
        <v>511</v>
      </c>
      <c r="J53" s="6" t="s">
        <v>512</v>
      </c>
      <c r="K53" s="6" t="s">
        <v>513</v>
      </c>
      <c r="L53" s="6"/>
      <c r="M53" s="7">
        <v>45478</v>
      </c>
      <c r="N53" s="6" t="s">
        <v>25</v>
      </c>
      <c r="O53" s="8" t="s">
        <v>524</v>
      </c>
      <c r="P53" s="6" t="str">
        <f>HYPERLINK("https://docs.wto.org/imrd/directdoc.asp?DDFDocuments/t/G/TBTN24/BDI476.DOCX", "https://docs.wto.org/imrd/directdoc.asp?DDFDocuments/t/G/TBTN24/BDI476.DOCX")</f>
        <v>https://docs.wto.org/imrd/directdoc.asp?DDFDocuments/t/G/TBTN24/BDI476.DOCX</v>
      </c>
      <c r="Q53" s="6" t="str">
        <f>HYPERLINK("https://docs.wto.org/imrd/directdoc.asp?DDFDocuments/u/G/TBTN24/BDI476.DOCX", "https://docs.wto.org/imrd/directdoc.asp?DDFDocuments/u/G/TBTN24/BDI476.DOCX")</f>
        <v>https://docs.wto.org/imrd/directdoc.asp?DDFDocuments/u/G/TBTN24/BDI476.DOCX</v>
      </c>
      <c r="R53" s="6" t="str">
        <f>HYPERLINK("https://docs.wto.org/imrd/directdoc.asp?DDFDocuments/v/G/TBTN24/BDI476.DOCX", "https://docs.wto.org/imrd/directdoc.asp?DDFDocuments/v/G/TBTN24/BDI476.DOCX")</f>
        <v>https://docs.wto.org/imrd/directdoc.asp?DDFDocuments/v/G/TBTN24/BDI476.DOCX</v>
      </c>
    </row>
    <row r="54" spans="1:18" ht="78" customHeight="1" x14ac:dyDescent="0.3">
      <c r="A54" s="2" t="s">
        <v>727</v>
      </c>
      <c r="B54" s="7">
        <v>45418</v>
      </c>
      <c r="C54" s="6" t="str">
        <f>HYPERLINK("https://eping.wto.org/en/Search?viewData= G/TBT/N/BDI/476, G/TBT/N/KEN/1622, G/TBT/N/RWA/1023, G/TBT/N/TZA/1130, G/TBT/N/UGA/1934"," G/TBT/N/BDI/476, G/TBT/N/KEN/1622, G/TBT/N/RWA/1023, G/TBT/N/TZA/1130, G/TBT/N/UGA/1934")</f>
        <v xml:space="preserve"> G/TBT/N/BDI/476, G/TBT/N/KEN/1622, G/TBT/N/RWA/1023, G/TBT/N/TZA/1130, G/TBT/N/UGA/1934</v>
      </c>
      <c r="D54" s="6" t="s">
        <v>455</v>
      </c>
      <c r="E54" s="8" t="s">
        <v>520</v>
      </c>
      <c r="F54" s="8" t="s">
        <v>521</v>
      </c>
      <c r="G54" s="8" t="s">
        <v>522</v>
      </c>
      <c r="H54" s="6" t="s">
        <v>523</v>
      </c>
      <c r="I54" s="6" t="s">
        <v>511</v>
      </c>
      <c r="J54" s="6" t="s">
        <v>512</v>
      </c>
      <c r="K54" s="6" t="s">
        <v>513</v>
      </c>
      <c r="L54" s="6"/>
      <c r="M54" s="7">
        <v>45478</v>
      </c>
      <c r="N54" s="6" t="s">
        <v>25</v>
      </c>
      <c r="O54" s="8" t="s">
        <v>524</v>
      </c>
      <c r="P54" s="6" t="str">
        <f>HYPERLINK("https://docs.wto.org/imrd/directdoc.asp?DDFDocuments/t/G/TBTN24/BDI476.DOCX", "https://docs.wto.org/imrd/directdoc.asp?DDFDocuments/t/G/TBTN24/BDI476.DOCX")</f>
        <v>https://docs.wto.org/imrd/directdoc.asp?DDFDocuments/t/G/TBTN24/BDI476.DOCX</v>
      </c>
      <c r="Q54" s="6" t="str">
        <f>HYPERLINK("https://docs.wto.org/imrd/directdoc.asp?DDFDocuments/u/G/TBTN24/BDI476.DOCX", "https://docs.wto.org/imrd/directdoc.asp?DDFDocuments/u/G/TBTN24/BDI476.DOCX")</f>
        <v>https://docs.wto.org/imrd/directdoc.asp?DDFDocuments/u/G/TBTN24/BDI476.DOCX</v>
      </c>
      <c r="R54" s="6" t="str">
        <f>HYPERLINK("https://docs.wto.org/imrd/directdoc.asp?DDFDocuments/v/G/TBTN24/BDI476.DOCX", "https://docs.wto.org/imrd/directdoc.asp?DDFDocuments/v/G/TBTN24/BDI476.DOCX")</f>
        <v>https://docs.wto.org/imrd/directdoc.asp?DDFDocuments/v/G/TBTN24/BDI476.DOCX</v>
      </c>
    </row>
    <row r="55" spans="1:18" ht="78" customHeight="1" x14ac:dyDescent="0.3">
      <c r="A55" s="2" t="s">
        <v>727</v>
      </c>
      <c r="B55" s="7">
        <v>45418</v>
      </c>
      <c r="C55" s="6" t="str">
        <f>HYPERLINK("https://eping.wto.org/en/Search?viewData= G/TBT/N/BDI/476, G/TBT/N/KEN/1622, G/TBT/N/RWA/1023, G/TBT/N/TZA/1130, G/TBT/N/UGA/1934"," G/TBT/N/BDI/476, G/TBT/N/KEN/1622, G/TBT/N/RWA/1023, G/TBT/N/TZA/1130, G/TBT/N/UGA/1934")</f>
        <v xml:space="preserve"> G/TBT/N/BDI/476, G/TBT/N/KEN/1622, G/TBT/N/RWA/1023, G/TBT/N/TZA/1130, G/TBT/N/UGA/1934</v>
      </c>
      <c r="D55" s="6" t="s">
        <v>34</v>
      </c>
      <c r="E55" s="8" t="s">
        <v>520</v>
      </c>
      <c r="F55" s="8" t="s">
        <v>521</v>
      </c>
      <c r="G55" s="8" t="s">
        <v>522</v>
      </c>
      <c r="H55" s="6" t="s">
        <v>523</v>
      </c>
      <c r="I55" s="6" t="s">
        <v>511</v>
      </c>
      <c r="J55" s="6" t="s">
        <v>512</v>
      </c>
      <c r="K55" s="6" t="s">
        <v>513</v>
      </c>
      <c r="L55" s="6"/>
      <c r="M55" s="7">
        <v>45478</v>
      </c>
      <c r="N55" s="6" t="s">
        <v>25</v>
      </c>
      <c r="O55" s="8" t="s">
        <v>524</v>
      </c>
      <c r="P55" s="6" t="str">
        <f>HYPERLINK("https://docs.wto.org/imrd/directdoc.asp?DDFDocuments/t/G/TBTN24/BDI476.DOCX", "https://docs.wto.org/imrd/directdoc.asp?DDFDocuments/t/G/TBTN24/BDI476.DOCX")</f>
        <v>https://docs.wto.org/imrd/directdoc.asp?DDFDocuments/t/G/TBTN24/BDI476.DOCX</v>
      </c>
      <c r="Q55" s="6" t="str">
        <f>HYPERLINK("https://docs.wto.org/imrd/directdoc.asp?DDFDocuments/u/G/TBTN24/BDI476.DOCX", "https://docs.wto.org/imrd/directdoc.asp?DDFDocuments/u/G/TBTN24/BDI476.DOCX")</f>
        <v>https://docs.wto.org/imrd/directdoc.asp?DDFDocuments/u/G/TBTN24/BDI476.DOCX</v>
      </c>
      <c r="R55" s="6" t="str">
        <f>HYPERLINK("https://docs.wto.org/imrd/directdoc.asp?DDFDocuments/v/G/TBTN24/BDI476.DOCX", "https://docs.wto.org/imrd/directdoc.asp?DDFDocuments/v/G/TBTN24/BDI476.DOCX")</f>
        <v>https://docs.wto.org/imrd/directdoc.asp?DDFDocuments/v/G/TBTN24/BDI476.DOCX</v>
      </c>
    </row>
    <row r="56" spans="1:18" ht="78" customHeight="1" x14ac:dyDescent="0.3">
      <c r="A56" s="2" t="s">
        <v>727</v>
      </c>
      <c r="B56" s="7">
        <v>45418</v>
      </c>
      <c r="C56" s="6" t="str">
        <f>HYPERLINK("https://eping.wto.org/en/Search?viewData= G/TBT/N/BDI/476, G/TBT/N/KEN/1622, G/TBT/N/RWA/1023, G/TBT/N/TZA/1130, G/TBT/N/UGA/1934"," G/TBT/N/BDI/476, G/TBT/N/KEN/1622, G/TBT/N/RWA/1023, G/TBT/N/TZA/1130, G/TBT/N/UGA/1934")</f>
        <v xml:space="preserve"> G/TBT/N/BDI/476, G/TBT/N/KEN/1622, G/TBT/N/RWA/1023, G/TBT/N/TZA/1130, G/TBT/N/UGA/1934</v>
      </c>
      <c r="D56" s="6" t="s">
        <v>430</v>
      </c>
      <c r="E56" s="8" t="s">
        <v>520</v>
      </c>
      <c r="F56" s="8" t="s">
        <v>521</v>
      </c>
      <c r="G56" s="8" t="s">
        <v>522</v>
      </c>
      <c r="H56" s="6" t="s">
        <v>523</v>
      </c>
      <c r="I56" s="6" t="s">
        <v>511</v>
      </c>
      <c r="J56" s="6" t="s">
        <v>512</v>
      </c>
      <c r="K56" s="6" t="s">
        <v>513</v>
      </c>
      <c r="L56" s="6"/>
      <c r="M56" s="7">
        <v>45478</v>
      </c>
      <c r="N56" s="6" t="s">
        <v>25</v>
      </c>
      <c r="O56" s="8" t="s">
        <v>524</v>
      </c>
      <c r="P56" s="6" t="str">
        <f>HYPERLINK("https://docs.wto.org/imrd/directdoc.asp?DDFDocuments/t/G/TBTN24/BDI476.DOCX", "https://docs.wto.org/imrd/directdoc.asp?DDFDocuments/t/G/TBTN24/BDI476.DOCX")</f>
        <v>https://docs.wto.org/imrd/directdoc.asp?DDFDocuments/t/G/TBTN24/BDI476.DOCX</v>
      </c>
      <c r="Q56" s="6" t="str">
        <f>HYPERLINK("https://docs.wto.org/imrd/directdoc.asp?DDFDocuments/u/G/TBTN24/BDI476.DOCX", "https://docs.wto.org/imrd/directdoc.asp?DDFDocuments/u/G/TBTN24/BDI476.DOCX")</f>
        <v>https://docs.wto.org/imrd/directdoc.asp?DDFDocuments/u/G/TBTN24/BDI476.DOCX</v>
      </c>
      <c r="R56" s="6" t="str">
        <f>HYPERLINK("https://docs.wto.org/imrd/directdoc.asp?DDFDocuments/v/G/TBTN24/BDI476.DOCX", "https://docs.wto.org/imrd/directdoc.asp?DDFDocuments/v/G/TBTN24/BDI476.DOCX")</f>
        <v>https://docs.wto.org/imrd/directdoc.asp?DDFDocuments/v/G/TBTN24/BDI476.DOCX</v>
      </c>
    </row>
    <row r="57" spans="1:18" ht="78" customHeight="1" x14ac:dyDescent="0.3">
      <c r="A57" s="2" t="s">
        <v>727</v>
      </c>
      <c r="B57" s="7">
        <v>45418</v>
      </c>
      <c r="C57" s="6" t="str">
        <f>HYPERLINK("https://eping.wto.org/en/Search?viewData= G/TBT/N/BDI/476, G/TBT/N/KEN/1622, G/TBT/N/RWA/1023, G/TBT/N/TZA/1130, G/TBT/N/UGA/1934"," G/TBT/N/BDI/476, G/TBT/N/KEN/1622, G/TBT/N/RWA/1023, G/TBT/N/TZA/1130, G/TBT/N/UGA/1934")</f>
        <v xml:space="preserve"> G/TBT/N/BDI/476, G/TBT/N/KEN/1622, G/TBT/N/RWA/1023, G/TBT/N/TZA/1130, G/TBT/N/UGA/1934</v>
      </c>
      <c r="D57" s="6" t="s">
        <v>395</v>
      </c>
      <c r="E57" s="8" t="s">
        <v>520</v>
      </c>
      <c r="F57" s="8" t="s">
        <v>521</v>
      </c>
      <c r="G57" s="8" t="s">
        <v>522</v>
      </c>
      <c r="H57" s="6" t="s">
        <v>523</v>
      </c>
      <c r="I57" s="6" t="s">
        <v>511</v>
      </c>
      <c r="J57" s="6" t="s">
        <v>512</v>
      </c>
      <c r="K57" s="6" t="s">
        <v>513</v>
      </c>
      <c r="L57" s="6"/>
      <c r="M57" s="7">
        <v>45478</v>
      </c>
      <c r="N57" s="6" t="s">
        <v>25</v>
      </c>
      <c r="O57" s="8" t="s">
        <v>524</v>
      </c>
      <c r="P57" s="6" t="str">
        <f>HYPERLINK("https://docs.wto.org/imrd/directdoc.asp?DDFDocuments/t/G/TBTN24/BDI476.DOCX", "https://docs.wto.org/imrd/directdoc.asp?DDFDocuments/t/G/TBTN24/BDI476.DOCX")</f>
        <v>https://docs.wto.org/imrd/directdoc.asp?DDFDocuments/t/G/TBTN24/BDI476.DOCX</v>
      </c>
      <c r="Q57" s="6" t="str">
        <f>HYPERLINK("https://docs.wto.org/imrd/directdoc.asp?DDFDocuments/u/G/TBTN24/BDI476.DOCX", "https://docs.wto.org/imrd/directdoc.asp?DDFDocuments/u/G/TBTN24/BDI476.DOCX")</f>
        <v>https://docs.wto.org/imrd/directdoc.asp?DDFDocuments/u/G/TBTN24/BDI476.DOCX</v>
      </c>
      <c r="R57" s="6" t="str">
        <f>HYPERLINK("https://docs.wto.org/imrd/directdoc.asp?DDFDocuments/v/G/TBTN24/BDI476.DOCX", "https://docs.wto.org/imrd/directdoc.asp?DDFDocuments/v/G/TBTN24/BDI476.DOCX")</f>
        <v>https://docs.wto.org/imrd/directdoc.asp?DDFDocuments/v/G/TBTN24/BDI476.DOCX</v>
      </c>
    </row>
    <row r="58" spans="1:18" ht="78" customHeight="1" x14ac:dyDescent="0.3">
      <c r="A58" s="2" t="s">
        <v>685</v>
      </c>
      <c r="B58" s="7">
        <v>45434</v>
      </c>
      <c r="C58" s="6" t="str">
        <f>HYPERLINK("https://eping.wto.org/en/Search?viewData= G/TBT/N/GBR/89"," G/TBT/N/GBR/89")</f>
        <v xml:space="preserve"> G/TBT/N/GBR/89</v>
      </c>
      <c r="D58" s="6" t="s">
        <v>257</v>
      </c>
      <c r="E58" s="8" t="s">
        <v>258</v>
      </c>
      <c r="F58" s="8" t="s">
        <v>259</v>
      </c>
      <c r="G58" s="8" t="s">
        <v>260</v>
      </c>
      <c r="H58" s="6" t="s">
        <v>31</v>
      </c>
      <c r="I58" s="6" t="s">
        <v>47</v>
      </c>
      <c r="J58" s="6" t="s">
        <v>56</v>
      </c>
      <c r="K58" s="6" t="s">
        <v>31</v>
      </c>
      <c r="L58" s="6"/>
      <c r="M58" s="7" t="s">
        <v>31</v>
      </c>
      <c r="N58" s="6" t="s">
        <v>25</v>
      </c>
      <c r="O58" s="8" t="s">
        <v>261</v>
      </c>
      <c r="P58" s="6" t="str">
        <f>HYPERLINK("https://docs.wto.org/imrd/directdoc.asp?DDFDocuments/t/G/TBTN24/GBR89.DOCX", "https://docs.wto.org/imrd/directdoc.asp?DDFDocuments/t/G/TBTN24/GBR89.DOCX")</f>
        <v>https://docs.wto.org/imrd/directdoc.asp?DDFDocuments/t/G/TBTN24/GBR89.DOCX</v>
      </c>
      <c r="Q58" s="6" t="str">
        <f>HYPERLINK("https://docs.wto.org/imrd/directdoc.asp?DDFDocuments/u/G/TBTN24/GBR89.DOCX", "https://docs.wto.org/imrd/directdoc.asp?DDFDocuments/u/G/TBTN24/GBR89.DOCX")</f>
        <v>https://docs.wto.org/imrd/directdoc.asp?DDFDocuments/u/G/TBTN24/GBR89.DOCX</v>
      </c>
      <c r="R58" s="6" t="str">
        <f>HYPERLINK("https://docs.wto.org/imrd/directdoc.asp?DDFDocuments/v/G/TBTN24/GBR89.DOCX", "https://docs.wto.org/imrd/directdoc.asp?DDFDocuments/v/G/TBTN24/GBR89.DOCX")</f>
        <v>https://docs.wto.org/imrd/directdoc.asp?DDFDocuments/v/G/TBTN24/GBR89.DOCX</v>
      </c>
    </row>
    <row r="59" spans="1:18" ht="78" customHeight="1" x14ac:dyDescent="0.3">
      <c r="A59" s="2" t="s">
        <v>700</v>
      </c>
      <c r="B59" s="7">
        <v>45434</v>
      </c>
      <c r="C59" s="6" t="str">
        <f>HYPERLINK("https://eping.wto.org/en/Search?viewData= G/TBT/N/CHN/1857"," G/TBT/N/CHN/1857")</f>
        <v xml:space="preserve"> G/TBT/N/CHN/1857</v>
      </c>
      <c r="D59" s="6" t="s">
        <v>207</v>
      </c>
      <c r="E59" s="8" t="s">
        <v>301</v>
      </c>
      <c r="F59" s="8" t="s">
        <v>302</v>
      </c>
      <c r="G59" s="8" t="s">
        <v>303</v>
      </c>
      <c r="H59" s="6" t="s">
        <v>304</v>
      </c>
      <c r="I59" s="6" t="s">
        <v>305</v>
      </c>
      <c r="J59" s="6" t="s">
        <v>306</v>
      </c>
      <c r="K59" s="6" t="s">
        <v>307</v>
      </c>
      <c r="L59" s="6"/>
      <c r="M59" s="7">
        <v>45494</v>
      </c>
      <c r="N59" s="6" t="s">
        <v>25</v>
      </c>
      <c r="O59" s="8" t="s">
        <v>308</v>
      </c>
      <c r="P59" s="6" t="str">
        <f>HYPERLINK("https://docs.wto.org/imrd/directdoc.asp?DDFDocuments/t/G/TBTN24/CHN1857.DOCX", "https://docs.wto.org/imrd/directdoc.asp?DDFDocuments/t/G/TBTN24/CHN1857.DOCX")</f>
        <v>https://docs.wto.org/imrd/directdoc.asp?DDFDocuments/t/G/TBTN24/CHN1857.DOCX</v>
      </c>
      <c r="Q59" s="6" t="str">
        <f>HYPERLINK("https://docs.wto.org/imrd/directdoc.asp?DDFDocuments/u/G/TBTN24/CHN1857.DOCX", "https://docs.wto.org/imrd/directdoc.asp?DDFDocuments/u/G/TBTN24/CHN1857.DOCX")</f>
        <v>https://docs.wto.org/imrd/directdoc.asp?DDFDocuments/u/G/TBTN24/CHN1857.DOCX</v>
      </c>
      <c r="R59" s="6" t="str">
        <f>HYPERLINK("https://docs.wto.org/imrd/directdoc.asp?DDFDocuments/v/G/TBTN24/CHN1857.DOCX", "https://docs.wto.org/imrd/directdoc.asp?DDFDocuments/v/G/TBTN24/CHN1857.DOCX")</f>
        <v>https://docs.wto.org/imrd/directdoc.asp?DDFDocuments/v/G/TBTN24/CHN1857.DOCX</v>
      </c>
    </row>
    <row r="60" spans="1:18" ht="78" customHeight="1" x14ac:dyDescent="0.3">
      <c r="A60" s="2" t="s">
        <v>741</v>
      </c>
      <c r="B60" s="7">
        <v>45415</v>
      </c>
      <c r="C60" s="6" t="str">
        <f>HYPERLINK("https://eping.wto.org/en/Search?viewData= G/TBT/N/BDI/465, G/TBT/N/KEN/1611, G/TBT/N/RWA/1012, G/TBT/N/TZA/1119, G/TBT/N/UGA/1923"," G/TBT/N/BDI/465, G/TBT/N/KEN/1611, G/TBT/N/RWA/1012, G/TBT/N/TZA/1119, G/TBT/N/UGA/1923")</f>
        <v xml:space="preserve"> G/TBT/N/BDI/465, G/TBT/N/KEN/1611, G/TBT/N/RWA/1012, G/TBT/N/TZA/1119, G/TBT/N/UGA/1923</v>
      </c>
      <c r="D60" s="6" t="s">
        <v>324</v>
      </c>
      <c r="E60" s="8" t="s">
        <v>557</v>
      </c>
      <c r="F60" s="8" t="s">
        <v>558</v>
      </c>
      <c r="G60" s="8" t="s">
        <v>559</v>
      </c>
      <c r="H60" s="6" t="s">
        <v>31</v>
      </c>
      <c r="I60" s="6" t="s">
        <v>329</v>
      </c>
      <c r="J60" s="6" t="s">
        <v>560</v>
      </c>
      <c r="K60" s="6" t="s">
        <v>41</v>
      </c>
      <c r="L60" s="6"/>
      <c r="M60" s="7">
        <v>45475</v>
      </c>
      <c r="N60" s="6" t="s">
        <v>25</v>
      </c>
      <c r="O60" s="8" t="s">
        <v>561</v>
      </c>
      <c r="P60" s="6" t="str">
        <f>HYPERLINK("https://docs.wto.org/imrd/directdoc.asp?DDFDocuments/t/G/TBTN24/BDI465.DOCX", "https://docs.wto.org/imrd/directdoc.asp?DDFDocuments/t/G/TBTN24/BDI465.DOCX")</f>
        <v>https://docs.wto.org/imrd/directdoc.asp?DDFDocuments/t/G/TBTN24/BDI465.DOCX</v>
      </c>
      <c r="Q60" s="6" t="str">
        <f>HYPERLINK("https://docs.wto.org/imrd/directdoc.asp?DDFDocuments/u/G/TBTN24/BDI465.DOCX", "https://docs.wto.org/imrd/directdoc.asp?DDFDocuments/u/G/TBTN24/BDI465.DOCX")</f>
        <v>https://docs.wto.org/imrd/directdoc.asp?DDFDocuments/u/G/TBTN24/BDI465.DOCX</v>
      </c>
      <c r="R60" s="6" t="str">
        <f>HYPERLINK("https://docs.wto.org/imrd/directdoc.asp?DDFDocuments/v/G/TBTN24/BDI465.DOCX", "https://docs.wto.org/imrd/directdoc.asp?DDFDocuments/v/G/TBTN24/BDI465.DOCX")</f>
        <v>https://docs.wto.org/imrd/directdoc.asp?DDFDocuments/v/G/TBTN24/BDI465.DOCX</v>
      </c>
    </row>
    <row r="61" spans="1:18" ht="78" customHeight="1" x14ac:dyDescent="0.3">
      <c r="A61" s="2" t="s">
        <v>741</v>
      </c>
      <c r="B61" s="7">
        <v>45415</v>
      </c>
      <c r="C61" s="6" t="str">
        <f>HYPERLINK("https://eping.wto.org/en/Search?viewData= G/TBT/N/BDI/465, G/TBT/N/KEN/1611, G/TBT/N/RWA/1012, G/TBT/N/TZA/1119, G/TBT/N/UGA/1923"," G/TBT/N/BDI/465, G/TBT/N/KEN/1611, G/TBT/N/RWA/1012, G/TBT/N/TZA/1119, G/TBT/N/UGA/1923")</f>
        <v xml:space="preserve"> G/TBT/N/BDI/465, G/TBT/N/KEN/1611, G/TBT/N/RWA/1012, G/TBT/N/TZA/1119, G/TBT/N/UGA/1923</v>
      </c>
      <c r="D61" s="6" t="s">
        <v>455</v>
      </c>
      <c r="E61" s="8" t="s">
        <v>557</v>
      </c>
      <c r="F61" s="8" t="s">
        <v>558</v>
      </c>
      <c r="G61" s="8" t="s">
        <v>559</v>
      </c>
      <c r="H61" s="6" t="s">
        <v>31</v>
      </c>
      <c r="I61" s="6" t="s">
        <v>329</v>
      </c>
      <c r="J61" s="6" t="s">
        <v>560</v>
      </c>
      <c r="K61" s="6" t="s">
        <v>41</v>
      </c>
      <c r="L61" s="6"/>
      <c r="M61" s="7">
        <v>45475</v>
      </c>
      <c r="N61" s="6" t="s">
        <v>25</v>
      </c>
      <c r="O61" s="8" t="s">
        <v>561</v>
      </c>
      <c r="P61" s="6" t="str">
        <f>HYPERLINK("https://docs.wto.org/imrd/directdoc.asp?DDFDocuments/t/G/TBTN24/BDI465.DOCX", "https://docs.wto.org/imrd/directdoc.asp?DDFDocuments/t/G/TBTN24/BDI465.DOCX")</f>
        <v>https://docs.wto.org/imrd/directdoc.asp?DDFDocuments/t/G/TBTN24/BDI465.DOCX</v>
      </c>
      <c r="Q61" s="6" t="str">
        <f>HYPERLINK("https://docs.wto.org/imrd/directdoc.asp?DDFDocuments/u/G/TBTN24/BDI465.DOCX", "https://docs.wto.org/imrd/directdoc.asp?DDFDocuments/u/G/TBTN24/BDI465.DOCX")</f>
        <v>https://docs.wto.org/imrd/directdoc.asp?DDFDocuments/u/G/TBTN24/BDI465.DOCX</v>
      </c>
      <c r="R61" s="6" t="str">
        <f>HYPERLINK("https://docs.wto.org/imrd/directdoc.asp?DDFDocuments/v/G/TBTN24/BDI465.DOCX", "https://docs.wto.org/imrd/directdoc.asp?DDFDocuments/v/G/TBTN24/BDI465.DOCX")</f>
        <v>https://docs.wto.org/imrd/directdoc.asp?DDFDocuments/v/G/TBTN24/BDI465.DOCX</v>
      </c>
    </row>
    <row r="62" spans="1:18" ht="78" customHeight="1" x14ac:dyDescent="0.3">
      <c r="A62" s="2" t="s">
        <v>741</v>
      </c>
      <c r="B62" s="7">
        <v>45415</v>
      </c>
      <c r="C62" s="6" t="str">
        <f>HYPERLINK("https://eping.wto.org/en/Search?viewData= G/TBT/N/BDI/465, G/TBT/N/KEN/1611, G/TBT/N/RWA/1012, G/TBT/N/TZA/1119, G/TBT/N/UGA/1923"," G/TBT/N/BDI/465, G/TBT/N/KEN/1611, G/TBT/N/RWA/1012, G/TBT/N/TZA/1119, G/TBT/N/UGA/1923")</f>
        <v xml:space="preserve"> G/TBT/N/BDI/465, G/TBT/N/KEN/1611, G/TBT/N/RWA/1012, G/TBT/N/TZA/1119, G/TBT/N/UGA/1923</v>
      </c>
      <c r="D62" s="6" t="s">
        <v>395</v>
      </c>
      <c r="E62" s="8" t="s">
        <v>557</v>
      </c>
      <c r="F62" s="8" t="s">
        <v>558</v>
      </c>
      <c r="G62" s="8" t="s">
        <v>559</v>
      </c>
      <c r="H62" s="6" t="s">
        <v>31</v>
      </c>
      <c r="I62" s="6" t="s">
        <v>329</v>
      </c>
      <c r="J62" s="6" t="s">
        <v>560</v>
      </c>
      <c r="K62" s="6" t="s">
        <v>41</v>
      </c>
      <c r="L62" s="6"/>
      <c r="M62" s="7">
        <v>45475</v>
      </c>
      <c r="N62" s="6" t="s">
        <v>25</v>
      </c>
      <c r="O62" s="8" t="s">
        <v>561</v>
      </c>
      <c r="P62" s="6" t="str">
        <f>HYPERLINK("https://docs.wto.org/imrd/directdoc.asp?DDFDocuments/t/G/TBTN24/BDI465.DOCX", "https://docs.wto.org/imrd/directdoc.asp?DDFDocuments/t/G/TBTN24/BDI465.DOCX")</f>
        <v>https://docs.wto.org/imrd/directdoc.asp?DDFDocuments/t/G/TBTN24/BDI465.DOCX</v>
      </c>
      <c r="Q62" s="6" t="str">
        <f>HYPERLINK("https://docs.wto.org/imrd/directdoc.asp?DDFDocuments/u/G/TBTN24/BDI465.DOCX", "https://docs.wto.org/imrd/directdoc.asp?DDFDocuments/u/G/TBTN24/BDI465.DOCX")</f>
        <v>https://docs.wto.org/imrd/directdoc.asp?DDFDocuments/u/G/TBTN24/BDI465.DOCX</v>
      </c>
      <c r="R62" s="6" t="str">
        <f>HYPERLINK("https://docs.wto.org/imrd/directdoc.asp?DDFDocuments/v/G/TBTN24/BDI465.DOCX", "https://docs.wto.org/imrd/directdoc.asp?DDFDocuments/v/G/TBTN24/BDI465.DOCX")</f>
        <v>https://docs.wto.org/imrd/directdoc.asp?DDFDocuments/v/G/TBTN24/BDI465.DOCX</v>
      </c>
    </row>
    <row r="63" spans="1:18" ht="78" customHeight="1" x14ac:dyDescent="0.3">
      <c r="A63" s="2" t="s">
        <v>741</v>
      </c>
      <c r="B63" s="7">
        <v>45415</v>
      </c>
      <c r="C63" s="6" t="str">
        <f>HYPERLINK("https://eping.wto.org/en/Search?viewData= G/TBT/N/BDI/465, G/TBT/N/KEN/1611, G/TBT/N/RWA/1012, G/TBT/N/TZA/1119, G/TBT/N/UGA/1923"," G/TBT/N/BDI/465, G/TBT/N/KEN/1611, G/TBT/N/RWA/1012, G/TBT/N/TZA/1119, G/TBT/N/UGA/1923")</f>
        <v xml:space="preserve"> G/TBT/N/BDI/465, G/TBT/N/KEN/1611, G/TBT/N/RWA/1012, G/TBT/N/TZA/1119, G/TBT/N/UGA/1923</v>
      </c>
      <c r="D63" s="6" t="s">
        <v>430</v>
      </c>
      <c r="E63" s="8" t="s">
        <v>557</v>
      </c>
      <c r="F63" s="8" t="s">
        <v>558</v>
      </c>
      <c r="G63" s="8" t="s">
        <v>559</v>
      </c>
      <c r="H63" s="6" t="s">
        <v>31</v>
      </c>
      <c r="I63" s="6" t="s">
        <v>329</v>
      </c>
      <c r="J63" s="6" t="s">
        <v>560</v>
      </c>
      <c r="K63" s="6" t="s">
        <v>41</v>
      </c>
      <c r="L63" s="6"/>
      <c r="M63" s="7">
        <v>45475</v>
      </c>
      <c r="N63" s="6" t="s">
        <v>25</v>
      </c>
      <c r="O63" s="8" t="s">
        <v>561</v>
      </c>
      <c r="P63" s="6" t="str">
        <f>HYPERLINK("https://docs.wto.org/imrd/directdoc.asp?DDFDocuments/t/G/TBTN24/BDI465.DOCX", "https://docs.wto.org/imrd/directdoc.asp?DDFDocuments/t/G/TBTN24/BDI465.DOCX")</f>
        <v>https://docs.wto.org/imrd/directdoc.asp?DDFDocuments/t/G/TBTN24/BDI465.DOCX</v>
      </c>
      <c r="Q63" s="6" t="str">
        <f>HYPERLINK("https://docs.wto.org/imrd/directdoc.asp?DDFDocuments/u/G/TBTN24/BDI465.DOCX", "https://docs.wto.org/imrd/directdoc.asp?DDFDocuments/u/G/TBTN24/BDI465.DOCX")</f>
        <v>https://docs.wto.org/imrd/directdoc.asp?DDFDocuments/u/G/TBTN24/BDI465.DOCX</v>
      </c>
      <c r="R63" s="6" t="str">
        <f>HYPERLINK("https://docs.wto.org/imrd/directdoc.asp?DDFDocuments/v/G/TBTN24/BDI465.DOCX", "https://docs.wto.org/imrd/directdoc.asp?DDFDocuments/v/G/TBTN24/BDI465.DOCX")</f>
        <v>https://docs.wto.org/imrd/directdoc.asp?DDFDocuments/v/G/TBTN24/BDI465.DOCX</v>
      </c>
    </row>
    <row r="64" spans="1:18" ht="78" customHeight="1" x14ac:dyDescent="0.3">
      <c r="A64" s="2" t="s">
        <v>738</v>
      </c>
      <c r="B64" s="7">
        <v>45415</v>
      </c>
      <c r="C64" s="6" t="str">
        <f>HYPERLINK("https://eping.wto.org/en/Search?viewData= G/TBT/N/BDI/465, G/TBT/N/KEN/1611, G/TBT/N/RWA/1012, G/TBT/N/TZA/1119, G/TBT/N/UGA/1923"," G/TBT/N/BDI/465, G/TBT/N/KEN/1611, G/TBT/N/RWA/1012, G/TBT/N/TZA/1119, G/TBT/N/UGA/1923")</f>
        <v xml:space="preserve"> G/TBT/N/BDI/465, G/TBT/N/KEN/1611, G/TBT/N/RWA/1012, G/TBT/N/TZA/1119, G/TBT/N/UGA/1923</v>
      </c>
      <c r="D64" s="6" t="s">
        <v>34</v>
      </c>
      <c r="E64" s="8" t="s">
        <v>557</v>
      </c>
      <c r="F64" s="8" t="s">
        <v>558</v>
      </c>
      <c r="G64" s="8" t="s">
        <v>559</v>
      </c>
      <c r="H64" s="6" t="s">
        <v>31</v>
      </c>
      <c r="I64" s="6" t="s">
        <v>329</v>
      </c>
      <c r="J64" s="6" t="s">
        <v>560</v>
      </c>
      <c r="K64" s="6" t="s">
        <v>41</v>
      </c>
      <c r="L64" s="6"/>
      <c r="M64" s="7">
        <v>45475</v>
      </c>
      <c r="N64" s="6" t="s">
        <v>25</v>
      </c>
      <c r="O64" s="8" t="s">
        <v>561</v>
      </c>
      <c r="P64" s="6" t="str">
        <f>HYPERLINK("https://docs.wto.org/imrd/directdoc.asp?DDFDocuments/t/G/TBTN24/BDI465.DOCX", "https://docs.wto.org/imrd/directdoc.asp?DDFDocuments/t/G/TBTN24/BDI465.DOCX")</f>
        <v>https://docs.wto.org/imrd/directdoc.asp?DDFDocuments/t/G/TBTN24/BDI465.DOCX</v>
      </c>
      <c r="Q64" s="6" t="str">
        <f>HYPERLINK("https://docs.wto.org/imrd/directdoc.asp?DDFDocuments/u/G/TBTN24/BDI465.DOCX", "https://docs.wto.org/imrd/directdoc.asp?DDFDocuments/u/G/TBTN24/BDI465.DOCX")</f>
        <v>https://docs.wto.org/imrd/directdoc.asp?DDFDocuments/u/G/TBTN24/BDI465.DOCX</v>
      </c>
      <c r="R64" s="6" t="str">
        <f>HYPERLINK("https://docs.wto.org/imrd/directdoc.asp?DDFDocuments/v/G/TBTN24/BDI465.DOCX", "https://docs.wto.org/imrd/directdoc.asp?DDFDocuments/v/G/TBTN24/BDI465.DOCX")</f>
        <v>https://docs.wto.org/imrd/directdoc.asp?DDFDocuments/v/G/TBTN24/BDI465.DOCX</v>
      </c>
    </row>
    <row r="65" spans="1:18" ht="78" customHeight="1" x14ac:dyDescent="0.3">
      <c r="A65" s="2" t="s">
        <v>680</v>
      </c>
      <c r="B65" s="7">
        <v>45435</v>
      </c>
      <c r="C65" s="6" t="str">
        <f>HYPERLINK("https://eping.wto.org/en/Search?viewData= G/TBT/N/CHN/1863"," G/TBT/N/CHN/1863")</f>
        <v xml:space="preserve"> G/TBT/N/CHN/1863</v>
      </c>
      <c r="D65" s="6" t="s">
        <v>207</v>
      </c>
      <c r="E65" s="8" t="s">
        <v>214</v>
      </c>
      <c r="F65" s="8" t="s">
        <v>215</v>
      </c>
      <c r="G65" s="8" t="s">
        <v>216</v>
      </c>
      <c r="H65" s="6" t="s">
        <v>217</v>
      </c>
      <c r="I65" s="6" t="s">
        <v>218</v>
      </c>
      <c r="J65" s="6" t="s">
        <v>33</v>
      </c>
      <c r="K65" s="6" t="s">
        <v>31</v>
      </c>
      <c r="L65" s="6"/>
      <c r="M65" s="7" t="s">
        <v>31</v>
      </c>
      <c r="N65" s="6" t="s">
        <v>25</v>
      </c>
      <c r="O65" s="8" t="s">
        <v>219</v>
      </c>
      <c r="P65" s="6" t="str">
        <f>HYPERLINK("https://docs.wto.org/imrd/directdoc.asp?DDFDocuments/t/G/TBTN24/CHN1863.DOCX", "https://docs.wto.org/imrd/directdoc.asp?DDFDocuments/t/G/TBTN24/CHN1863.DOCX")</f>
        <v>https://docs.wto.org/imrd/directdoc.asp?DDFDocuments/t/G/TBTN24/CHN1863.DOCX</v>
      </c>
      <c r="Q65" s="6" t="str">
        <f>HYPERLINK("https://docs.wto.org/imrd/directdoc.asp?DDFDocuments/u/G/TBTN24/CHN1863.DOCX", "https://docs.wto.org/imrd/directdoc.asp?DDFDocuments/u/G/TBTN24/CHN1863.DOCX")</f>
        <v>https://docs.wto.org/imrd/directdoc.asp?DDFDocuments/u/G/TBTN24/CHN1863.DOCX</v>
      </c>
      <c r="R65" s="6" t="str">
        <f>HYPERLINK("https://docs.wto.org/imrd/directdoc.asp?DDFDocuments/v/G/TBTN24/CHN1863.DOCX", "https://docs.wto.org/imrd/directdoc.asp?DDFDocuments/v/G/TBTN24/CHN1863.DOCX")</f>
        <v>https://docs.wto.org/imrd/directdoc.asp?DDFDocuments/v/G/TBTN24/CHN1863.DOCX</v>
      </c>
    </row>
    <row r="66" spans="1:18" ht="78" customHeight="1" x14ac:dyDescent="0.3">
      <c r="A66" s="2" t="s">
        <v>728</v>
      </c>
      <c r="B66" s="7">
        <v>45418</v>
      </c>
      <c r="C66" s="6" t="str">
        <f>HYPERLINK("https://eping.wto.org/en/Search?viewData= G/TBT/N/URY/93"," G/TBT/N/URY/93")</f>
        <v xml:space="preserve"> G/TBT/N/URY/93</v>
      </c>
      <c r="D66" s="6" t="s">
        <v>493</v>
      </c>
      <c r="E66" s="8" t="s">
        <v>494</v>
      </c>
      <c r="F66" s="8" t="s">
        <v>495</v>
      </c>
      <c r="G66" s="8" t="s">
        <v>496</v>
      </c>
      <c r="H66" s="6" t="s">
        <v>497</v>
      </c>
      <c r="I66" s="6" t="s">
        <v>149</v>
      </c>
      <c r="J66" s="6" t="s">
        <v>23</v>
      </c>
      <c r="K66" s="6" t="s">
        <v>41</v>
      </c>
      <c r="L66" s="6"/>
      <c r="M66" s="7">
        <v>45478</v>
      </c>
      <c r="N66" s="6" t="s">
        <v>25</v>
      </c>
      <c r="O66" s="8" t="s">
        <v>498</v>
      </c>
      <c r="P66" s="6" t="str">
        <f>HYPERLINK("https://docs.wto.org/imrd/directdoc.asp?DDFDocuments/t/G/TBTN24/URY93.DOCX", "https://docs.wto.org/imrd/directdoc.asp?DDFDocuments/t/G/TBTN24/URY93.DOCX")</f>
        <v>https://docs.wto.org/imrd/directdoc.asp?DDFDocuments/t/G/TBTN24/URY93.DOCX</v>
      </c>
      <c r="Q66" s="6" t="str">
        <f>HYPERLINK("https://docs.wto.org/imrd/directdoc.asp?DDFDocuments/u/G/TBTN24/URY93.DOCX", "https://docs.wto.org/imrd/directdoc.asp?DDFDocuments/u/G/TBTN24/URY93.DOCX")</f>
        <v>https://docs.wto.org/imrd/directdoc.asp?DDFDocuments/u/G/TBTN24/URY93.DOCX</v>
      </c>
      <c r="R66" s="6" t="str">
        <f>HYPERLINK("https://docs.wto.org/imrd/directdoc.asp?DDFDocuments/v/G/TBTN24/URY93.DOCX", "https://docs.wto.org/imrd/directdoc.asp?DDFDocuments/v/G/TBTN24/URY93.DOCX")</f>
        <v>https://docs.wto.org/imrd/directdoc.asp?DDFDocuments/v/G/TBTN24/URY93.DOCX</v>
      </c>
    </row>
    <row r="67" spans="1:18" ht="78" customHeight="1" x14ac:dyDescent="0.3">
      <c r="A67" s="2" t="s">
        <v>707</v>
      </c>
      <c r="B67" s="7">
        <v>45428</v>
      </c>
      <c r="C67" s="6" t="str">
        <f>HYPERLINK("https://eping.wto.org/en/Search?viewData= G/TBT/N/ISR/1342"," G/TBT/N/ISR/1342")</f>
        <v xml:space="preserve"> G/TBT/N/ISR/1342</v>
      </c>
      <c r="D67" s="6" t="s">
        <v>168</v>
      </c>
      <c r="E67" s="8" t="s">
        <v>368</v>
      </c>
      <c r="F67" s="8" t="s">
        <v>369</v>
      </c>
      <c r="G67" s="8" t="s">
        <v>370</v>
      </c>
      <c r="H67" s="6" t="s">
        <v>371</v>
      </c>
      <c r="I67" s="6" t="s">
        <v>372</v>
      </c>
      <c r="J67" s="6" t="s">
        <v>373</v>
      </c>
      <c r="K67" s="6" t="s">
        <v>41</v>
      </c>
      <c r="L67" s="6"/>
      <c r="M67" s="7">
        <v>45488</v>
      </c>
      <c r="N67" s="6" t="s">
        <v>25</v>
      </c>
      <c r="O67" s="8" t="s">
        <v>374</v>
      </c>
      <c r="P67" s="6" t="str">
        <f>HYPERLINK("https://docs.wto.org/imrd/directdoc.asp?DDFDocuments/t/G/TBTN24/ISR1342.DOCX", "https://docs.wto.org/imrd/directdoc.asp?DDFDocuments/t/G/TBTN24/ISR1342.DOCX")</f>
        <v>https://docs.wto.org/imrd/directdoc.asp?DDFDocuments/t/G/TBTN24/ISR1342.DOCX</v>
      </c>
      <c r="Q67" s="6" t="str">
        <f>HYPERLINK("https://docs.wto.org/imrd/directdoc.asp?DDFDocuments/u/G/TBTN24/ISR1342.DOCX", "https://docs.wto.org/imrd/directdoc.asp?DDFDocuments/u/G/TBTN24/ISR1342.DOCX")</f>
        <v>https://docs.wto.org/imrd/directdoc.asp?DDFDocuments/u/G/TBTN24/ISR1342.DOCX</v>
      </c>
      <c r="R67" s="6" t="str">
        <f>HYPERLINK("https://docs.wto.org/imrd/directdoc.asp?DDFDocuments/v/G/TBTN24/ISR1342.DOCX", "https://docs.wto.org/imrd/directdoc.asp?DDFDocuments/v/G/TBTN24/ISR1342.DOCX")</f>
        <v>https://docs.wto.org/imrd/directdoc.asp?DDFDocuments/v/G/TBTN24/ISR1342.DOCX</v>
      </c>
    </row>
    <row r="68" spans="1:18" ht="78" customHeight="1" x14ac:dyDescent="0.3">
      <c r="A68" s="2" t="s">
        <v>662</v>
      </c>
      <c r="B68" s="7">
        <v>45442</v>
      </c>
      <c r="C68" s="6" t="str">
        <f>HYPERLINK("https://eping.wto.org/en/Search?viewData= G/TBT/N/USA/2123"," G/TBT/N/USA/2123")</f>
        <v xml:space="preserve"> G/TBT/N/USA/2123</v>
      </c>
      <c r="D68" s="6" t="s">
        <v>105</v>
      </c>
      <c r="E68" s="8" t="s">
        <v>106</v>
      </c>
      <c r="F68" s="8" t="s">
        <v>107</v>
      </c>
      <c r="G68" s="8" t="s">
        <v>108</v>
      </c>
      <c r="H68" s="6" t="s">
        <v>31</v>
      </c>
      <c r="I68" s="6" t="s">
        <v>109</v>
      </c>
      <c r="J68" s="6" t="s">
        <v>77</v>
      </c>
      <c r="K68" s="6" t="s">
        <v>31</v>
      </c>
      <c r="L68" s="6"/>
      <c r="M68" s="7">
        <v>45467</v>
      </c>
      <c r="N68" s="6" t="s">
        <v>25</v>
      </c>
      <c r="O68" s="8" t="s">
        <v>110</v>
      </c>
      <c r="P68" s="6" t="str">
        <f>HYPERLINK("https://docs.wto.org/imrd/directdoc.asp?DDFDocuments/t/G/TBTN24/USA2123.DOCX", "https://docs.wto.org/imrd/directdoc.asp?DDFDocuments/t/G/TBTN24/USA2123.DOCX")</f>
        <v>https://docs.wto.org/imrd/directdoc.asp?DDFDocuments/t/G/TBTN24/USA2123.DOCX</v>
      </c>
      <c r="Q68" s="6" t="str">
        <f>HYPERLINK("https://docs.wto.org/imrd/directdoc.asp?DDFDocuments/u/G/TBTN24/USA2123.DOCX", "https://docs.wto.org/imrd/directdoc.asp?DDFDocuments/u/G/TBTN24/USA2123.DOCX")</f>
        <v>https://docs.wto.org/imrd/directdoc.asp?DDFDocuments/u/G/TBTN24/USA2123.DOCX</v>
      </c>
      <c r="R68" s="6" t="str">
        <f>HYPERLINK("https://docs.wto.org/imrd/directdoc.asp?DDFDocuments/v/G/TBTN24/USA2123.DOCX", "https://docs.wto.org/imrd/directdoc.asp?DDFDocuments/v/G/TBTN24/USA2123.DOCX")</f>
        <v>https://docs.wto.org/imrd/directdoc.asp?DDFDocuments/v/G/TBTN24/USA2123.DOCX</v>
      </c>
    </row>
    <row r="69" spans="1:18" ht="78" customHeight="1" x14ac:dyDescent="0.3">
      <c r="A69" s="2" t="s">
        <v>688</v>
      </c>
      <c r="B69" s="7">
        <v>45434</v>
      </c>
      <c r="C69" s="6" t="str">
        <f>HYPERLINK("https://eping.wto.org/en/Search?viewData= G/TBT/N/ISR/1346"," G/TBT/N/ISR/1346")</f>
        <v xml:space="preserve"> G/TBT/N/ISR/1346</v>
      </c>
      <c r="D69" s="6" t="s">
        <v>168</v>
      </c>
      <c r="E69" s="8" t="s">
        <v>274</v>
      </c>
      <c r="F69" s="8" t="s">
        <v>275</v>
      </c>
      <c r="G69" s="8" t="s">
        <v>276</v>
      </c>
      <c r="H69" s="6" t="s">
        <v>277</v>
      </c>
      <c r="I69" s="6" t="s">
        <v>278</v>
      </c>
      <c r="J69" s="6" t="s">
        <v>279</v>
      </c>
      <c r="K69" s="6" t="s">
        <v>31</v>
      </c>
      <c r="L69" s="6"/>
      <c r="M69" s="7">
        <v>45494</v>
      </c>
      <c r="N69" s="6" t="s">
        <v>25</v>
      </c>
      <c r="O69" s="8" t="s">
        <v>280</v>
      </c>
      <c r="P69" s="6" t="str">
        <f>HYPERLINK("https://docs.wto.org/imrd/directdoc.asp?DDFDocuments/t/G/TBTN24/ISR1346.DOCX", "https://docs.wto.org/imrd/directdoc.asp?DDFDocuments/t/G/TBTN24/ISR1346.DOCX")</f>
        <v>https://docs.wto.org/imrd/directdoc.asp?DDFDocuments/t/G/TBTN24/ISR1346.DOCX</v>
      </c>
      <c r="Q69" s="6" t="str">
        <f>HYPERLINK("https://docs.wto.org/imrd/directdoc.asp?DDFDocuments/u/G/TBTN24/ISR1346.DOCX", "https://docs.wto.org/imrd/directdoc.asp?DDFDocuments/u/G/TBTN24/ISR1346.DOCX")</f>
        <v>https://docs.wto.org/imrd/directdoc.asp?DDFDocuments/u/G/TBTN24/ISR1346.DOCX</v>
      </c>
      <c r="R69" s="6" t="str">
        <f>HYPERLINK("https://docs.wto.org/imrd/directdoc.asp?DDFDocuments/v/G/TBTN24/ISR1346.DOCX", "https://docs.wto.org/imrd/directdoc.asp?DDFDocuments/v/G/TBTN24/ISR1346.DOCX")</f>
        <v>https://docs.wto.org/imrd/directdoc.asp?DDFDocuments/v/G/TBTN24/ISR1346.DOCX</v>
      </c>
    </row>
    <row r="70" spans="1:18" ht="78" customHeight="1" x14ac:dyDescent="0.3">
      <c r="A70" s="2" t="s">
        <v>715</v>
      </c>
      <c r="B70" s="7">
        <v>45426</v>
      </c>
      <c r="C70" s="6" t="str">
        <f>HYPERLINK("https://eping.wto.org/en/Search?viewData= G/TBT/N/EGY/471"," G/TBT/N/EGY/471")</f>
        <v xml:space="preserve"> G/TBT/N/EGY/471</v>
      </c>
      <c r="D70" s="6" t="s">
        <v>72</v>
      </c>
      <c r="E70" s="8" t="s">
        <v>426</v>
      </c>
      <c r="F70" s="8" t="s">
        <v>427</v>
      </c>
      <c r="G70" s="8" t="s">
        <v>428</v>
      </c>
      <c r="H70" s="6" t="s">
        <v>31</v>
      </c>
      <c r="I70" s="6" t="s">
        <v>429</v>
      </c>
      <c r="J70" s="6" t="s">
        <v>104</v>
      </c>
      <c r="K70" s="6" t="s">
        <v>31</v>
      </c>
      <c r="L70" s="6"/>
      <c r="M70" s="7">
        <v>45486</v>
      </c>
      <c r="N70" s="6" t="s">
        <v>25</v>
      </c>
      <c r="O70" s="6"/>
      <c r="P70" s="6" t="str">
        <f>HYPERLINK("https://docs.wto.org/imrd/directdoc.asp?DDFDocuments/t/G/TBTN24/EGY471.DOCX", "https://docs.wto.org/imrd/directdoc.asp?DDFDocuments/t/G/TBTN24/EGY471.DOCX")</f>
        <v>https://docs.wto.org/imrd/directdoc.asp?DDFDocuments/t/G/TBTN24/EGY471.DOCX</v>
      </c>
      <c r="Q70" s="6" t="str">
        <f>HYPERLINK("https://docs.wto.org/imrd/directdoc.asp?DDFDocuments/u/G/TBTN24/EGY471.DOCX", "https://docs.wto.org/imrd/directdoc.asp?DDFDocuments/u/G/TBTN24/EGY471.DOCX")</f>
        <v>https://docs.wto.org/imrd/directdoc.asp?DDFDocuments/u/G/TBTN24/EGY471.DOCX</v>
      </c>
      <c r="R70" s="6" t="str">
        <f>HYPERLINK("https://docs.wto.org/imrd/directdoc.asp?DDFDocuments/v/G/TBTN24/EGY471.DOCX", "https://docs.wto.org/imrd/directdoc.asp?DDFDocuments/v/G/TBTN24/EGY471.DOCX")</f>
        <v>https://docs.wto.org/imrd/directdoc.asp?DDFDocuments/v/G/TBTN24/EGY471.DOCX</v>
      </c>
    </row>
    <row r="71" spans="1:18" ht="78" customHeight="1" x14ac:dyDescent="0.3">
      <c r="A71" s="2" t="s">
        <v>704</v>
      </c>
      <c r="B71" s="7">
        <v>45429</v>
      </c>
      <c r="C71" s="6" t="str">
        <f>HYPERLINK("https://eping.wto.org/en/Search?viewData= G/TBT/N/KOR/1209"," G/TBT/N/KOR/1209")</f>
        <v xml:space="preserve"> G/TBT/N/KOR/1209</v>
      </c>
      <c r="D71" s="6" t="s">
        <v>202</v>
      </c>
      <c r="E71" s="8" t="s">
        <v>354</v>
      </c>
      <c r="F71" s="8" t="s">
        <v>355</v>
      </c>
      <c r="G71" s="8" t="s">
        <v>356</v>
      </c>
      <c r="H71" s="6" t="s">
        <v>31</v>
      </c>
      <c r="I71" s="6" t="s">
        <v>357</v>
      </c>
      <c r="J71" s="6" t="s">
        <v>62</v>
      </c>
      <c r="K71" s="6" t="s">
        <v>31</v>
      </c>
      <c r="L71" s="6"/>
      <c r="M71" s="7">
        <v>45489</v>
      </c>
      <c r="N71" s="6" t="s">
        <v>25</v>
      </c>
      <c r="O71" s="8" t="s">
        <v>358</v>
      </c>
      <c r="P71" s="6" t="str">
        <f>HYPERLINK("https://docs.wto.org/imrd/directdoc.asp?DDFDocuments/t/G/TBTN24/KOR1209.DOCX", "https://docs.wto.org/imrd/directdoc.asp?DDFDocuments/t/G/TBTN24/KOR1209.DOCX")</f>
        <v>https://docs.wto.org/imrd/directdoc.asp?DDFDocuments/t/G/TBTN24/KOR1209.DOCX</v>
      </c>
      <c r="Q71" s="6" t="str">
        <f>HYPERLINK("https://docs.wto.org/imrd/directdoc.asp?DDFDocuments/u/G/TBTN24/KOR1209.DOCX", "https://docs.wto.org/imrd/directdoc.asp?DDFDocuments/u/G/TBTN24/KOR1209.DOCX")</f>
        <v>https://docs.wto.org/imrd/directdoc.asp?DDFDocuments/u/G/TBTN24/KOR1209.DOCX</v>
      </c>
      <c r="R71" s="6" t="str">
        <f>HYPERLINK("https://docs.wto.org/imrd/directdoc.asp?DDFDocuments/v/G/TBTN24/KOR1209.DOCX", "https://docs.wto.org/imrd/directdoc.asp?DDFDocuments/v/G/TBTN24/KOR1209.DOCX")</f>
        <v>https://docs.wto.org/imrd/directdoc.asp?DDFDocuments/v/G/TBTN24/KOR1209.DOCX</v>
      </c>
    </row>
    <row r="72" spans="1:18" ht="78" customHeight="1" x14ac:dyDescent="0.3">
      <c r="A72" s="2" t="s">
        <v>674</v>
      </c>
      <c r="B72" s="7">
        <v>45439</v>
      </c>
      <c r="C72" s="6" t="str">
        <f>HYPERLINK("https://eping.wto.org/en/Search?viewData= G/TBT/N/EU/1065"," G/TBT/N/EU/1065")</f>
        <v xml:space="preserve"> G/TBT/N/EU/1065</v>
      </c>
      <c r="D72" s="6" t="s">
        <v>43</v>
      </c>
      <c r="E72" s="8" t="s">
        <v>178</v>
      </c>
      <c r="F72" s="8" t="s">
        <v>179</v>
      </c>
      <c r="G72" s="8" t="s">
        <v>180</v>
      </c>
      <c r="H72" s="6" t="s">
        <v>31</v>
      </c>
      <c r="I72" s="6" t="s">
        <v>181</v>
      </c>
      <c r="J72" s="6" t="s">
        <v>182</v>
      </c>
      <c r="K72" s="6" t="s">
        <v>31</v>
      </c>
      <c r="L72" s="6"/>
      <c r="M72" s="7">
        <v>45499</v>
      </c>
      <c r="N72" s="6" t="s">
        <v>25</v>
      </c>
      <c r="O72" s="8" t="s">
        <v>183</v>
      </c>
      <c r="P72" s="6" t="str">
        <f>HYPERLINK("https://docs.wto.org/imrd/directdoc.asp?DDFDocuments/t/G/TBTN24/EU1065.DOCX", "https://docs.wto.org/imrd/directdoc.asp?DDFDocuments/t/G/TBTN24/EU1065.DOCX")</f>
        <v>https://docs.wto.org/imrd/directdoc.asp?DDFDocuments/t/G/TBTN24/EU1065.DOCX</v>
      </c>
      <c r="Q72" s="6" t="str">
        <f>HYPERLINK("https://docs.wto.org/imrd/directdoc.asp?DDFDocuments/u/G/TBTN24/EU1065.DOCX", "https://docs.wto.org/imrd/directdoc.asp?DDFDocuments/u/G/TBTN24/EU1065.DOCX")</f>
        <v>https://docs.wto.org/imrd/directdoc.asp?DDFDocuments/u/G/TBTN24/EU1065.DOCX</v>
      </c>
      <c r="R72" s="6" t="str">
        <f>HYPERLINK("https://docs.wto.org/imrd/directdoc.asp?DDFDocuments/v/G/TBTN24/EU1065.DOCX", "https://docs.wto.org/imrd/directdoc.asp?DDFDocuments/v/G/TBTN24/EU1065.DOCX")</f>
        <v>https://docs.wto.org/imrd/directdoc.asp?DDFDocuments/v/G/TBTN24/EU1065.DOCX</v>
      </c>
    </row>
    <row r="73" spans="1:18" ht="78" customHeight="1" x14ac:dyDescent="0.3">
      <c r="A73" s="2" t="s">
        <v>673</v>
      </c>
      <c r="B73" s="7">
        <v>45439</v>
      </c>
      <c r="C73" s="6" t="str">
        <f>HYPERLINK("https://eping.wto.org/en/Search?viewData= G/TBT/N/ISR/1348"," G/TBT/N/ISR/1348")</f>
        <v xml:space="preserve"> G/TBT/N/ISR/1348</v>
      </c>
      <c r="D73" s="6" t="s">
        <v>168</v>
      </c>
      <c r="E73" s="8" t="s">
        <v>169</v>
      </c>
      <c r="F73" s="8" t="s">
        <v>170</v>
      </c>
      <c r="G73" s="8" t="s">
        <v>171</v>
      </c>
      <c r="H73" s="6" t="s">
        <v>172</v>
      </c>
      <c r="I73" s="6" t="s">
        <v>173</v>
      </c>
      <c r="J73" s="6" t="s">
        <v>174</v>
      </c>
      <c r="K73" s="6" t="s">
        <v>63</v>
      </c>
      <c r="L73" s="6"/>
      <c r="M73" s="7">
        <v>45499</v>
      </c>
      <c r="N73" s="6" t="s">
        <v>25</v>
      </c>
      <c r="O73" s="8" t="s">
        <v>175</v>
      </c>
      <c r="P73" s="6" t="str">
        <f>HYPERLINK("https://docs.wto.org/imrd/directdoc.asp?DDFDocuments/t/G/TBTN24/ISR1348.DOCX", "https://docs.wto.org/imrd/directdoc.asp?DDFDocuments/t/G/TBTN24/ISR1348.DOCX")</f>
        <v>https://docs.wto.org/imrd/directdoc.asp?DDFDocuments/t/G/TBTN24/ISR1348.DOCX</v>
      </c>
      <c r="Q73" s="6" t="str">
        <f>HYPERLINK("https://docs.wto.org/imrd/directdoc.asp?DDFDocuments/u/G/TBTN24/ISR1348.DOCX", "https://docs.wto.org/imrd/directdoc.asp?DDFDocuments/u/G/TBTN24/ISR1348.DOCX")</f>
        <v>https://docs.wto.org/imrd/directdoc.asp?DDFDocuments/u/G/TBTN24/ISR1348.DOCX</v>
      </c>
      <c r="R73" s="6" t="str">
        <f>HYPERLINK("https://docs.wto.org/imrd/directdoc.asp?DDFDocuments/v/G/TBTN24/ISR1348.DOCX", "https://docs.wto.org/imrd/directdoc.asp?DDFDocuments/v/G/TBTN24/ISR1348.DOCX")</f>
        <v>https://docs.wto.org/imrd/directdoc.asp?DDFDocuments/v/G/TBTN24/ISR1348.DOCX</v>
      </c>
    </row>
    <row r="74" spans="1:18" ht="78" customHeight="1" x14ac:dyDescent="0.3">
      <c r="A74" s="2" t="s">
        <v>681</v>
      </c>
      <c r="B74" s="7">
        <v>45435</v>
      </c>
      <c r="C74" s="6" t="str">
        <f>HYPERLINK("https://eping.wto.org/en/Search?viewData= G/TBT/N/USA/2122"," G/TBT/N/USA/2122")</f>
        <v xml:space="preserve"> G/TBT/N/USA/2122</v>
      </c>
      <c r="D74" s="6" t="s">
        <v>105</v>
      </c>
      <c r="E74" s="8" t="s">
        <v>228</v>
      </c>
      <c r="F74" s="8" t="s">
        <v>229</v>
      </c>
      <c r="G74" s="8" t="s">
        <v>230</v>
      </c>
      <c r="H74" s="6" t="s">
        <v>231</v>
      </c>
      <c r="I74" s="6" t="s">
        <v>232</v>
      </c>
      <c r="J74" s="6" t="s">
        <v>233</v>
      </c>
      <c r="K74" s="6" t="s">
        <v>31</v>
      </c>
      <c r="L74" s="6"/>
      <c r="M74" s="7">
        <v>45544</v>
      </c>
      <c r="N74" s="6" t="s">
        <v>25</v>
      </c>
      <c r="O74" s="8" t="s">
        <v>234</v>
      </c>
      <c r="P74" s="6" t="str">
        <f>HYPERLINK("https://docs.wto.org/imrd/directdoc.asp?DDFDocuments/t/G/TBTN24/USA2122.DOCX", "https://docs.wto.org/imrd/directdoc.asp?DDFDocuments/t/G/TBTN24/USA2122.DOCX")</f>
        <v>https://docs.wto.org/imrd/directdoc.asp?DDFDocuments/t/G/TBTN24/USA2122.DOCX</v>
      </c>
      <c r="Q74" s="6" t="str">
        <f>HYPERLINK("https://docs.wto.org/imrd/directdoc.asp?DDFDocuments/u/G/TBTN24/USA2122.DOCX", "https://docs.wto.org/imrd/directdoc.asp?DDFDocuments/u/G/TBTN24/USA2122.DOCX")</f>
        <v>https://docs.wto.org/imrd/directdoc.asp?DDFDocuments/u/G/TBTN24/USA2122.DOCX</v>
      </c>
      <c r="R74" s="6" t="str">
        <f>HYPERLINK("https://docs.wto.org/imrd/directdoc.asp?DDFDocuments/v/G/TBTN24/USA2122.DOCX", "https://docs.wto.org/imrd/directdoc.asp?DDFDocuments/v/G/TBTN24/USA2122.DOCX")</f>
        <v>https://docs.wto.org/imrd/directdoc.asp?DDFDocuments/v/G/TBTN24/USA2122.DOCX</v>
      </c>
    </row>
    <row r="75" spans="1:18" ht="78" customHeight="1" x14ac:dyDescent="0.3">
      <c r="A75" s="2" t="s">
        <v>716</v>
      </c>
      <c r="B75" s="7">
        <v>45426</v>
      </c>
      <c r="C75" s="6" t="str">
        <f>HYPERLINK("https://eping.wto.org/en/Search?viewData= G/TBT/N/CHN/1856"," G/TBT/N/CHN/1856")</f>
        <v xml:space="preserve"> G/TBT/N/CHN/1856</v>
      </c>
      <c r="D75" s="6" t="s">
        <v>207</v>
      </c>
      <c r="E75" s="8" t="s">
        <v>431</v>
      </c>
      <c r="F75" s="8" t="s">
        <v>432</v>
      </c>
      <c r="G75" s="8" t="s">
        <v>433</v>
      </c>
      <c r="H75" s="6" t="s">
        <v>434</v>
      </c>
      <c r="I75" s="6" t="s">
        <v>435</v>
      </c>
      <c r="J75" s="6" t="s">
        <v>77</v>
      </c>
      <c r="K75" s="6" t="s">
        <v>31</v>
      </c>
      <c r="L75" s="6"/>
      <c r="M75" s="7">
        <v>45486</v>
      </c>
      <c r="N75" s="6" t="s">
        <v>25</v>
      </c>
      <c r="O75" s="8" t="s">
        <v>436</v>
      </c>
      <c r="P75" s="6" t="str">
        <f>HYPERLINK("https://docs.wto.org/imrd/directdoc.asp?DDFDocuments/t/G/TBTN24/CHN1856.DOCX", "https://docs.wto.org/imrd/directdoc.asp?DDFDocuments/t/G/TBTN24/CHN1856.DOCX")</f>
        <v>https://docs.wto.org/imrd/directdoc.asp?DDFDocuments/t/G/TBTN24/CHN1856.DOCX</v>
      </c>
      <c r="Q75" s="6" t="str">
        <f>HYPERLINK("https://docs.wto.org/imrd/directdoc.asp?DDFDocuments/u/G/TBTN24/CHN1856.DOCX", "https://docs.wto.org/imrd/directdoc.asp?DDFDocuments/u/G/TBTN24/CHN1856.DOCX")</f>
        <v>https://docs.wto.org/imrd/directdoc.asp?DDFDocuments/u/G/TBTN24/CHN1856.DOCX</v>
      </c>
      <c r="R75" s="6" t="str">
        <f>HYPERLINK("https://docs.wto.org/imrd/directdoc.asp?DDFDocuments/v/G/TBTN24/CHN1856.DOCX", "https://docs.wto.org/imrd/directdoc.asp?DDFDocuments/v/G/TBTN24/CHN1856.DOCX")</f>
        <v>https://docs.wto.org/imrd/directdoc.asp?DDFDocuments/v/G/TBTN24/CHN1856.DOCX</v>
      </c>
    </row>
    <row r="76" spans="1:18" ht="78" customHeight="1" x14ac:dyDescent="0.3">
      <c r="A76" s="2" t="s">
        <v>653</v>
      </c>
      <c r="B76" s="7">
        <v>45443</v>
      </c>
      <c r="C76" s="6" t="str">
        <f>HYPERLINK("https://eping.wto.org/en/Search?viewData= G/TBT/N/AUS/169"," G/TBT/N/AUS/169")</f>
        <v xml:space="preserve"> G/TBT/N/AUS/169</v>
      </c>
      <c r="D76" s="6" t="s">
        <v>17</v>
      </c>
      <c r="E76" s="8" t="s">
        <v>18</v>
      </c>
      <c r="F76" s="8" t="s">
        <v>19</v>
      </c>
      <c r="G76" s="8" t="s">
        <v>20</v>
      </c>
      <c r="H76" s="6" t="s">
        <v>21</v>
      </c>
      <c r="I76" s="6" t="s">
        <v>22</v>
      </c>
      <c r="J76" s="6" t="s">
        <v>23</v>
      </c>
      <c r="K76" s="6" t="s">
        <v>24</v>
      </c>
      <c r="L76" s="6"/>
      <c r="M76" s="7">
        <v>45503</v>
      </c>
      <c r="N76" s="6" t="s">
        <v>25</v>
      </c>
      <c r="O76" s="8" t="s">
        <v>26</v>
      </c>
      <c r="P76" s="6" t="str">
        <f>HYPERLINK("https://docs.wto.org/imrd/directdoc.asp?DDFDocuments/t/G/TBTN24/AUS169.DOCX", "https://docs.wto.org/imrd/directdoc.asp?DDFDocuments/t/G/TBTN24/AUS169.DOCX")</f>
        <v>https://docs.wto.org/imrd/directdoc.asp?DDFDocuments/t/G/TBTN24/AUS169.DOCX</v>
      </c>
      <c r="Q76" s="6" t="str">
        <f>HYPERLINK("https://docs.wto.org/imrd/directdoc.asp?DDFDocuments/u/G/TBTN24/AUS169.DOCX", "https://docs.wto.org/imrd/directdoc.asp?DDFDocuments/u/G/TBTN24/AUS169.DOCX")</f>
        <v>https://docs.wto.org/imrd/directdoc.asp?DDFDocuments/u/G/TBTN24/AUS169.DOCX</v>
      </c>
      <c r="R76" s="6" t="str">
        <f>HYPERLINK("https://docs.wto.org/imrd/directdoc.asp?DDFDocuments/v/G/TBTN24/AUS169.DOCX", "https://docs.wto.org/imrd/directdoc.asp?DDFDocuments/v/G/TBTN24/AUS169.DOCX")</f>
        <v>https://docs.wto.org/imrd/directdoc.asp?DDFDocuments/v/G/TBTN24/AUS169.DOCX</v>
      </c>
    </row>
    <row r="77" spans="1:18" ht="78" customHeight="1" x14ac:dyDescent="0.3">
      <c r="A77" s="2" t="s">
        <v>653</v>
      </c>
      <c r="B77" s="7">
        <v>45434</v>
      </c>
      <c r="C77" s="6" t="str">
        <f>HYPERLINK("https://eping.wto.org/en/Search?viewData= G/TBT/N/RUS/160"," G/TBT/N/RUS/160")</f>
        <v xml:space="preserve"> G/TBT/N/RUS/160</v>
      </c>
      <c r="D77" s="6" t="s">
        <v>27</v>
      </c>
      <c r="E77" s="8" t="s">
        <v>262</v>
      </c>
      <c r="F77" s="8" t="s">
        <v>263</v>
      </c>
      <c r="G77" s="8" t="s">
        <v>264</v>
      </c>
      <c r="H77" s="6" t="s">
        <v>31</v>
      </c>
      <c r="I77" s="6" t="s">
        <v>22</v>
      </c>
      <c r="J77" s="6" t="s">
        <v>62</v>
      </c>
      <c r="K77" s="6" t="s">
        <v>31</v>
      </c>
      <c r="L77" s="6"/>
      <c r="M77" s="7">
        <v>45459</v>
      </c>
      <c r="N77" s="6" t="s">
        <v>25</v>
      </c>
      <c r="O77" s="6"/>
      <c r="P77" s="6" t="str">
        <f>HYPERLINK("https://docs.wto.org/imrd/directdoc.asp?DDFDocuments/t/G/TBTN24/RUS160.DOCX", "https://docs.wto.org/imrd/directdoc.asp?DDFDocuments/t/G/TBTN24/RUS160.DOCX")</f>
        <v>https://docs.wto.org/imrd/directdoc.asp?DDFDocuments/t/G/TBTN24/RUS160.DOCX</v>
      </c>
      <c r="Q77" s="6" t="str">
        <f>HYPERLINK("https://docs.wto.org/imrd/directdoc.asp?DDFDocuments/u/G/TBTN24/RUS160.DOCX", "https://docs.wto.org/imrd/directdoc.asp?DDFDocuments/u/G/TBTN24/RUS160.DOCX")</f>
        <v>https://docs.wto.org/imrd/directdoc.asp?DDFDocuments/u/G/TBTN24/RUS160.DOCX</v>
      </c>
      <c r="R77" s="6" t="str">
        <f>HYPERLINK("https://docs.wto.org/imrd/directdoc.asp?DDFDocuments/v/G/TBTN24/RUS160.DOCX", "https://docs.wto.org/imrd/directdoc.asp?DDFDocuments/v/G/TBTN24/RUS160.DOCX")</f>
        <v>https://docs.wto.org/imrd/directdoc.asp?DDFDocuments/v/G/TBTN24/RUS160.DOCX</v>
      </c>
    </row>
    <row r="78" spans="1:18" ht="78" customHeight="1" x14ac:dyDescent="0.3">
      <c r="A78" s="2" t="s">
        <v>669</v>
      </c>
      <c r="B78" s="7">
        <v>45442</v>
      </c>
      <c r="C78" s="6" t="str">
        <f>HYPERLINK("https://eping.wto.org/en/Search?viewData= G/TBT/N/ECU/527"," G/TBT/N/ECU/527")</f>
        <v xml:space="preserve"> G/TBT/N/ECU/527</v>
      </c>
      <c r="D78" s="6" t="s">
        <v>95</v>
      </c>
      <c r="E78" s="8" t="s">
        <v>96</v>
      </c>
      <c r="F78" s="8" t="s">
        <v>97</v>
      </c>
      <c r="G78" s="8" t="s">
        <v>98</v>
      </c>
      <c r="H78" s="6" t="s">
        <v>31</v>
      </c>
      <c r="I78" s="6" t="s">
        <v>22</v>
      </c>
      <c r="J78" s="6" t="s">
        <v>23</v>
      </c>
      <c r="K78" s="6" t="s">
        <v>63</v>
      </c>
      <c r="L78" s="6"/>
      <c r="M78" s="7">
        <v>45502</v>
      </c>
      <c r="N78" s="6" t="s">
        <v>25</v>
      </c>
      <c r="O78" s="8" t="s">
        <v>99</v>
      </c>
      <c r="P78" s="6" t="str">
        <f>HYPERLINK("https://docs.wto.org/imrd/directdoc.asp?DDFDocuments/t/G/TBTN24/ECU527.DOCX", "https://docs.wto.org/imrd/directdoc.asp?DDFDocuments/t/G/TBTN24/ECU527.DOCX")</f>
        <v>https://docs.wto.org/imrd/directdoc.asp?DDFDocuments/t/G/TBTN24/ECU527.DOCX</v>
      </c>
      <c r="Q78" s="6" t="str">
        <f>HYPERLINK("https://docs.wto.org/imrd/directdoc.asp?DDFDocuments/u/G/TBTN24/ECU527.DOCX", "https://docs.wto.org/imrd/directdoc.asp?DDFDocuments/u/G/TBTN24/ECU527.DOCX")</f>
        <v>https://docs.wto.org/imrd/directdoc.asp?DDFDocuments/u/G/TBTN24/ECU527.DOCX</v>
      </c>
      <c r="R78" s="6" t="str">
        <f>HYPERLINK("https://docs.wto.org/imrd/directdoc.asp?DDFDocuments/v/G/TBTN24/ECU527.DOCX", "https://docs.wto.org/imrd/directdoc.asp?DDFDocuments/v/G/TBTN24/ECU527.DOCX")</f>
        <v>https://docs.wto.org/imrd/directdoc.asp?DDFDocuments/v/G/TBTN24/ECU527.DOCX</v>
      </c>
    </row>
    <row r="79" spans="1:18" ht="78" customHeight="1" x14ac:dyDescent="0.3">
      <c r="A79" s="2" t="s">
        <v>733</v>
      </c>
      <c r="B79" s="7">
        <v>45426</v>
      </c>
      <c r="C79" s="6" t="str">
        <f>HYPERLINK("https://eping.wto.org/en/Search?viewData= G/TBT/N/BRA/1538"," G/TBT/N/BRA/1538")</f>
        <v xml:space="preserve"> G/TBT/N/BRA/1538</v>
      </c>
      <c r="D79" s="6" t="s">
        <v>193</v>
      </c>
      <c r="E79" s="8" t="s">
        <v>421</v>
      </c>
      <c r="F79" s="8" t="s">
        <v>422</v>
      </c>
      <c r="G79" s="8" t="s">
        <v>423</v>
      </c>
      <c r="H79" s="6" t="s">
        <v>424</v>
      </c>
      <c r="I79" s="6" t="s">
        <v>31</v>
      </c>
      <c r="J79" s="6" t="s">
        <v>33</v>
      </c>
      <c r="K79" s="6" t="s">
        <v>63</v>
      </c>
      <c r="L79" s="6"/>
      <c r="M79" s="7">
        <v>45501</v>
      </c>
      <c r="N79" s="6" t="s">
        <v>25</v>
      </c>
      <c r="O79" s="8" t="s">
        <v>425</v>
      </c>
      <c r="P79" s="6" t="str">
        <f>HYPERLINK("https://docs.wto.org/imrd/directdoc.asp?DDFDocuments/t/G/TBTN24/BRA1538.DOCX", "https://docs.wto.org/imrd/directdoc.asp?DDFDocuments/t/G/TBTN24/BRA1538.DOCX")</f>
        <v>https://docs.wto.org/imrd/directdoc.asp?DDFDocuments/t/G/TBTN24/BRA1538.DOCX</v>
      </c>
      <c r="Q79" s="6" t="str">
        <f>HYPERLINK("https://docs.wto.org/imrd/directdoc.asp?DDFDocuments/u/G/TBTN24/BRA1538.DOCX", "https://docs.wto.org/imrd/directdoc.asp?DDFDocuments/u/G/TBTN24/BRA1538.DOCX")</f>
        <v>https://docs.wto.org/imrd/directdoc.asp?DDFDocuments/u/G/TBTN24/BRA1538.DOCX</v>
      </c>
      <c r="R79" s="6" t="str">
        <f>HYPERLINK("https://docs.wto.org/imrd/directdoc.asp?DDFDocuments/v/G/TBTN24/BRA1538.DOCX", "https://docs.wto.org/imrd/directdoc.asp?DDFDocuments/v/G/TBTN24/BRA1538.DOCX")</f>
        <v>https://docs.wto.org/imrd/directdoc.asp?DDFDocuments/v/G/TBTN24/BRA1538.DOCX</v>
      </c>
    </row>
    <row r="80" spans="1:18" ht="78" customHeight="1" x14ac:dyDescent="0.3">
      <c r="A80" s="2" t="s">
        <v>675</v>
      </c>
      <c r="B80" s="7">
        <v>45436</v>
      </c>
      <c r="C80" s="6" t="str">
        <f>HYPERLINK("https://eping.wto.org/en/Search?viewData= G/TBT/N/EU/1064"," G/TBT/N/EU/1064")</f>
        <v xml:space="preserve"> G/TBT/N/EU/1064</v>
      </c>
      <c r="D80" s="6" t="s">
        <v>43</v>
      </c>
      <c r="E80" s="8" t="s">
        <v>188</v>
      </c>
      <c r="F80" s="8" t="s">
        <v>189</v>
      </c>
      <c r="G80" s="8" t="s">
        <v>190</v>
      </c>
      <c r="H80" s="6" t="s">
        <v>31</v>
      </c>
      <c r="I80" s="6" t="s">
        <v>149</v>
      </c>
      <c r="J80" s="6" t="s">
        <v>33</v>
      </c>
      <c r="K80" s="6" t="s">
        <v>191</v>
      </c>
      <c r="L80" s="6"/>
      <c r="M80" s="7">
        <v>45496</v>
      </c>
      <c r="N80" s="6" t="s">
        <v>25</v>
      </c>
      <c r="O80" s="8" t="s">
        <v>192</v>
      </c>
      <c r="P80" s="6" t="str">
        <f>HYPERLINK("https://docs.wto.org/imrd/directdoc.asp?DDFDocuments/t/G/TBTN24/EU1064.DOCX", "https://docs.wto.org/imrd/directdoc.asp?DDFDocuments/t/G/TBTN24/EU1064.DOCX")</f>
        <v>https://docs.wto.org/imrd/directdoc.asp?DDFDocuments/t/G/TBTN24/EU1064.DOCX</v>
      </c>
      <c r="Q80" s="6" t="str">
        <f>HYPERLINK("https://docs.wto.org/imrd/directdoc.asp?DDFDocuments/u/G/TBTN24/EU1064.DOCX", "https://docs.wto.org/imrd/directdoc.asp?DDFDocuments/u/G/TBTN24/EU1064.DOCX")</f>
        <v>https://docs.wto.org/imrd/directdoc.asp?DDFDocuments/u/G/TBTN24/EU1064.DOCX</v>
      </c>
      <c r="R80" s="6" t="str">
        <f>HYPERLINK("https://docs.wto.org/imrd/directdoc.asp?DDFDocuments/v/G/TBTN24/EU1064.DOCX", "https://docs.wto.org/imrd/directdoc.asp?DDFDocuments/v/G/TBTN24/EU1064.DOCX")</f>
        <v>https://docs.wto.org/imrd/directdoc.asp?DDFDocuments/v/G/TBTN24/EU1064.DOCX</v>
      </c>
    </row>
    <row r="81" spans="1:18" ht="78" customHeight="1" x14ac:dyDescent="0.3">
      <c r="A81" s="2" t="s">
        <v>735</v>
      </c>
      <c r="B81" s="7">
        <v>45415</v>
      </c>
      <c r="C81" s="6" t="str">
        <f>HYPERLINK("https://eping.wto.org/en/Search?viewData= G/TBT/N/BDI/471, G/TBT/N/KEN/1617, G/TBT/N/RWA/1018, G/TBT/N/TZA/1125, G/TBT/N/UGA/1929"," G/TBT/N/BDI/471, G/TBT/N/KEN/1617, G/TBT/N/RWA/1018, G/TBT/N/TZA/1125, G/TBT/N/UGA/1929")</f>
        <v xml:space="preserve"> G/TBT/N/BDI/471, G/TBT/N/KEN/1617, G/TBT/N/RWA/1018, G/TBT/N/TZA/1125, G/TBT/N/UGA/1929</v>
      </c>
      <c r="D81" s="6" t="s">
        <v>34</v>
      </c>
      <c r="E81" s="8" t="s">
        <v>542</v>
      </c>
      <c r="F81" s="8" t="s">
        <v>543</v>
      </c>
      <c r="G81" s="8" t="s">
        <v>544</v>
      </c>
      <c r="H81" s="6" t="s">
        <v>545</v>
      </c>
      <c r="I81" s="6" t="s">
        <v>329</v>
      </c>
      <c r="J81" s="6" t="s">
        <v>387</v>
      </c>
      <c r="K81" s="6" t="s">
        <v>41</v>
      </c>
      <c r="L81" s="6"/>
      <c r="M81" s="7">
        <v>45475</v>
      </c>
      <c r="N81" s="6" t="s">
        <v>25</v>
      </c>
      <c r="O81" s="8" t="s">
        <v>546</v>
      </c>
      <c r="P81" s="6" t="str">
        <f>HYPERLINK("https://docs.wto.org/imrd/directdoc.asp?DDFDocuments/t/G/TBTN24/BDI471.DOCX", "https://docs.wto.org/imrd/directdoc.asp?DDFDocuments/t/G/TBTN24/BDI471.DOCX")</f>
        <v>https://docs.wto.org/imrd/directdoc.asp?DDFDocuments/t/G/TBTN24/BDI471.DOCX</v>
      </c>
      <c r="Q81" s="6" t="str">
        <f>HYPERLINK("https://docs.wto.org/imrd/directdoc.asp?DDFDocuments/u/G/TBTN24/BDI471.DOCX", "https://docs.wto.org/imrd/directdoc.asp?DDFDocuments/u/G/TBTN24/BDI471.DOCX")</f>
        <v>https://docs.wto.org/imrd/directdoc.asp?DDFDocuments/u/G/TBTN24/BDI471.DOCX</v>
      </c>
      <c r="R81" s="6" t="str">
        <f>HYPERLINK("https://docs.wto.org/imrd/directdoc.asp?DDFDocuments/v/G/TBTN24/BDI471.DOCX", "https://docs.wto.org/imrd/directdoc.asp?DDFDocuments/v/G/TBTN24/BDI471.DOCX")</f>
        <v>https://docs.wto.org/imrd/directdoc.asp?DDFDocuments/v/G/TBTN24/BDI471.DOCX</v>
      </c>
    </row>
    <row r="82" spans="1:18" ht="78" customHeight="1" x14ac:dyDescent="0.3">
      <c r="A82" s="2" t="s">
        <v>735</v>
      </c>
      <c r="B82" s="7">
        <v>45415</v>
      </c>
      <c r="C82" s="6" t="str">
        <f>HYPERLINK("https://eping.wto.org/en/Search?viewData= G/TBT/N/BDI/471, G/TBT/N/KEN/1617, G/TBT/N/RWA/1018, G/TBT/N/TZA/1125, G/TBT/N/UGA/1929"," G/TBT/N/BDI/471, G/TBT/N/KEN/1617, G/TBT/N/RWA/1018, G/TBT/N/TZA/1125, G/TBT/N/UGA/1929")</f>
        <v xml:space="preserve"> G/TBT/N/BDI/471, G/TBT/N/KEN/1617, G/TBT/N/RWA/1018, G/TBT/N/TZA/1125, G/TBT/N/UGA/1929</v>
      </c>
      <c r="D82" s="6" t="s">
        <v>430</v>
      </c>
      <c r="E82" s="8" t="s">
        <v>542</v>
      </c>
      <c r="F82" s="8" t="s">
        <v>543</v>
      </c>
      <c r="G82" s="8" t="s">
        <v>544</v>
      </c>
      <c r="H82" s="6" t="s">
        <v>545</v>
      </c>
      <c r="I82" s="6" t="s">
        <v>329</v>
      </c>
      <c r="J82" s="6" t="s">
        <v>387</v>
      </c>
      <c r="K82" s="6" t="s">
        <v>41</v>
      </c>
      <c r="L82" s="6"/>
      <c r="M82" s="7">
        <v>45475</v>
      </c>
      <c r="N82" s="6" t="s">
        <v>25</v>
      </c>
      <c r="O82" s="8" t="s">
        <v>546</v>
      </c>
      <c r="P82" s="6" t="str">
        <f>HYPERLINK("https://docs.wto.org/imrd/directdoc.asp?DDFDocuments/t/G/TBTN24/BDI471.DOCX", "https://docs.wto.org/imrd/directdoc.asp?DDFDocuments/t/G/TBTN24/BDI471.DOCX")</f>
        <v>https://docs.wto.org/imrd/directdoc.asp?DDFDocuments/t/G/TBTN24/BDI471.DOCX</v>
      </c>
      <c r="Q82" s="6" t="str">
        <f>HYPERLINK("https://docs.wto.org/imrd/directdoc.asp?DDFDocuments/u/G/TBTN24/BDI471.DOCX", "https://docs.wto.org/imrd/directdoc.asp?DDFDocuments/u/G/TBTN24/BDI471.DOCX")</f>
        <v>https://docs.wto.org/imrd/directdoc.asp?DDFDocuments/u/G/TBTN24/BDI471.DOCX</v>
      </c>
      <c r="R82" s="6" t="str">
        <f>HYPERLINK("https://docs.wto.org/imrd/directdoc.asp?DDFDocuments/v/G/TBTN24/BDI471.DOCX", "https://docs.wto.org/imrd/directdoc.asp?DDFDocuments/v/G/TBTN24/BDI471.DOCX")</f>
        <v>https://docs.wto.org/imrd/directdoc.asp?DDFDocuments/v/G/TBTN24/BDI471.DOCX</v>
      </c>
    </row>
    <row r="83" spans="1:18" ht="78" customHeight="1" x14ac:dyDescent="0.3">
      <c r="A83" s="2" t="s">
        <v>735</v>
      </c>
      <c r="B83" s="7">
        <v>45415</v>
      </c>
      <c r="C83" s="6" t="str">
        <f>HYPERLINK("https://eping.wto.org/en/Search?viewData= G/TBT/N/BDI/471, G/TBT/N/KEN/1617, G/TBT/N/RWA/1018, G/TBT/N/TZA/1125, G/TBT/N/UGA/1929"," G/TBT/N/BDI/471, G/TBT/N/KEN/1617, G/TBT/N/RWA/1018, G/TBT/N/TZA/1125, G/TBT/N/UGA/1929")</f>
        <v xml:space="preserve"> G/TBT/N/BDI/471, G/TBT/N/KEN/1617, G/TBT/N/RWA/1018, G/TBT/N/TZA/1125, G/TBT/N/UGA/1929</v>
      </c>
      <c r="D83" s="6" t="s">
        <v>455</v>
      </c>
      <c r="E83" s="8" t="s">
        <v>542</v>
      </c>
      <c r="F83" s="8" t="s">
        <v>543</v>
      </c>
      <c r="G83" s="8" t="s">
        <v>544</v>
      </c>
      <c r="H83" s="6" t="s">
        <v>545</v>
      </c>
      <c r="I83" s="6" t="s">
        <v>329</v>
      </c>
      <c r="J83" s="6" t="s">
        <v>387</v>
      </c>
      <c r="K83" s="6" t="s">
        <v>41</v>
      </c>
      <c r="L83" s="6"/>
      <c r="M83" s="7">
        <v>45475</v>
      </c>
      <c r="N83" s="6" t="s">
        <v>25</v>
      </c>
      <c r="O83" s="8" t="s">
        <v>546</v>
      </c>
      <c r="P83" s="6" t="str">
        <f>HYPERLINK("https://docs.wto.org/imrd/directdoc.asp?DDFDocuments/t/G/TBTN24/BDI471.DOCX", "https://docs.wto.org/imrd/directdoc.asp?DDFDocuments/t/G/TBTN24/BDI471.DOCX")</f>
        <v>https://docs.wto.org/imrd/directdoc.asp?DDFDocuments/t/G/TBTN24/BDI471.DOCX</v>
      </c>
      <c r="Q83" s="6" t="str">
        <f>HYPERLINK("https://docs.wto.org/imrd/directdoc.asp?DDFDocuments/u/G/TBTN24/BDI471.DOCX", "https://docs.wto.org/imrd/directdoc.asp?DDFDocuments/u/G/TBTN24/BDI471.DOCX")</f>
        <v>https://docs.wto.org/imrd/directdoc.asp?DDFDocuments/u/G/TBTN24/BDI471.DOCX</v>
      </c>
      <c r="R83" s="6" t="str">
        <f>HYPERLINK("https://docs.wto.org/imrd/directdoc.asp?DDFDocuments/v/G/TBTN24/BDI471.DOCX", "https://docs.wto.org/imrd/directdoc.asp?DDFDocuments/v/G/TBTN24/BDI471.DOCX")</f>
        <v>https://docs.wto.org/imrd/directdoc.asp?DDFDocuments/v/G/TBTN24/BDI471.DOCX</v>
      </c>
    </row>
    <row r="84" spans="1:18" ht="78" customHeight="1" x14ac:dyDescent="0.3">
      <c r="A84" s="2" t="s">
        <v>735</v>
      </c>
      <c r="B84" s="7">
        <v>45415</v>
      </c>
      <c r="C84" s="6" t="str">
        <f>HYPERLINK("https://eping.wto.org/en/Search?viewData= G/TBT/N/BDI/471, G/TBT/N/KEN/1617, G/TBT/N/RWA/1018, G/TBT/N/TZA/1125, G/TBT/N/UGA/1929"," G/TBT/N/BDI/471, G/TBT/N/KEN/1617, G/TBT/N/RWA/1018, G/TBT/N/TZA/1125, G/TBT/N/UGA/1929")</f>
        <v xml:space="preserve"> G/TBT/N/BDI/471, G/TBT/N/KEN/1617, G/TBT/N/RWA/1018, G/TBT/N/TZA/1125, G/TBT/N/UGA/1929</v>
      </c>
      <c r="D84" s="6" t="s">
        <v>324</v>
      </c>
      <c r="E84" s="8" t="s">
        <v>542</v>
      </c>
      <c r="F84" s="8" t="s">
        <v>543</v>
      </c>
      <c r="G84" s="8" t="s">
        <v>544</v>
      </c>
      <c r="H84" s="6" t="s">
        <v>545</v>
      </c>
      <c r="I84" s="6" t="s">
        <v>329</v>
      </c>
      <c r="J84" s="6" t="s">
        <v>387</v>
      </c>
      <c r="K84" s="6" t="s">
        <v>41</v>
      </c>
      <c r="L84" s="6"/>
      <c r="M84" s="7">
        <v>45475</v>
      </c>
      <c r="N84" s="6" t="s">
        <v>25</v>
      </c>
      <c r="O84" s="8" t="s">
        <v>546</v>
      </c>
      <c r="P84" s="6" t="str">
        <f>HYPERLINK("https://docs.wto.org/imrd/directdoc.asp?DDFDocuments/t/G/TBTN24/BDI471.DOCX", "https://docs.wto.org/imrd/directdoc.asp?DDFDocuments/t/G/TBTN24/BDI471.DOCX")</f>
        <v>https://docs.wto.org/imrd/directdoc.asp?DDFDocuments/t/G/TBTN24/BDI471.DOCX</v>
      </c>
      <c r="Q84" s="6" t="str">
        <f>HYPERLINK("https://docs.wto.org/imrd/directdoc.asp?DDFDocuments/u/G/TBTN24/BDI471.DOCX", "https://docs.wto.org/imrd/directdoc.asp?DDFDocuments/u/G/TBTN24/BDI471.DOCX")</f>
        <v>https://docs.wto.org/imrd/directdoc.asp?DDFDocuments/u/G/TBTN24/BDI471.DOCX</v>
      </c>
      <c r="R84" s="6" t="str">
        <f>HYPERLINK("https://docs.wto.org/imrd/directdoc.asp?DDFDocuments/v/G/TBTN24/BDI471.DOCX", "https://docs.wto.org/imrd/directdoc.asp?DDFDocuments/v/G/TBTN24/BDI471.DOCX")</f>
        <v>https://docs.wto.org/imrd/directdoc.asp?DDFDocuments/v/G/TBTN24/BDI471.DOCX</v>
      </c>
    </row>
    <row r="85" spans="1:18" ht="78" customHeight="1" x14ac:dyDescent="0.3">
      <c r="A85" s="2" t="s">
        <v>735</v>
      </c>
      <c r="B85" s="7">
        <v>45415</v>
      </c>
      <c r="C85" s="6" t="str">
        <f>HYPERLINK("https://eping.wto.org/en/Search?viewData= G/TBT/N/BDI/471, G/TBT/N/KEN/1617, G/TBT/N/RWA/1018, G/TBT/N/TZA/1125, G/TBT/N/UGA/1929"," G/TBT/N/BDI/471, G/TBT/N/KEN/1617, G/TBT/N/RWA/1018, G/TBT/N/TZA/1125, G/TBT/N/UGA/1929")</f>
        <v xml:space="preserve"> G/TBT/N/BDI/471, G/TBT/N/KEN/1617, G/TBT/N/RWA/1018, G/TBT/N/TZA/1125, G/TBT/N/UGA/1929</v>
      </c>
      <c r="D85" s="6" t="s">
        <v>395</v>
      </c>
      <c r="E85" s="8" t="s">
        <v>542</v>
      </c>
      <c r="F85" s="8" t="s">
        <v>543</v>
      </c>
      <c r="G85" s="8" t="s">
        <v>544</v>
      </c>
      <c r="H85" s="6" t="s">
        <v>545</v>
      </c>
      <c r="I85" s="6" t="s">
        <v>329</v>
      </c>
      <c r="J85" s="6" t="s">
        <v>387</v>
      </c>
      <c r="K85" s="6" t="s">
        <v>41</v>
      </c>
      <c r="L85" s="6"/>
      <c r="M85" s="7">
        <v>45475</v>
      </c>
      <c r="N85" s="6" t="s">
        <v>25</v>
      </c>
      <c r="O85" s="8" t="s">
        <v>546</v>
      </c>
      <c r="P85" s="6" t="str">
        <f>HYPERLINK("https://docs.wto.org/imrd/directdoc.asp?DDFDocuments/t/G/TBTN24/BDI471.DOCX", "https://docs.wto.org/imrd/directdoc.asp?DDFDocuments/t/G/TBTN24/BDI471.DOCX")</f>
        <v>https://docs.wto.org/imrd/directdoc.asp?DDFDocuments/t/G/TBTN24/BDI471.DOCX</v>
      </c>
      <c r="Q85" s="6" t="str">
        <f>HYPERLINK("https://docs.wto.org/imrd/directdoc.asp?DDFDocuments/u/G/TBTN24/BDI471.DOCX", "https://docs.wto.org/imrd/directdoc.asp?DDFDocuments/u/G/TBTN24/BDI471.DOCX")</f>
        <v>https://docs.wto.org/imrd/directdoc.asp?DDFDocuments/u/G/TBTN24/BDI471.DOCX</v>
      </c>
      <c r="R85" s="6" t="str">
        <f>HYPERLINK("https://docs.wto.org/imrd/directdoc.asp?DDFDocuments/v/G/TBTN24/BDI471.DOCX", "https://docs.wto.org/imrd/directdoc.asp?DDFDocuments/v/G/TBTN24/BDI471.DOCX")</f>
        <v>https://docs.wto.org/imrd/directdoc.asp?DDFDocuments/v/G/TBTN24/BDI471.DOCX</v>
      </c>
    </row>
    <row r="86" spans="1:18" ht="78" customHeight="1" x14ac:dyDescent="0.3">
      <c r="A86" s="2" t="s">
        <v>696</v>
      </c>
      <c r="B86" s="7">
        <v>45433</v>
      </c>
      <c r="C86" s="6" t="str">
        <f>HYPERLINK("https://eping.wto.org/en/Search?viewData= G/TBT/N/KEN/1625"," G/TBT/N/KEN/1625")</f>
        <v xml:space="preserve"> G/TBT/N/KEN/1625</v>
      </c>
      <c r="D86" s="6" t="s">
        <v>324</v>
      </c>
      <c r="E86" s="8" t="s">
        <v>325</v>
      </c>
      <c r="F86" s="8" t="s">
        <v>326</v>
      </c>
      <c r="G86" s="8" t="s">
        <v>327</v>
      </c>
      <c r="H86" s="6" t="s">
        <v>328</v>
      </c>
      <c r="I86" s="6" t="s">
        <v>329</v>
      </c>
      <c r="J86" s="6" t="s">
        <v>330</v>
      </c>
      <c r="K86" s="6" t="s">
        <v>41</v>
      </c>
      <c r="L86" s="6"/>
      <c r="M86" s="7">
        <v>45493</v>
      </c>
      <c r="N86" s="6" t="s">
        <v>25</v>
      </c>
      <c r="O86" s="8" t="s">
        <v>331</v>
      </c>
      <c r="P86" s="6" t="str">
        <f>HYPERLINK("https://docs.wto.org/imrd/directdoc.asp?DDFDocuments/t/G/TBTN24/KEN1625.DOCX", "https://docs.wto.org/imrd/directdoc.asp?DDFDocuments/t/G/TBTN24/KEN1625.DOCX")</f>
        <v>https://docs.wto.org/imrd/directdoc.asp?DDFDocuments/t/G/TBTN24/KEN1625.DOCX</v>
      </c>
      <c r="Q86" s="6" t="str">
        <f>HYPERLINK("https://docs.wto.org/imrd/directdoc.asp?DDFDocuments/u/G/TBTN24/KEN1625.DOCX", "https://docs.wto.org/imrd/directdoc.asp?DDFDocuments/u/G/TBTN24/KEN1625.DOCX")</f>
        <v>https://docs.wto.org/imrd/directdoc.asp?DDFDocuments/u/G/TBTN24/KEN1625.DOCX</v>
      </c>
      <c r="R86" s="6" t="str">
        <f>HYPERLINK("https://docs.wto.org/imrd/directdoc.asp?DDFDocuments/v/G/TBTN24/KEN1625.DOCX", "https://docs.wto.org/imrd/directdoc.asp?DDFDocuments/v/G/TBTN24/KEN1625.DOCX")</f>
        <v>https://docs.wto.org/imrd/directdoc.asp?DDFDocuments/v/G/TBTN24/KEN1625.DOCX</v>
      </c>
    </row>
    <row r="87" spans="1:18" ht="78" customHeight="1" x14ac:dyDescent="0.3">
      <c r="A87" s="2" t="s">
        <v>696</v>
      </c>
      <c r="B87" s="7">
        <v>45433</v>
      </c>
      <c r="C87" s="6" t="str">
        <f>HYPERLINK("https://eping.wto.org/en/Search?viewData= G/TBT/N/KEN/1626"," G/TBT/N/KEN/1626")</f>
        <v xml:space="preserve"> G/TBT/N/KEN/1626</v>
      </c>
      <c r="D87" s="6" t="s">
        <v>324</v>
      </c>
      <c r="E87" s="8" t="s">
        <v>345</v>
      </c>
      <c r="F87" s="8" t="s">
        <v>346</v>
      </c>
      <c r="G87" s="8" t="s">
        <v>327</v>
      </c>
      <c r="H87" s="6" t="s">
        <v>328</v>
      </c>
      <c r="I87" s="6" t="s">
        <v>329</v>
      </c>
      <c r="J87" s="6" t="s">
        <v>347</v>
      </c>
      <c r="K87" s="6" t="s">
        <v>41</v>
      </c>
      <c r="L87" s="6"/>
      <c r="M87" s="7">
        <v>45493</v>
      </c>
      <c r="N87" s="6" t="s">
        <v>25</v>
      </c>
      <c r="O87" s="8" t="s">
        <v>348</v>
      </c>
      <c r="P87" s="6" t="str">
        <f>HYPERLINK("https://docs.wto.org/imrd/directdoc.asp?DDFDocuments/t/G/TBTN24/KEN1626.DOCX", "https://docs.wto.org/imrd/directdoc.asp?DDFDocuments/t/G/TBTN24/KEN1626.DOCX")</f>
        <v>https://docs.wto.org/imrd/directdoc.asp?DDFDocuments/t/G/TBTN24/KEN1626.DOCX</v>
      </c>
      <c r="Q87" s="6" t="str">
        <f>HYPERLINK("https://docs.wto.org/imrd/directdoc.asp?DDFDocuments/u/G/TBTN24/KEN1626.DOCX", "https://docs.wto.org/imrd/directdoc.asp?DDFDocuments/u/G/TBTN24/KEN1626.DOCX")</f>
        <v>https://docs.wto.org/imrd/directdoc.asp?DDFDocuments/u/G/TBTN24/KEN1626.DOCX</v>
      </c>
      <c r="R87" s="6" t="str">
        <f>HYPERLINK("https://docs.wto.org/imrd/directdoc.asp?DDFDocuments/v/G/TBTN24/KEN1626.DOCX", "https://docs.wto.org/imrd/directdoc.asp?DDFDocuments/v/G/TBTN24/KEN1626.DOCX")</f>
        <v>https://docs.wto.org/imrd/directdoc.asp?DDFDocuments/v/G/TBTN24/KEN1626.DOCX</v>
      </c>
    </row>
    <row r="88" spans="1:18" ht="78" customHeight="1" x14ac:dyDescent="0.3">
      <c r="A88" s="2" t="s">
        <v>725</v>
      </c>
      <c r="B88" s="7">
        <v>45418</v>
      </c>
      <c r="C88" s="6" t="str">
        <f>HYPERLINK("https://eping.wto.org/en/Search?viewData= G/TBT/N/BDI/475, G/TBT/N/KEN/1621, G/TBT/N/RWA/1022, G/TBT/N/TZA/1129, G/TBT/N/UGA/1933"," G/TBT/N/BDI/475, G/TBT/N/KEN/1621, G/TBT/N/RWA/1022, G/TBT/N/TZA/1129, G/TBT/N/UGA/1933")</f>
        <v xml:space="preserve"> G/TBT/N/BDI/475, G/TBT/N/KEN/1621, G/TBT/N/RWA/1022, G/TBT/N/TZA/1129, G/TBT/N/UGA/1933</v>
      </c>
      <c r="D88" s="6" t="s">
        <v>455</v>
      </c>
      <c r="E88" s="8" t="s">
        <v>507</v>
      </c>
      <c r="F88" s="8" t="s">
        <v>508</v>
      </c>
      <c r="G88" s="8" t="s">
        <v>509</v>
      </c>
      <c r="H88" s="6" t="s">
        <v>510</v>
      </c>
      <c r="I88" s="6" t="s">
        <v>511</v>
      </c>
      <c r="J88" s="6" t="s">
        <v>512</v>
      </c>
      <c r="K88" s="6" t="s">
        <v>513</v>
      </c>
      <c r="L88" s="6"/>
      <c r="M88" s="7">
        <v>45478</v>
      </c>
      <c r="N88" s="6" t="s">
        <v>25</v>
      </c>
      <c r="O88" s="8" t="s">
        <v>514</v>
      </c>
      <c r="P88" s="6" t="str">
        <f>HYPERLINK("https://docs.wto.org/imrd/directdoc.asp?DDFDocuments/t/G/TBTN24/BDI475.DOCX", "https://docs.wto.org/imrd/directdoc.asp?DDFDocuments/t/G/TBTN24/BDI475.DOCX")</f>
        <v>https://docs.wto.org/imrd/directdoc.asp?DDFDocuments/t/G/TBTN24/BDI475.DOCX</v>
      </c>
      <c r="Q88" s="6" t="str">
        <f>HYPERLINK("https://docs.wto.org/imrd/directdoc.asp?DDFDocuments/u/G/TBTN24/BDI475.DOCX", "https://docs.wto.org/imrd/directdoc.asp?DDFDocuments/u/G/TBTN24/BDI475.DOCX")</f>
        <v>https://docs.wto.org/imrd/directdoc.asp?DDFDocuments/u/G/TBTN24/BDI475.DOCX</v>
      </c>
      <c r="R88" s="6" t="str">
        <f>HYPERLINK("https://docs.wto.org/imrd/directdoc.asp?DDFDocuments/v/G/TBTN24/BDI475.DOCX", "https://docs.wto.org/imrd/directdoc.asp?DDFDocuments/v/G/TBTN24/BDI475.DOCX")</f>
        <v>https://docs.wto.org/imrd/directdoc.asp?DDFDocuments/v/G/TBTN24/BDI475.DOCX</v>
      </c>
    </row>
    <row r="89" spans="1:18" ht="78" customHeight="1" x14ac:dyDescent="0.3">
      <c r="A89" s="2" t="s">
        <v>725</v>
      </c>
      <c r="B89" s="7">
        <v>45418</v>
      </c>
      <c r="C89" s="6" t="str">
        <f>HYPERLINK("https://eping.wto.org/en/Search?viewData= G/TBT/N/BDI/475, G/TBT/N/KEN/1621, G/TBT/N/RWA/1022, G/TBT/N/TZA/1129, G/TBT/N/UGA/1933"," G/TBT/N/BDI/475, G/TBT/N/KEN/1621, G/TBT/N/RWA/1022, G/TBT/N/TZA/1129, G/TBT/N/UGA/1933")</f>
        <v xml:space="preserve"> G/TBT/N/BDI/475, G/TBT/N/KEN/1621, G/TBT/N/RWA/1022, G/TBT/N/TZA/1129, G/TBT/N/UGA/1933</v>
      </c>
      <c r="D89" s="6" t="s">
        <v>34</v>
      </c>
      <c r="E89" s="8" t="s">
        <v>507</v>
      </c>
      <c r="F89" s="8" t="s">
        <v>508</v>
      </c>
      <c r="G89" s="8" t="s">
        <v>509</v>
      </c>
      <c r="H89" s="6" t="s">
        <v>510</v>
      </c>
      <c r="I89" s="6" t="s">
        <v>511</v>
      </c>
      <c r="J89" s="6" t="s">
        <v>512</v>
      </c>
      <c r="K89" s="6" t="s">
        <v>513</v>
      </c>
      <c r="L89" s="6"/>
      <c r="M89" s="7">
        <v>45478</v>
      </c>
      <c r="N89" s="6" t="s">
        <v>25</v>
      </c>
      <c r="O89" s="8" t="s">
        <v>514</v>
      </c>
      <c r="P89" s="6" t="str">
        <f>HYPERLINK("https://docs.wto.org/imrd/directdoc.asp?DDFDocuments/t/G/TBTN24/BDI475.DOCX", "https://docs.wto.org/imrd/directdoc.asp?DDFDocuments/t/G/TBTN24/BDI475.DOCX")</f>
        <v>https://docs.wto.org/imrd/directdoc.asp?DDFDocuments/t/G/TBTN24/BDI475.DOCX</v>
      </c>
      <c r="Q89" s="6" t="str">
        <f>HYPERLINK("https://docs.wto.org/imrd/directdoc.asp?DDFDocuments/u/G/TBTN24/BDI475.DOCX", "https://docs.wto.org/imrd/directdoc.asp?DDFDocuments/u/G/TBTN24/BDI475.DOCX")</f>
        <v>https://docs.wto.org/imrd/directdoc.asp?DDFDocuments/u/G/TBTN24/BDI475.DOCX</v>
      </c>
      <c r="R89" s="6" t="str">
        <f>HYPERLINK("https://docs.wto.org/imrd/directdoc.asp?DDFDocuments/v/G/TBTN24/BDI475.DOCX", "https://docs.wto.org/imrd/directdoc.asp?DDFDocuments/v/G/TBTN24/BDI475.DOCX")</f>
        <v>https://docs.wto.org/imrd/directdoc.asp?DDFDocuments/v/G/TBTN24/BDI475.DOCX</v>
      </c>
    </row>
    <row r="90" spans="1:18" ht="78" customHeight="1" x14ac:dyDescent="0.3">
      <c r="A90" s="2" t="s">
        <v>725</v>
      </c>
      <c r="B90" s="7">
        <v>45418</v>
      </c>
      <c r="C90" s="6" t="str">
        <f>HYPERLINK("https://eping.wto.org/en/Search?viewData= G/TBT/N/BDI/475, G/TBT/N/KEN/1621, G/TBT/N/RWA/1022, G/TBT/N/TZA/1129, G/TBT/N/UGA/1933"," G/TBT/N/BDI/475, G/TBT/N/KEN/1621, G/TBT/N/RWA/1022, G/TBT/N/TZA/1129, G/TBT/N/UGA/1933")</f>
        <v xml:space="preserve"> G/TBT/N/BDI/475, G/TBT/N/KEN/1621, G/TBT/N/RWA/1022, G/TBT/N/TZA/1129, G/TBT/N/UGA/1933</v>
      </c>
      <c r="D90" s="6" t="s">
        <v>395</v>
      </c>
      <c r="E90" s="8" t="s">
        <v>507</v>
      </c>
      <c r="F90" s="8" t="s">
        <v>508</v>
      </c>
      <c r="G90" s="8" t="s">
        <v>509</v>
      </c>
      <c r="H90" s="6" t="s">
        <v>510</v>
      </c>
      <c r="I90" s="6" t="s">
        <v>511</v>
      </c>
      <c r="J90" s="6" t="s">
        <v>512</v>
      </c>
      <c r="K90" s="6" t="s">
        <v>513</v>
      </c>
      <c r="L90" s="6"/>
      <c r="M90" s="7">
        <v>45478</v>
      </c>
      <c r="N90" s="6" t="s">
        <v>25</v>
      </c>
      <c r="O90" s="8" t="s">
        <v>514</v>
      </c>
      <c r="P90" s="6" t="str">
        <f>HYPERLINK("https://docs.wto.org/imrd/directdoc.asp?DDFDocuments/t/G/TBTN24/BDI475.DOCX", "https://docs.wto.org/imrd/directdoc.asp?DDFDocuments/t/G/TBTN24/BDI475.DOCX")</f>
        <v>https://docs.wto.org/imrd/directdoc.asp?DDFDocuments/t/G/TBTN24/BDI475.DOCX</v>
      </c>
      <c r="Q90" s="6" t="str">
        <f>HYPERLINK("https://docs.wto.org/imrd/directdoc.asp?DDFDocuments/u/G/TBTN24/BDI475.DOCX", "https://docs.wto.org/imrd/directdoc.asp?DDFDocuments/u/G/TBTN24/BDI475.DOCX")</f>
        <v>https://docs.wto.org/imrd/directdoc.asp?DDFDocuments/u/G/TBTN24/BDI475.DOCX</v>
      </c>
      <c r="R90" s="6" t="str">
        <f>HYPERLINK("https://docs.wto.org/imrd/directdoc.asp?DDFDocuments/v/G/TBTN24/BDI475.DOCX", "https://docs.wto.org/imrd/directdoc.asp?DDFDocuments/v/G/TBTN24/BDI475.DOCX")</f>
        <v>https://docs.wto.org/imrd/directdoc.asp?DDFDocuments/v/G/TBTN24/BDI475.DOCX</v>
      </c>
    </row>
    <row r="91" spans="1:18" ht="78" customHeight="1" x14ac:dyDescent="0.3">
      <c r="A91" s="2" t="s">
        <v>725</v>
      </c>
      <c r="B91" s="7">
        <v>45418</v>
      </c>
      <c r="C91" s="6" t="str">
        <f>HYPERLINK("https://eping.wto.org/en/Search?viewData= G/TBT/N/BDI/475, G/TBT/N/KEN/1621, G/TBT/N/RWA/1022, G/TBT/N/TZA/1129, G/TBT/N/UGA/1933"," G/TBT/N/BDI/475, G/TBT/N/KEN/1621, G/TBT/N/RWA/1022, G/TBT/N/TZA/1129, G/TBT/N/UGA/1933")</f>
        <v xml:space="preserve"> G/TBT/N/BDI/475, G/TBT/N/KEN/1621, G/TBT/N/RWA/1022, G/TBT/N/TZA/1129, G/TBT/N/UGA/1933</v>
      </c>
      <c r="D91" s="6" t="s">
        <v>430</v>
      </c>
      <c r="E91" s="8" t="s">
        <v>507</v>
      </c>
      <c r="F91" s="8" t="s">
        <v>508</v>
      </c>
      <c r="G91" s="8" t="s">
        <v>509</v>
      </c>
      <c r="H91" s="6" t="s">
        <v>510</v>
      </c>
      <c r="I91" s="6" t="s">
        <v>511</v>
      </c>
      <c r="J91" s="6" t="s">
        <v>512</v>
      </c>
      <c r="K91" s="6" t="s">
        <v>513</v>
      </c>
      <c r="L91" s="6"/>
      <c r="M91" s="7">
        <v>45478</v>
      </c>
      <c r="N91" s="6" t="s">
        <v>25</v>
      </c>
      <c r="O91" s="8" t="s">
        <v>514</v>
      </c>
      <c r="P91" s="6" t="str">
        <f>HYPERLINK("https://docs.wto.org/imrd/directdoc.asp?DDFDocuments/t/G/TBTN24/BDI475.DOCX", "https://docs.wto.org/imrd/directdoc.asp?DDFDocuments/t/G/TBTN24/BDI475.DOCX")</f>
        <v>https://docs.wto.org/imrd/directdoc.asp?DDFDocuments/t/G/TBTN24/BDI475.DOCX</v>
      </c>
      <c r="Q91" s="6" t="str">
        <f>HYPERLINK("https://docs.wto.org/imrd/directdoc.asp?DDFDocuments/u/G/TBTN24/BDI475.DOCX", "https://docs.wto.org/imrd/directdoc.asp?DDFDocuments/u/G/TBTN24/BDI475.DOCX")</f>
        <v>https://docs.wto.org/imrd/directdoc.asp?DDFDocuments/u/G/TBTN24/BDI475.DOCX</v>
      </c>
      <c r="R91" s="6" t="str">
        <f>HYPERLINK("https://docs.wto.org/imrd/directdoc.asp?DDFDocuments/v/G/TBTN24/BDI475.DOCX", "https://docs.wto.org/imrd/directdoc.asp?DDFDocuments/v/G/TBTN24/BDI475.DOCX")</f>
        <v>https://docs.wto.org/imrd/directdoc.asp?DDFDocuments/v/G/TBTN24/BDI475.DOCX</v>
      </c>
    </row>
    <row r="92" spans="1:18" ht="78" customHeight="1" x14ac:dyDescent="0.3">
      <c r="A92" s="2" t="s">
        <v>725</v>
      </c>
      <c r="B92" s="7">
        <v>45418</v>
      </c>
      <c r="C92" s="6" t="str">
        <f>HYPERLINK("https://eping.wto.org/en/Search?viewData= G/TBT/N/BDI/475, G/TBT/N/KEN/1621, G/TBT/N/RWA/1022, G/TBT/N/TZA/1129, G/TBT/N/UGA/1933"," G/TBT/N/BDI/475, G/TBT/N/KEN/1621, G/TBT/N/RWA/1022, G/TBT/N/TZA/1129, G/TBT/N/UGA/1933")</f>
        <v xml:space="preserve"> G/TBT/N/BDI/475, G/TBT/N/KEN/1621, G/TBT/N/RWA/1022, G/TBT/N/TZA/1129, G/TBT/N/UGA/1933</v>
      </c>
      <c r="D92" s="6" t="s">
        <v>324</v>
      </c>
      <c r="E92" s="8" t="s">
        <v>507</v>
      </c>
      <c r="F92" s="8" t="s">
        <v>508</v>
      </c>
      <c r="G92" s="8" t="s">
        <v>509</v>
      </c>
      <c r="H92" s="6" t="s">
        <v>510</v>
      </c>
      <c r="I92" s="6" t="s">
        <v>511</v>
      </c>
      <c r="J92" s="6" t="s">
        <v>512</v>
      </c>
      <c r="K92" s="6" t="s">
        <v>513</v>
      </c>
      <c r="L92" s="6"/>
      <c r="M92" s="7">
        <v>45478</v>
      </c>
      <c r="N92" s="6" t="s">
        <v>25</v>
      </c>
      <c r="O92" s="8" t="s">
        <v>514</v>
      </c>
      <c r="P92" s="6" t="str">
        <f>HYPERLINK("https://docs.wto.org/imrd/directdoc.asp?DDFDocuments/t/G/TBTN24/BDI475.DOCX", "https://docs.wto.org/imrd/directdoc.asp?DDFDocuments/t/G/TBTN24/BDI475.DOCX")</f>
        <v>https://docs.wto.org/imrd/directdoc.asp?DDFDocuments/t/G/TBTN24/BDI475.DOCX</v>
      </c>
      <c r="Q92" s="6" t="str">
        <f>HYPERLINK("https://docs.wto.org/imrd/directdoc.asp?DDFDocuments/u/G/TBTN24/BDI475.DOCX", "https://docs.wto.org/imrd/directdoc.asp?DDFDocuments/u/G/TBTN24/BDI475.DOCX")</f>
        <v>https://docs.wto.org/imrd/directdoc.asp?DDFDocuments/u/G/TBTN24/BDI475.DOCX</v>
      </c>
      <c r="R92" s="6" t="str">
        <f>HYPERLINK("https://docs.wto.org/imrd/directdoc.asp?DDFDocuments/v/G/TBTN24/BDI475.DOCX", "https://docs.wto.org/imrd/directdoc.asp?DDFDocuments/v/G/TBTN24/BDI475.DOCX")</f>
        <v>https://docs.wto.org/imrd/directdoc.asp?DDFDocuments/v/G/TBTN24/BDI475.DOCX</v>
      </c>
    </row>
    <row r="93" spans="1:18" ht="78" customHeight="1" x14ac:dyDescent="0.3">
      <c r="A93" s="2" t="s">
        <v>743</v>
      </c>
      <c r="B93" s="7">
        <v>45415</v>
      </c>
      <c r="C93" s="6" t="str">
        <f>HYPERLINK("https://eping.wto.org/en/Search?viewData= G/TBT/N/BDI/470, G/TBT/N/KEN/1616, G/TBT/N/RWA/1017, G/TBT/N/TZA/1124, G/TBT/N/UGA/1928"," G/TBT/N/BDI/470, G/TBT/N/KEN/1616, G/TBT/N/RWA/1017, G/TBT/N/TZA/1124, G/TBT/N/UGA/1928")</f>
        <v xml:space="preserve"> G/TBT/N/BDI/470, G/TBT/N/KEN/1616, G/TBT/N/RWA/1017, G/TBT/N/TZA/1124, G/TBT/N/UGA/1928</v>
      </c>
      <c r="D93" s="6" t="s">
        <v>395</v>
      </c>
      <c r="E93" s="8" t="s">
        <v>583</v>
      </c>
      <c r="F93" s="8" t="s">
        <v>584</v>
      </c>
      <c r="G93" s="8" t="s">
        <v>585</v>
      </c>
      <c r="H93" s="6" t="s">
        <v>586</v>
      </c>
      <c r="I93" s="6" t="s">
        <v>329</v>
      </c>
      <c r="J93" s="6" t="s">
        <v>387</v>
      </c>
      <c r="K93" s="6" t="s">
        <v>41</v>
      </c>
      <c r="L93" s="6"/>
      <c r="M93" s="7">
        <v>45475</v>
      </c>
      <c r="N93" s="6" t="s">
        <v>25</v>
      </c>
      <c r="O93" s="8" t="s">
        <v>587</v>
      </c>
      <c r="P93" s="6" t="str">
        <f>HYPERLINK("https://docs.wto.org/imrd/directdoc.asp?DDFDocuments/t/G/TBTN24/BDI470.DOCX", "https://docs.wto.org/imrd/directdoc.asp?DDFDocuments/t/G/TBTN24/BDI470.DOCX")</f>
        <v>https://docs.wto.org/imrd/directdoc.asp?DDFDocuments/t/G/TBTN24/BDI470.DOCX</v>
      </c>
      <c r="Q93" s="6" t="str">
        <f>HYPERLINK("https://docs.wto.org/imrd/directdoc.asp?DDFDocuments/u/G/TBTN24/BDI470.DOCX", "https://docs.wto.org/imrd/directdoc.asp?DDFDocuments/u/G/TBTN24/BDI470.DOCX")</f>
        <v>https://docs.wto.org/imrd/directdoc.asp?DDFDocuments/u/G/TBTN24/BDI470.DOCX</v>
      </c>
      <c r="R93" s="6" t="str">
        <f>HYPERLINK("https://docs.wto.org/imrd/directdoc.asp?DDFDocuments/v/G/TBTN24/BDI470.DOCX", "https://docs.wto.org/imrd/directdoc.asp?DDFDocuments/v/G/TBTN24/BDI470.DOCX")</f>
        <v>https://docs.wto.org/imrd/directdoc.asp?DDFDocuments/v/G/TBTN24/BDI470.DOCX</v>
      </c>
    </row>
    <row r="94" spans="1:18" ht="78" customHeight="1" x14ac:dyDescent="0.3">
      <c r="A94" s="2" t="s">
        <v>743</v>
      </c>
      <c r="B94" s="7">
        <v>45415</v>
      </c>
      <c r="C94" s="6" t="str">
        <f>HYPERLINK("https://eping.wto.org/en/Search?viewData= G/TBT/N/BDI/470, G/TBT/N/KEN/1616, G/TBT/N/RWA/1017, G/TBT/N/TZA/1124, G/TBT/N/UGA/1928"," G/TBT/N/BDI/470, G/TBT/N/KEN/1616, G/TBT/N/RWA/1017, G/TBT/N/TZA/1124, G/TBT/N/UGA/1928")</f>
        <v xml:space="preserve"> G/TBT/N/BDI/470, G/TBT/N/KEN/1616, G/TBT/N/RWA/1017, G/TBT/N/TZA/1124, G/TBT/N/UGA/1928</v>
      </c>
      <c r="D94" s="6" t="s">
        <v>430</v>
      </c>
      <c r="E94" s="8" t="s">
        <v>583</v>
      </c>
      <c r="F94" s="8" t="s">
        <v>584</v>
      </c>
      <c r="G94" s="8" t="s">
        <v>585</v>
      </c>
      <c r="H94" s="6" t="s">
        <v>586</v>
      </c>
      <c r="I94" s="6" t="s">
        <v>329</v>
      </c>
      <c r="J94" s="6" t="s">
        <v>387</v>
      </c>
      <c r="K94" s="6" t="s">
        <v>41</v>
      </c>
      <c r="L94" s="6"/>
      <c r="M94" s="7">
        <v>45475</v>
      </c>
      <c r="N94" s="6" t="s">
        <v>25</v>
      </c>
      <c r="O94" s="8" t="s">
        <v>587</v>
      </c>
      <c r="P94" s="6" t="str">
        <f>HYPERLINK("https://docs.wto.org/imrd/directdoc.asp?DDFDocuments/t/G/TBTN24/BDI470.DOCX", "https://docs.wto.org/imrd/directdoc.asp?DDFDocuments/t/G/TBTN24/BDI470.DOCX")</f>
        <v>https://docs.wto.org/imrd/directdoc.asp?DDFDocuments/t/G/TBTN24/BDI470.DOCX</v>
      </c>
      <c r="Q94" s="6" t="str">
        <f>HYPERLINK("https://docs.wto.org/imrd/directdoc.asp?DDFDocuments/u/G/TBTN24/BDI470.DOCX", "https://docs.wto.org/imrd/directdoc.asp?DDFDocuments/u/G/TBTN24/BDI470.DOCX")</f>
        <v>https://docs.wto.org/imrd/directdoc.asp?DDFDocuments/u/G/TBTN24/BDI470.DOCX</v>
      </c>
      <c r="R94" s="6" t="str">
        <f>HYPERLINK("https://docs.wto.org/imrd/directdoc.asp?DDFDocuments/v/G/TBTN24/BDI470.DOCX", "https://docs.wto.org/imrd/directdoc.asp?DDFDocuments/v/G/TBTN24/BDI470.DOCX")</f>
        <v>https://docs.wto.org/imrd/directdoc.asp?DDFDocuments/v/G/TBTN24/BDI470.DOCX</v>
      </c>
    </row>
    <row r="95" spans="1:18" ht="78" customHeight="1" x14ac:dyDescent="0.3">
      <c r="A95" s="2" t="s">
        <v>743</v>
      </c>
      <c r="B95" s="7">
        <v>45415</v>
      </c>
      <c r="C95" s="6" t="str">
        <f>HYPERLINK("https://eping.wto.org/en/Search?viewData= G/TBT/N/BDI/470, G/TBT/N/KEN/1616, G/TBT/N/RWA/1017, G/TBT/N/TZA/1124, G/TBT/N/UGA/1928"," G/TBT/N/BDI/470, G/TBT/N/KEN/1616, G/TBT/N/RWA/1017, G/TBT/N/TZA/1124, G/TBT/N/UGA/1928")</f>
        <v xml:space="preserve"> G/TBT/N/BDI/470, G/TBT/N/KEN/1616, G/TBT/N/RWA/1017, G/TBT/N/TZA/1124, G/TBT/N/UGA/1928</v>
      </c>
      <c r="D95" s="6" t="s">
        <v>34</v>
      </c>
      <c r="E95" s="8" t="s">
        <v>583</v>
      </c>
      <c r="F95" s="8" t="s">
        <v>584</v>
      </c>
      <c r="G95" s="8" t="s">
        <v>585</v>
      </c>
      <c r="H95" s="6" t="s">
        <v>593</v>
      </c>
      <c r="I95" s="6" t="s">
        <v>329</v>
      </c>
      <c r="J95" s="6" t="s">
        <v>387</v>
      </c>
      <c r="K95" s="6" t="s">
        <v>41</v>
      </c>
      <c r="L95" s="6"/>
      <c r="M95" s="7">
        <v>45475</v>
      </c>
      <c r="N95" s="6" t="s">
        <v>25</v>
      </c>
      <c r="O95" s="8" t="s">
        <v>587</v>
      </c>
      <c r="P95" s="6" t="str">
        <f>HYPERLINK("https://docs.wto.org/imrd/directdoc.asp?DDFDocuments/t/G/TBTN24/BDI470.DOCX", "https://docs.wto.org/imrd/directdoc.asp?DDFDocuments/t/G/TBTN24/BDI470.DOCX")</f>
        <v>https://docs.wto.org/imrd/directdoc.asp?DDFDocuments/t/G/TBTN24/BDI470.DOCX</v>
      </c>
      <c r="Q95" s="6" t="str">
        <f>HYPERLINK("https://docs.wto.org/imrd/directdoc.asp?DDFDocuments/u/G/TBTN24/BDI470.DOCX", "https://docs.wto.org/imrd/directdoc.asp?DDFDocuments/u/G/TBTN24/BDI470.DOCX")</f>
        <v>https://docs.wto.org/imrd/directdoc.asp?DDFDocuments/u/G/TBTN24/BDI470.DOCX</v>
      </c>
      <c r="R95" s="6" t="str">
        <f>HYPERLINK("https://docs.wto.org/imrd/directdoc.asp?DDFDocuments/v/G/TBTN24/BDI470.DOCX", "https://docs.wto.org/imrd/directdoc.asp?DDFDocuments/v/G/TBTN24/BDI470.DOCX")</f>
        <v>https://docs.wto.org/imrd/directdoc.asp?DDFDocuments/v/G/TBTN24/BDI470.DOCX</v>
      </c>
    </row>
    <row r="96" spans="1:18" ht="78" customHeight="1" x14ac:dyDescent="0.3">
      <c r="A96" s="2" t="s">
        <v>743</v>
      </c>
      <c r="B96" s="7">
        <v>45415</v>
      </c>
      <c r="C96" s="6" t="str">
        <f>HYPERLINK("https://eping.wto.org/en/Search?viewData= G/TBT/N/BDI/470, G/TBT/N/KEN/1616, G/TBT/N/RWA/1017, G/TBT/N/TZA/1124, G/TBT/N/UGA/1928"," G/TBT/N/BDI/470, G/TBT/N/KEN/1616, G/TBT/N/RWA/1017, G/TBT/N/TZA/1124, G/TBT/N/UGA/1928")</f>
        <v xml:space="preserve"> G/TBT/N/BDI/470, G/TBT/N/KEN/1616, G/TBT/N/RWA/1017, G/TBT/N/TZA/1124, G/TBT/N/UGA/1928</v>
      </c>
      <c r="D96" s="6" t="s">
        <v>455</v>
      </c>
      <c r="E96" s="8" t="s">
        <v>583</v>
      </c>
      <c r="F96" s="8" t="s">
        <v>584</v>
      </c>
      <c r="G96" s="8" t="s">
        <v>585</v>
      </c>
      <c r="H96" s="6" t="s">
        <v>593</v>
      </c>
      <c r="I96" s="6" t="s">
        <v>329</v>
      </c>
      <c r="J96" s="6" t="s">
        <v>387</v>
      </c>
      <c r="K96" s="6" t="s">
        <v>41</v>
      </c>
      <c r="L96" s="6"/>
      <c r="M96" s="7">
        <v>45475</v>
      </c>
      <c r="N96" s="6" t="s">
        <v>25</v>
      </c>
      <c r="O96" s="8" t="s">
        <v>587</v>
      </c>
      <c r="P96" s="6" t="str">
        <f>HYPERLINK("https://docs.wto.org/imrd/directdoc.asp?DDFDocuments/t/G/TBTN24/BDI470.DOCX", "https://docs.wto.org/imrd/directdoc.asp?DDFDocuments/t/G/TBTN24/BDI470.DOCX")</f>
        <v>https://docs.wto.org/imrd/directdoc.asp?DDFDocuments/t/G/TBTN24/BDI470.DOCX</v>
      </c>
      <c r="Q96" s="6" t="str">
        <f>HYPERLINK("https://docs.wto.org/imrd/directdoc.asp?DDFDocuments/u/G/TBTN24/BDI470.DOCX", "https://docs.wto.org/imrd/directdoc.asp?DDFDocuments/u/G/TBTN24/BDI470.DOCX")</f>
        <v>https://docs.wto.org/imrd/directdoc.asp?DDFDocuments/u/G/TBTN24/BDI470.DOCX</v>
      </c>
      <c r="R96" s="6" t="str">
        <f>HYPERLINK("https://docs.wto.org/imrd/directdoc.asp?DDFDocuments/v/G/TBTN24/BDI470.DOCX", "https://docs.wto.org/imrd/directdoc.asp?DDFDocuments/v/G/TBTN24/BDI470.DOCX")</f>
        <v>https://docs.wto.org/imrd/directdoc.asp?DDFDocuments/v/G/TBTN24/BDI470.DOCX</v>
      </c>
    </row>
    <row r="97" spans="1:18" ht="78" customHeight="1" x14ac:dyDescent="0.3">
      <c r="A97" s="2" t="s">
        <v>743</v>
      </c>
      <c r="B97" s="7">
        <v>45415</v>
      </c>
      <c r="C97" s="6" t="str">
        <f>HYPERLINK("https://eping.wto.org/en/Search?viewData= G/TBT/N/BDI/470, G/TBT/N/KEN/1616, G/TBT/N/RWA/1017, G/TBT/N/TZA/1124, G/TBT/N/UGA/1928"," G/TBT/N/BDI/470, G/TBT/N/KEN/1616, G/TBT/N/RWA/1017, G/TBT/N/TZA/1124, G/TBT/N/UGA/1928")</f>
        <v xml:space="preserve"> G/TBT/N/BDI/470, G/TBT/N/KEN/1616, G/TBT/N/RWA/1017, G/TBT/N/TZA/1124, G/TBT/N/UGA/1928</v>
      </c>
      <c r="D97" s="6" t="s">
        <v>324</v>
      </c>
      <c r="E97" s="8" t="s">
        <v>583</v>
      </c>
      <c r="F97" s="8" t="s">
        <v>584</v>
      </c>
      <c r="G97" s="8" t="s">
        <v>585</v>
      </c>
      <c r="H97" s="6" t="s">
        <v>586</v>
      </c>
      <c r="I97" s="6" t="s">
        <v>329</v>
      </c>
      <c r="J97" s="6" t="s">
        <v>387</v>
      </c>
      <c r="K97" s="6" t="s">
        <v>41</v>
      </c>
      <c r="L97" s="6"/>
      <c r="M97" s="7">
        <v>45475</v>
      </c>
      <c r="N97" s="6" t="s">
        <v>25</v>
      </c>
      <c r="O97" s="8" t="s">
        <v>587</v>
      </c>
      <c r="P97" s="6" t="str">
        <f>HYPERLINK("https://docs.wto.org/imrd/directdoc.asp?DDFDocuments/t/G/TBTN24/BDI470.DOCX", "https://docs.wto.org/imrd/directdoc.asp?DDFDocuments/t/G/TBTN24/BDI470.DOCX")</f>
        <v>https://docs.wto.org/imrd/directdoc.asp?DDFDocuments/t/G/TBTN24/BDI470.DOCX</v>
      </c>
      <c r="Q97" s="6" t="str">
        <f>HYPERLINK("https://docs.wto.org/imrd/directdoc.asp?DDFDocuments/u/G/TBTN24/BDI470.DOCX", "https://docs.wto.org/imrd/directdoc.asp?DDFDocuments/u/G/TBTN24/BDI470.DOCX")</f>
        <v>https://docs.wto.org/imrd/directdoc.asp?DDFDocuments/u/G/TBTN24/BDI470.DOCX</v>
      </c>
      <c r="R97" s="6" t="str">
        <f>HYPERLINK("https://docs.wto.org/imrd/directdoc.asp?DDFDocuments/v/G/TBTN24/BDI470.DOCX", "https://docs.wto.org/imrd/directdoc.asp?DDFDocuments/v/G/TBTN24/BDI470.DOCX")</f>
        <v>https://docs.wto.org/imrd/directdoc.asp?DDFDocuments/v/G/TBTN24/BDI470.DOCX</v>
      </c>
    </row>
    <row r="98" spans="1:18" ht="78" customHeight="1" x14ac:dyDescent="0.3">
      <c r="A98" s="2" t="s">
        <v>690</v>
      </c>
      <c r="B98" s="7">
        <v>45435</v>
      </c>
      <c r="C98" s="6" t="str">
        <f>HYPERLINK("https://eping.wto.org/en/Search?viewData= G/TBT/N/CHN/1862"," G/TBT/N/CHN/1862")</f>
        <v xml:space="preserve"> G/TBT/N/CHN/1862</v>
      </c>
      <c r="D98" s="6" t="s">
        <v>207</v>
      </c>
      <c r="E98" s="8" t="s">
        <v>223</v>
      </c>
      <c r="F98" s="8" t="s">
        <v>224</v>
      </c>
      <c r="G98" s="8" t="s">
        <v>225</v>
      </c>
      <c r="H98" s="6" t="s">
        <v>226</v>
      </c>
      <c r="I98" s="6" t="s">
        <v>212</v>
      </c>
      <c r="J98" s="6" t="s">
        <v>70</v>
      </c>
      <c r="K98" s="6" t="s">
        <v>31</v>
      </c>
      <c r="L98" s="6"/>
      <c r="M98" s="7">
        <v>45495</v>
      </c>
      <c r="N98" s="6" t="s">
        <v>25</v>
      </c>
      <c r="O98" s="8" t="s">
        <v>227</v>
      </c>
      <c r="P98" s="6" t="str">
        <f>HYPERLINK("https://docs.wto.org/imrd/directdoc.asp?DDFDocuments/t/G/TBTN24/CHN1862.DOCX", "https://docs.wto.org/imrd/directdoc.asp?DDFDocuments/t/G/TBTN24/CHN1862.DOCX")</f>
        <v>https://docs.wto.org/imrd/directdoc.asp?DDFDocuments/t/G/TBTN24/CHN1862.DOCX</v>
      </c>
      <c r="Q98" s="6" t="str">
        <f>HYPERLINK("https://docs.wto.org/imrd/directdoc.asp?DDFDocuments/u/G/TBTN24/CHN1862.DOCX", "https://docs.wto.org/imrd/directdoc.asp?DDFDocuments/u/G/TBTN24/CHN1862.DOCX")</f>
        <v>https://docs.wto.org/imrd/directdoc.asp?DDFDocuments/u/G/TBTN24/CHN1862.DOCX</v>
      </c>
      <c r="R98" s="6" t="str">
        <f>HYPERLINK("https://docs.wto.org/imrd/directdoc.asp?DDFDocuments/v/G/TBTN24/CHN1862.DOCX", "https://docs.wto.org/imrd/directdoc.asp?DDFDocuments/v/G/TBTN24/CHN1862.DOCX")</f>
        <v>https://docs.wto.org/imrd/directdoc.asp?DDFDocuments/v/G/TBTN24/CHN1862.DOCX</v>
      </c>
    </row>
    <row r="99" spans="1:18" ht="78" customHeight="1" x14ac:dyDescent="0.3">
      <c r="A99" s="2" t="s">
        <v>720</v>
      </c>
      <c r="B99" s="7">
        <v>45420</v>
      </c>
      <c r="C99" s="6" t="str">
        <f>HYPERLINK("https://eping.wto.org/en/Search?viewData= G/TBT/N/EU/1063"," G/TBT/N/EU/1063")</f>
        <v xml:space="preserve"> G/TBT/N/EU/1063</v>
      </c>
      <c r="D99" s="6" t="s">
        <v>43</v>
      </c>
      <c r="E99" s="8" t="s">
        <v>473</v>
      </c>
      <c r="F99" s="8" t="s">
        <v>474</v>
      </c>
      <c r="G99" s="8" t="s">
        <v>475</v>
      </c>
      <c r="H99" s="6" t="s">
        <v>31</v>
      </c>
      <c r="I99" s="6" t="s">
        <v>476</v>
      </c>
      <c r="J99" s="6" t="s">
        <v>182</v>
      </c>
      <c r="K99" s="6" t="s">
        <v>31</v>
      </c>
      <c r="L99" s="6"/>
      <c r="M99" s="7">
        <v>45480</v>
      </c>
      <c r="N99" s="6" t="s">
        <v>25</v>
      </c>
      <c r="O99" s="8" t="s">
        <v>477</v>
      </c>
      <c r="P99" s="6" t="str">
        <f>HYPERLINK("https://docs.wto.org/imrd/directdoc.asp?DDFDocuments/t/G/TBTN24/EU1063.DOCX", "https://docs.wto.org/imrd/directdoc.asp?DDFDocuments/t/G/TBTN24/EU1063.DOCX")</f>
        <v>https://docs.wto.org/imrd/directdoc.asp?DDFDocuments/t/G/TBTN24/EU1063.DOCX</v>
      </c>
      <c r="Q99" s="6" t="str">
        <f>HYPERLINK("https://docs.wto.org/imrd/directdoc.asp?DDFDocuments/u/G/TBTN24/EU1063.DOCX", "https://docs.wto.org/imrd/directdoc.asp?DDFDocuments/u/G/TBTN24/EU1063.DOCX")</f>
        <v>https://docs.wto.org/imrd/directdoc.asp?DDFDocuments/u/G/TBTN24/EU1063.DOCX</v>
      </c>
      <c r="R99" s="6" t="str">
        <f>HYPERLINK("https://docs.wto.org/imrd/directdoc.asp?DDFDocuments/v/G/TBTN24/EU1063.DOCX", "https://docs.wto.org/imrd/directdoc.asp?DDFDocuments/v/G/TBTN24/EU1063.DOCX")</f>
        <v>https://docs.wto.org/imrd/directdoc.asp?DDFDocuments/v/G/TBTN24/EU1063.DOCX</v>
      </c>
    </row>
    <row r="100" spans="1:18" ht="78" customHeight="1" x14ac:dyDescent="0.3">
      <c r="A100" s="2" t="s">
        <v>698</v>
      </c>
      <c r="B100" s="7">
        <v>45433</v>
      </c>
      <c r="C100" s="6" t="str">
        <f>HYPERLINK("https://eping.wto.org/en/Search?viewData= G/TBT/N/ISR/1343"," G/TBT/N/ISR/1343")</f>
        <v xml:space="preserve"> G/TBT/N/ISR/1343</v>
      </c>
      <c r="D100" s="6" t="s">
        <v>168</v>
      </c>
      <c r="E100" s="8" t="s">
        <v>339</v>
      </c>
      <c r="F100" s="8" t="s">
        <v>340</v>
      </c>
      <c r="G100" s="8" t="s">
        <v>341</v>
      </c>
      <c r="H100" s="6" t="s">
        <v>342</v>
      </c>
      <c r="I100" s="6" t="s">
        <v>343</v>
      </c>
      <c r="J100" s="6" t="s">
        <v>279</v>
      </c>
      <c r="K100" s="6" t="s">
        <v>63</v>
      </c>
      <c r="L100" s="6"/>
      <c r="M100" s="7">
        <v>45493</v>
      </c>
      <c r="N100" s="6" t="s">
        <v>25</v>
      </c>
      <c r="O100" s="8" t="s">
        <v>344</v>
      </c>
      <c r="P100" s="6" t="str">
        <f>HYPERLINK("https://docs.wto.org/imrd/directdoc.asp?DDFDocuments/t/G/TBTN24/ISR1343.DOCX", "https://docs.wto.org/imrd/directdoc.asp?DDFDocuments/t/G/TBTN24/ISR1343.DOCX")</f>
        <v>https://docs.wto.org/imrd/directdoc.asp?DDFDocuments/t/G/TBTN24/ISR1343.DOCX</v>
      </c>
      <c r="Q100" s="6" t="str">
        <f>HYPERLINK("https://docs.wto.org/imrd/directdoc.asp?DDFDocuments/u/G/TBTN24/ISR1343.DOCX", "https://docs.wto.org/imrd/directdoc.asp?DDFDocuments/u/G/TBTN24/ISR1343.DOCX")</f>
        <v>https://docs.wto.org/imrd/directdoc.asp?DDFDocuments/u/G/TBTN24/ISR1343.DOCX</v>
      </c>
      <c r="R100" s="6" t="str">
        <f>HYPERLINK("https://docs.wto.org/imrd/directdoc.asp?DDFDocuments/v/G/TBTN24/ISR1343.DOCX", "https://docs.wto.org/imrd/directdoc.asp?DDFDocuments/v/G/TBTN24/ISR1343.DOCX")</f>
        <v>https://docs.wto.org/imrd/directdoc.asp?DDFDocuments/v/G/TBTN24/ISR1343.DOCX</v>
      </c>
    </row>
    <row r="101" spans="1:18" ht="78" customHeight="1" x14ac:dyDescent="0.3">
      <c r="A101" s="2" t="s">
        <v>654</v>
      </c>
      <c r="B101" s="7">
        <v>45443</v>
      </c>
      <c r="C101" s="6" t="str">
        <f>HYPERLINK("https://eping.wto.org/en/Search?viewData= G/TBT/N/RUS/161"," G/TBT/N/RUS/161")</f>
        <v xml:space="preserve"> G/TBT/N/RUS/161</v>
      </c>
      <c r="D101" s="6" t="s">
        <v>27</v>
      </c>
      <c r="E101" s="8" t="s">
        <v>28</v>
      </c>
      <c r="F101" s="8" t="s">
        <v>29</v>
      </c>
      <c r="G101" s="8" t="s">
        <v>30</v>
      </c>
      <c r="H101" s="6" t="s">
        <v>31</v>
      </c>
      <c r="I101" s="6" t="s">
        <v>32</v>
      </c>
      <c r="J101" s="6" t="s">
        <v>33</v>
      </c>
      <c r="K101" s="6" t="s">
        <v>31</v>
      </c>
      <c r="L101" s="6"/>
      <c r="M101" s="7">
        <v>45503</v>
      </c>
      <c r="N101" s="6" t="s">
        <v>25</v>
      </c>
      <c r="O101" s="6"/>
      <c r="P101" s="6" t="str">
        <f>HYPERLINK("https://docs.wto.org/imrd/directdoc.asp?DDFDocuments/t/G/TBTN24/RUS161.DOCX", "https://docs.wto.org/imrd/directdoc.asp?DDFDocuments/t/G/TBTN24/RUS161.DOCX")</f>
        <v>https://docs.wto.org/imrd/directdoc.asp?DDFDocuments/t/G/TBTN24/RUS161.DOCX</v>
      </c>
      <c r="Q101" s="6" t="str">
        <f>HYPERLINK("https://docs.wto.org/imrd/directdoc.asp?DDFDocuments/u/G/TBTN24/RUS161.DOCX", "https://docs.wto.org/imrd/directdoc.asp?DDFDocuments/u/G/TBTN24/RUS161.DOCX")</f>
        <v>https://docs.wto.org/imrd/directdoc.asp?DDFDocuments/u/G/TBTN24/RUS161.DOCX</v>
      </c>
      <c r="R101" s="6" t="str">
        <f>HYPERLINK("https://docs.wto.org/imrd/directdoc.asp?DDFDocuments/v/G/TBTN24/RUS161.DOCX", "https://docs.wto.org/imrd/directdoc.asp?DDFDocuments/v/G/TBTN24/RUS161.DOCX")</f>
        <v>https://docs.wto.org/imrd/directdoc.asp?DDFDocuments/v/G/TBTN24/RUS161.DOCX</v>
      </c>
    </row>
    <row r="102" spans="1:18" ht="78" customHeight="1" x14ac:dyDescent="0.3">
      <c r="A102" s="2" t="s">
        <v>719</v>
      </c>
      <c r="B102" s="7">
        <v>45420</v>
      </c>
      <c r="C102" s="6" t="str">
        <f>HYPERLINK("https://eping.wto.org/en/Search?viewData= G/TBT/N/BRA/1537"," G/TBT/N/BRA/1537")</f>
        <v xml:space="preserve"> G/TBT/N/BRA/1537</v>
      </c>
      <c r="D102" s="6" t="s">
        <v>193</v>
      </c>
      <c r="E102" s="8" t="s">
        <v>468</v>
      </c>
      <c r="F102" s="8" t="s">
        <v>469</v>
      </c>
      <c r="G102" s="8" t="s">
        <v>470</v>
      </c>
      <c r="H102" s="6" t="s">
        <v>31</v>
      </c>
      <c r="I102" s="6" t="s">
        <v>471</v>
      </c>
      <c r="J102" s="6" t="s">
        <v>33</v>
      </c>
      <c r="K102" s="6" t="s">
        <v>31</v>
      </c>
      <c r="L102" s="6"/>
      <c r="M102" s="7">
        <v>45484</v>
      </c>
      <c r="N102" s="6" t="s">
        <v>25</v>
      </c>
      <c r="O102" s="8" t="s">
        <v>472</v>
      </c>
      <c r="P102" s="6" t="str">
        <f>HYPERLINK("https://docs.wto.org/imrd/directdoc.asp?DDFDocuments/t/G/TBTN24/BRA1537.DOCX", "https://docs.wto.org/imrd/directdoc.asp?DDFDocuments/t/G/TBTN24/BRA1537.DOCX")</f>
        <v>https://docs.wto.org/imrd/directdoc.asp?DDFDocuments/t/G/TBTN24/BRA1537.DOCX</v>
      </c>
      <c r="Q102" s="6" t="str">
        <f>HYPERLINK("https://docs.wto.org/imrd/directdoc.asp?DDFDocuments/u/G/TBTN24/BRA1537.DOCX", "https://docs.wto.org/imrd/directdoc.asp?DDFDocuments/u/G/TBTN24/BRA1537.DOCX")</f>
        <v>https://docs.wto.org/imrd/directdoc.asp?DDFDocuments/u/G/TBTN24/BRA1537.DOCX</v>
      </c>
      <c r="R102" s="6" t="str">
        <f>HYPERLINK("https://docs.wto.org/imrd/directdoc.asp?DDFDocuments/v/G/TBTN24/BRA1537.DOCX", "https://docs.wto.org/imrd/directdoc.asp?DDFDocuments/v/G/TBTN24/BRA1537.DOCX")</f>
        <v>https://docs.wto.org/imrd/directdoc.asp?DDFDocuments/v/G/TBTN24/BRA1537.DOCX</v>
      </c>
    </row>
    <row r="103" spans="1:18" ht="78" customHeight="1" x14ac:dyDescent="0.3">
      <c r="A103" s="2" t="s">
        <v>712</v>
      </c>
      <c r="B103" s="7">
        <v>45426</v>
      </c>
      <c r="C103" s="6" t="str">
        <f>HYPERLINK("https://eping.wto.org/en/Search?viewData= G/TBT/N/BRA/1539"," G/TBT/N/BRA/1539")</f>
        <v xml:space="preserve"> G/TBT/N/BRA/1539</v>
      </c>
      <c r="D103" s="6" t="s">
        <v>193</v>
      </c>
      <c r="E103" s="8" t="s">
        <v>402</v>
      </c>
      <c r="F103" s="8" t="s">
        <v>403</v>
      </c>
      <c r="G103" s="8" t="s">
        <v>404</v>
      </c>
      <c r="H103" s="6" t="s">
        <v>31</v>
      </c>
      <c r="I103" s="6" t="s">
        <v>405</v>
      </c>
      <c r="J103" s="6" t="s">
        <v>33</v>
      </c>
      <c r="K103" s="6" t="s">
        <v>41</v>
      </c>
      <c r="L103" s="6"/>
      <c r="M103" s="7" t="s">
        <v>31</v>
      </c>
      <c r="N103" s="6" t="s">
        <v>25</v>
      </c>
      <c r="O103" s="8" t="s">
        <v>406</v>
      </c>
      <c r="P103" s="6" t="str">
        <f>HYPERLINK("https://docs.wto.org/imrd/directdoc.asp?DDFDocuments/t/G/TBTN24/BRA1539.DOCX", "https://docs.wto.org/imrd/directdoc.asp?DDFDocuments/t/G/TBTN24/BRA1539.DOCX")</f>
        <v>https://docs.wto.org/imrd/directdoc.asp?DDFDocuments/t/G/TBTN24/BRA1539.DOCX</v>
      </c>
      <c r="Q103" s="6" t="str">
        <f>HYPERLINK("https://docs.wto.org/imrd/directdoc.asp?DDFDocuments/u/G/TBTN24/BRA1539.DOCX", "https://docs.wto.org/imrd/directdoc.asp?DDFDocuments/u/G/TBTN24/BRA1539.DOCX")</f>
        <v>https://docs.wto.org/imrd/directdoc.asp?DDFDocuments/u/G/TBTN24/BRA1539.DOCX</v>
      </c>
      <c r="R103" s="6" t="str">
        <f>HYPERLINK("https://docs.wto.org/imrd/directdoc.asp?DDFDocuments/v/G/TBTN24/BRA1539.DOCX", "https://docs.wto.org/imrd/directdoc.asp?DDFDocuments/v/G/TBTN24/BRA1539.DOCX")</f>
        <v>https://docs.wto.org/imrd/directdoc.asp?DDFDocuments/v/G/TBTN24/BRA1539.DOCX</v>
      </c>
    </row>
    <row r="104" spans="1:18" ht="78" customHeight="1" x14ac:dyDescent="0.3">
      <c r="A104" s="2" t="s">
        <v>762</v>
      </c>
      <c r="B104" s="7">
        <v>45439</v>
      </c>
      <c r="C104" s="6" t="str">
        <f>HYPERLINK("https://eping.wto.org/en/Search?viewData= G/TBT/N/CHE/287"," G/TBT/N/CHE/287")</f>
        <v xml:space="preserve"> G/TBT/N/CHE/287</v>
      </c>
      <c r="D104" s="6" t="s">
        <v>152</v>
      </c>
      <c r="E104" s="8" t="s">
        <v>153</v>
      </c>
      <c r="F104" s="8" t="s">
        <v>154</v>
      </c>
      <c r="G104" s="8" t="s">
        <v>155</v>
      </c>
      <c r="H104" s="6" t="s">
        <v>156</v>
      </c>
      <c r="I104" s="6" t="s">
        <v>157</v>
      </c>
      <c r="J104" s="6" t="s">
        <v>158</v>
      </c>
      <c r="K104" s="6" t="s">
        <v>31</v>
      </c>
      <c r="L104" s="6"/>
      <c r="M104" s="7">
        <v>45499</v>
      </c>
      <c r="N104" s="6" t="s">
        <v>25</v>
      </c>
      <c r="O104" s="8" t="s">
        <v>159</v>
      </c>
      <c r="P104" s="6" t="str">
        <f>HYPERLINK("https://docs.wto.org/imrd/directdoc.asp?DDFDocuments/t/G/TBTN24/CHE287.DOCX", "https://docs.wto.org/imrd/directdoc.asp?DDFDocuments/t/G/TBTN24/CHE287.DOCX")</f>
        <v>https://docs.wto.org/imrd/directdoc.asp?DDFDocuments/t/G/TBTN24/CHE287.DOCX</v>
      </c>
      <c r="Q104" s="6" t="str">
        <f>HYPERLINK("https://docs.wto.org/imrd/directdoc.asp?DDFDocuments/u/G/TBTN24/CHE287.DOCX", "https://docs.wto.org/imrd/directdoc.asp?DDFDocuments/u/G/TBTN24/CHE287.DOCX")</f>
        <v>https://docs.wto.org/imrd/directdoc.asp?DDFDocuments/u/G/TBTN24/CHE287.DOCX</v>
      </c>
      <c r="R104" s="6" t="str">
        <f>HYPERLINK("https://docs.wto.org/imrd/directdoc.asp?DDFDocuments/v/G/TBTN24/CHE287.DOCX", "https://docs.wto.org/imrd/directdoc.asp?DDFDocuments/v/G/TBTN24/CHE287.DOCX")</f>
        <v>https://docs.wto.org/imrd/directdoc.asp?DDFDocuments/v/G/TBTN24/CHE287.DOCX</v>
      </c>
    </row>
    <row r="105" spans="1:18" ht="78" customHeight="1" x14ac:dyDescent="0.3">
      <c r="A105" s="2" t="s">
        <v>666</v>
      </c>
      <c r="B105" s="7">
        <v>45439</v>
      </c>
      <c r="C105" s="6" t="str">
        <f>HYPERLINK("https://eping.wto.org/en/Search?viewData= G/TBT/N/VNM/298"," G/TBT/N/VNM/298")</f>
        <v xml:space="preserve"> G/TBT/N/VNM/298</v>
      </c>
      <c r="D105" s="6" t="s">
        <v>138</v>
      </c>
      <c r="E105" s="8" t="s">
        <v>139</v>
      </c>
      <c r="F105" s="8" t="s">
        <v>140</v>
      </c>
      <c r="G105" s="8" t="s">
        <v>141</v>
      </c>
      <c r="H105" s="6" t="s">
        <v>142</v>
      </c>
      <c r="I105" s="6" t="s">
        <v>143</v>
      </c>
      <c r="J105" s="6" t="s">
        <v>33</v>
      </c>
      <c r="K105" s="6" t="s">
        <v>31</v>
      </c>
      <c r="L105" s="6"/>
      <c r="M105" s="7">
        <v>45499</v>
      </c>
      <c r="N105" s="6" t="s">
        <v>25</v>
      </c>
      <c r="O105" s="8" t="s">
        <v>144</v>
      </c>
      <c r="P105" s="6" t="str">
        <f>HYPERLINK("https://docs.wto.org/imrd/directdoc.asp?DDFDocuments/t/G/TBTN24/VNM298.DOCX", "https://docs.wto.org/imrd/directdoc.asp?DDFDocuments/t/G/TBTN24/VNM298.DOCX")</f>
        <v>https://docs.wto.org/imrd/directdoc.asp?DDFDocuments/t/G/TBTN24/VNM298.DOCX</v>
      </c>
      <c r="Q105" s="6" t="str">
        <f>HYPERLINK("https://docs.wto.org/imrd/directdoc.asp?DDFDocuments/u/G/TBTN24/VNM298.DOCX", "https://docs.wto.org/imrd/directdoc.asp?DDFDocuments/u/G/TBTN24/VNM298.DOCX")</f>
        <v>https://docs.wto.org/imrd/directdoc.asp?DDFDocuments/u/G/TBTN24/VNM298.DOCX</v>
      </c>
      <c r="R105" s="6" t="str">
        <f>HYPERLINK("https://docs.wto.org/imrd/directdoc.asp?DDFDocuments/v/G/TBTN24/VNM298.DOCX", "https://docs.wto.org/imrd/directdoc.asp?DDFDocuments/v/G/TBTN24/VNM298.DOCX")</f>
        <v>https://docs.wto.org/imrd/directdoc.asp?DDFDocuments/v/G/TBTN24/VNM298.DOCX</v>
      </c>
    </row>
    <row r="106" spans="1:18" ht="78" customHeight="1" x14ac:dyDescent="0.3">
      <c r="A106" s="2" t="s">
        <v>734</v>
      </c>
      <c r="B106" s="7">
        <v>45418</v>
      </c>
      <c r="C106" s="6" t="str">
        <f>HYPERLINK("https://eping.wto.org/en/Search?viewData= G/TBT/N/EU/1062"," G/TBT/N/EU/1062")</f>
        <v xml:space="preserve"> G/TBT/N/EU/1062</v>
      </c>
      <c r="D106" s="6" t="s">
        <v>43</v>
      </c>
      <c r="E106" s="8" t="s">
        <v>525</v>
      </c>
      <c r="F106" s="8" t="s">
        <v>526</v>
      </c>
      <c r="G106" s="8" t="s">
        <v>527</v>
      </c>
      <c r="H106" s="6" t="s">
        <v>31</v>
      </c>
      <c r="I106" s="6" t="s">
        <v>528</v>
      </c>
      <c r="J106" s="6" t="s">
        <v>33</v>
      </c>
      <c r="K106" s="6" t="s">
        <v>31</v>
      </c>
      <c r="L106" s="6"/>
      <c r="M106" s="7">
        <v>45478</v>
      </c>
      <c r="N106" s="6" t="s">
        <v>25</v>
      </c>
      <c r="O106" s="8" t="s">
        <v>529</v>
      </c>
      <c r="P106" s="6" t="str">
        <f>HYPERLINK("https://docs.wto.org/imrd/directdoc.asp?DDFDocuments/t/G/TBTN24/EU1062.DOCX", "https://docs.wto.org/imrd/directdoc.asp?DDFDocuments/t/G/TBTN24/EU1062.DOCX")</f>
        <v>https://docs.wto.org/imrd/directdoc.asp?DDFDocuments/t/G/TBTN24/EU1062.DOCX</v>
      </c>
      <c r="Q106" s="6" t="str">
        <f>HYPERLINK("https://docs.wto.org/imrd/directdoc.asp?DDFDocuments/u/G/TBTN24/EU1062.DOCX", "https://docs.wto.org/imrd/directdoc.asp?DDFDocuments/u/G/TBTN24/EU1062.DOCX")</f>
        <v>https://docs.wto.org/imrd/directdoc.asp?DDFDocuments/u/G/TBTN24/EU1062.DOCX</v>
      </c>
      <c r="R106" s="6" t="str">
        <f>HYPERLINK("https://docs.wto.org/imrd/directdoc.asp?DDFDocuments/v/G/TBTN24/EU1062.DOCX", "https://docs.wto.org/imrd/directdoc.asp?DDFDocuments/v/G/TBTN24/EU1062.DOCX")</f>
        <v>https://docs.wto.org/imrd/directdoc.asp?DDFDocuments/v/G/TBTN24/EU1062.DOCX</v>
      </c>
    </row>
    <row r="107" spans="1:18" ht="78" customHeight="1" x14ac:dyDescent="0.3">
      <c r="A107" s="2" t="s">
        <v>663</v>
      </c>
      <c r="B107" s="7">
        <v>45442</v>
      </c>
      <c r="C107" s="6" t="str">
        <f>HYPERLINK("https://eping.wto.org/en/Search?viewData= G/TBT/N/EGY/475"," G/TBT/N/EGY/475")</f>
        <v xml:space="preserve"> G/TBT/N/EGY/475</v>
      </c>
      <c r="D107" s="6" t="s">
        <v>72</v>
      </c>
      <c r="E107" s="8" t="s">
        <v>111</v>
      </c>
      <c r="F107" s="8" t="s">
        <v>112</v>
      </c>
      <c r="G107" s="8" t="s">
        <v>113</v>
      </c>
      <c r="H107" s="6" t="s">
        <v>31</v>
      </c>
      <c r="I107" s="6" t="s">
        <v>114</v>
      </c>
      <c r="J107" s="6" t="s">
        <v>62</v>
      </c>
      <c r="K107" s="6" t="s">
        <v>41</v>
      </c>
      <c r="L107" s="6"/>
      <c r="M107" s="7">
        <v>45502</v>
      </c>
      <c r="N107" s="6" t="s">
        <v>25</v>
      </c>
      <c r="O107" s="6"/>
      <c r="P107" s="6" t="str">
        <f>HYPERLINK("https://docs.wto.org/imrd/directdoc.asp?DDFDocuments/t/G/TBTN24/EGY475.DOCX", "https://docs.wto.org/imrd/directdoc.asp?DDFDocuments/t/G/TBTN24/EGY475.DOCX")</f>
        <v>https://docs.wto.org/imrd/directdoc.asp?DDFDocuments/t/G/TBTN24/EGY475.DOCX</v>
      </c>
      <c r="Q107" s="6" t="str">
        <f>HYPERLINK("https://docs.wto.org/imrd/directdoc.asp?DDFDocuments/u/G/TBTN24/EGY475.DOCX", "https://docs.wto.org/imrd/directdoc.asp?DDFDocuments/u/G/TBTN24/EGY475.DOCX")</f>
        <v>https://docs.wto.org/imrd/directdoc.asp?DDFDocuments/u/G/TBTN24/EGY475.DOCX</v>
      </c>
      <c r="R107" s="6" t="str">
        <f>HYPERLINK("https://docs.wto.org/imrd/directdoc.asp?DDFDocuments/v/G/TBTN24/EGY475.DOCX", "https://docs.wto.org/imrd/directdoc.asp?DDFDocuments/v/G/TBTN24/EGY475.DOCX")</f>
        <v>https://docs.wto.org/imrd/directdoc.asp?DDFDocuments/v/G/TBTN24/EGY475.DOCX</v>
      </c>
    </row>
    <row r="108" spans="1:18" ht="78" customHeight="1" x14ac:dyDescent="0.3">
      <c r="A108" s="2" t="s">
        <v>672</v>
      </c>
      <c r="B108" s="7">
        <v>45439</v>
      </c>
      <c r="C108" s="6" t="str">
        <f>HYPERLINK("https://eping.wto.org/en/Search?viewData= G/TBT/N/ARE/612, G/TBT/N/BHR/698, G/TBT/N/KWT/677, G/TBT/N/OMN/524, G/TBT/N/QAT/675, G/TBT/N/SAU/1336, G/TBT/N/YEM/281"," G/TBT/N/ARE/612, G/TBT/N/BHR/698, G/TBT/N/KWT/677, G/TBT/N/OMN/524, G/TBT/N/QAT/675, G/TBT/N/SAU/1336, G/TBT/N/YEM/281")</f>
        <v xml:space="preserve"> G/TBT/N/ARE/612, G/TBT/N/BHR/698, G/TBT/N/KWT/677, G/TBT/N/OMN/524, G/TBT/N/QAT/675, G/TBT/N/SAU/1336, G/TBT/N/YEM/281</v>
      </c>
      <c r="D108" s="6" t="s">
        <v>145</v>
      </c>
      <c r="E108" s="8" t="s">
        <v>146</v>
      </c>
      <c r="F108" s="8" t="s">
        <v>147</v>
      </c>
      <c r="G108" s="8" t="s">
        <v>148</v>
      </c>
      <c r="H108" s="6" t="s">
        <v>31</v>
      </c>
      <c r="I108" s="6" t="s">
        <v>149</v>
      </c>
      <c r="J108" s="6" t="s">
        <v>62</v>
      </c>
      <c r="K108" s="6" t="s">
        <v>150</v>
      </c>
      <c r="L108" s="6"/>
      <c r="M108" s="7">
        <v>45499</v>
      </c>
      <c r="N108" s="6" t="s">
        <v>25</v>
      </c>
      <c r="O108" s="8" t="s">
        <v>151</v>
      </c>
      <c r="P108" s="6" t="str">
        <f>HYPERLINK("https://docs.wto.org/imrd/directdoc.asp?DDFDocuments/t/G/TBTN24/ARE612.DOCX", "https://docs.wto.org/imrd/directdoc.asp?DDFDocuments/t/G/TBTN24/ARE612.DOCX")</f>
        <v>https://docs.wto.org/imrd/directdoc.asp?DDFDocuments/t/G/TBTN24/ARE612.DOCX</v>
      </c>
      <c r="Q108" s="6" t="str">
        <f>HYPERLINK("https://docs.wto.org/imrd/directdoc.asp?DDFDocuments/u/G/TBTN24/ARE612.DOCX", "https://docs.wto.org/imrd/directdoc.asp?DDFDocuments/u/G/TBTN24/ARE612.DOCX")</f>
        <v>https://docs.wto.org/imrd/directdoc.asp?DDFDocuments/u/G/TBTN24/ARE612.DOCX</v>
      </c>
      <c r="R108" s="6" t="str">
        <f>HYPERLINK("https://docs.wto.org/imrd/directdoc.asp?DDFDocuments/v/G/TBTN24/ARE612.DOCX", "https://docs.wto.org/imrd/directdoc.asp?DDFDocuments/v/G/TBTN24/ARE612.DOCX")</f>
        <v>https://docs.wto.org/imrd/directdoc.asp?DDFDocuments/v/G/TBTN24/ARE612.DOCX</v>
      </c>
    </row>
    <row r="109" spans="1:18" ht="78" customHeight="1" x14ac:dyDescent="0.3">
      <c r="A109" s="2" t="s">
        <v>672</v>
      </c>
      <c r="B109" s="7">
        <v>45439</v>
      </c>
      <c r="C109" s="6" t="str">
        <f>HYPERLINK("https://eping.wto.org/en/Search?viewData= G/TBT/N/ARE/612, G/TBT/N/BHR/698, G/TBT/N/KWT/677, G/TBT/N/OMN/524, G/TBT/N/QAT/675, G/TBT/N/SAU/1336, G/TBT/N/YEM/281"," G/TBT/N/ARE/612, G/TBT/N/BHR/698, G/TBT/N/KWT/677, G/TBT/N/OMN/524, G/TBT/N/QAT/675, G/TBT/N/SAU/1336, G/TBT/N/YEM/281")</f>
        <v xml:space="preserve"> G/TBT/N/ARE/612, G/TBT/N/BHR/698, G/TBT/N/KWT/677, G/TBT/N/OMN/524, G/TBT/N/QAT/675, G/TBT/N/SAU/1336, G/TBT/N/YEM/281</v>
      </c>
      <c r="D109" s="6" t="s">
        <v>160</v>
      </c>
      <c r="E109" s="8" t="s">
        <v>146</v>
      </c>
      <c r="F109" s="8" t="s">
        <v>147</v>
      </c>
      <c r="G109" s="8" t="s">
        <v>148</v>
      </c>
      <c r="H109" s="6" t="s">
        <v>31</v>
      </c>
      <c r="I109" s="6" t="s">
        <v>149</v>
      </c>
      <c r="J109" s="6" t="s">
        <v>62</v>
      </c>
      <c r="K109" s="6" t="s">
        <v>150</v>
      </c>
      <c r="L109" s="6"/>
      <c r="M109" s="7">
        <v>45499</v>
      </c>
      <c r="N109" s="6" t="s">
        <v>25</v>
      </c>
      <c r="O109" s="8" t="s">
        <v>151</v>
      </c>
      <c r="P109" s="6" t="str">
        <f>HYPERLINK("https://docs.wto.org/imrd/directdoc.asp?DDFDocuments/t/G/TBTN24/ARE612.DOCX", "https://docs.wto.org/imrd/directdoc.asp?DDFDocuments/t/G/TBTN24/ARE612.DOCX")</f>
        <v>https://docs.wto.org/imrd/directdoc.asp?DDFDocuments/t/G/TBTN24/ARE612.DOCX</v>
      </c>
      <c r="Q109" s="6" t="str">
        <f>HYPERLINK("https://docs.wto.org/imrd/directdoc.asp?DDFDocuments/u/G/TBTN24/ARE612.DOCX", "https://docs.wto.org/imrd/directdoc.asp?DDFDocuments/u/G/TBTN24/ARE612.DOCX")</f>
        <v>https://docs.wto.org/imrd/directdoc.asp?DDFDocuments/u/G/TBTN24/ARE612.DOCX</v>
      </c>
      <c r="R109" s="6" t="str">
        <f>HYPERLINK("https://docs.wto.org/imrd/directdoc.asp?DDFDocuments/v/G/TBTN24/ARE612.DOCX", "https://docs.wto.org/imrd/directdoc.asp?DDFDocuments/v/G/TBTN24/ARE612.DOCX")</f>
        <v>https://docs.wto.org/imrd/directdoc.asp?DDFDocuments/v/G/TBTN24/ARE612.DOCX</v>
      </c>
    </row>
    <row r="110" spans="1:18" ht="78" customHeight="1" x14ac:dyDescent="0.3">
      <c r="A110" s="2" t="s">
        <v>672</v>
      </c>
      <c r="B110" s="7">
        <v>45439</v>
      </c>
      <c r="C110" s="6" t="str">
        <f>HYPERLINK("https://eping.wto.org/en/Search?viewData= G/TBT/N/ARE/612, G/TBT/N/BHR/698, G/TBT/N/KWT/677, G/TBT/N/OMN/524, G/TBT/N/QAT/675, G/TBT/N/SAU/1336, G/TBT/N/YEM/281"," G/TBT/N/ARE/612, G/TBT/N/BHR/698, G/TBT/N/KWT/677, G/TBT/N/OMN/524, G/TBT/N/QAT/675, G/TBT/N/SAU/1336, G/TBT/N/YEM/281")</f>
        <v xml:space="preserve"> G/TBT/N/ARE/612, G/TBT/N/BHR/698, G/TBT/N/KWT/677, G/TBT/N/OMN/524, G/TBT/N/QAT/675, G/TBT/N/SAU/1336, G/TBT/N/YEM/281</v>
      </c>
      <c r="D110" s="6" t="s">
        <v>176</v>
      </c>
      <c r="E110" s="8" t="s">
        <v>146</v>
      </c>
      <c r="F110" s="8" t="s">
        <v>147</v>
      </c>
      <c r="G110" s="8" t="s">
        <v>148</v>
      </c>
      <c r="H110" s="6" t="s">
        <v>31</v>
      </c>
      <c r="I110" s="6" t="s">
        <v>149</v>
      </c>
      <c r="J110" s="6" t="s">
        <v>62</v>
      </c>
      <c r="K110" s="6" t="s">
        <v>150</v>
      </c>
      <c r="L110" s="6"/>
      <c r="M110" s="7">
        <v>45499</v>
      </c>
      <c r="N110" s="6" t="s">
        <v>25</v>
      </c>
      <c r="O110" s="8" t="s">
        <v>151</v>
      </c>
      <c r="P110" s="6" t="str">
        <f>HYPERLINK("https://docs.wto.org/imrd/directdoc.asp?DDFDocuments/t/G/TBTN24/ARE612.DOCX", "https://docs.wto.org/imrd/directdoc.asp?DDFDocuments/t/G/TBTN24/ARE612.DOCX")</f>
        <v>https://docs.wto.org/imrd/directdoc.asp?DDFDocuments/t/G/TBTN24/ARE612.DOCX</v>
      </c>
      <c r="Q110" s="6" t="str">
        <f>HYPERLINK("https://docs.wto.org/imrd/directdoc.asp?DDFDocuments/u/G/TBTN24/ARE612.DOCX", "https://docs.wto.org/imrd/directdoc.asp?DDFDocuments/u/G/TBTN24/ARE612.DOCX")</f>
        <v>https://docs.wto.org/imrd/directdoc.asp?DDFDocuments/u/G/TBTN24/ARE612.DOCX</v>
      </c>
      <c r="R110" s="6" t="str">
        <f>HYPERLINK("https://docs.wto.org/imrd/directdoc.asp?DDFDocuments/v/G/TBTN24/ARE612.DOCX", "https://docs.wto.org/imrd/directdoc.asp?DDFDocuments/v/G/TBTN24/ARE612.DOCX")</f>
        <v>https://docs.wto.org/imrd/directdoc.asp?DDFDocuments/v/G/TBTN24/ARE612.DOCX</v>
      </c>
    </row>
    <row r="111" spans="1:18" ht="78" customHeight="1" x14ac:dyDescent="0.3">
      <c r="A111" s="2" t="s">
        <v>672</v>
      </c>
      <c r="B111" s="7">
        <v>45439</v>
      </c>
      <c r="C111" s="6" t="str">
        <f>HYPERLINK("https://eping.wto.org/en/Search?viewData= G/TBT/N/ARE/612, G/TBT/N/BHR/698, G/TBT/N/KWT/677, G/TBT/N/OMN/524, G/TBT/N/QAT/675, G/TBT/N/SAU/1336, G/TBT/N/YEM/281"," G/TBT/N/ARE/612, G/TBT/N/BHR/698, G/TBT/N/KWT/677, G/TBT/N/OMN/524, G/TBT/N/QAT/675, G/TBT/N/SAU/1336, G/TBT/N/YEM/281")</f>
        <v xml:space="preserve"> G/TBT/N/ARE/612, G/TBT/N/BHR/698, G/TBT/N/KWT/677, G/TBT/N/OMN/524, G/TBT/N/QAT/675, G/TBT/N/SAU/1336, G/TBT/N/YEM/281</v>
      </c>
      <c r="D111" s="6" t="s">
        <v>177</v>
      </c>
      <c r="E111" s="8" t="s">
        <v>146</v>
      </c>
      <c r="F111" s="8" t="s">
        <v>147</v>
      </c>
      <c r="G111" s="8" t="s">
        <v>148</v>
      </c>
      <c r="H111" s="6" t="s">
        <v>31</v>
      </c>
      <c r="I111" s="6" t="s">
        <v>149</v>
      </c>
      <c r="J111" s="6" t="s">
        <v>62</v>
      </c>
      <c r="K111" s="6" t="s">
        <v>150</v>
      </c>
      <c r="L111" s="6"/>
      <c r="M111" s="7">
        <v>45499</v>
      </c>
      <c r="N111" s="6" t="s">
        <v>25</v>
      </c>
      <c r="O111" s="8" t="s">
        <v>151</v>
      </c>
      <c r="P111" s="6" t="str">
        <f>HYPERLINK("https://docs.wto.org/imrd/directdoc.asp?DDFDocuments/t/G/TBTN24/ARE612.DOCX", "https://docs.wto.org/imrd/directdoc.asp?DDFDocuments/t/G/TBTN24/ARE612.DOCX")</f>
        <v>https://docs.wto.org/imrd/directdoc.asp?DDFDocuments/t/G/TBTN24/ARE612.DOCX</v>
      </c>
      <c r="Q111" s="6" t="str">
        <f>HYPERLINK("https://docs.wto.org/imrd/directdoc.asp?DDFDocuments/u/G/TBTN24/ARE612.DOCX", "https://docs.wto.org/imrd/directdoc.asp?DDFDocuments/u/G/TBTN24/ARE612.DOCX")</f>
        <v>https://docs.wto.org/imrd/directdoc.asp?DDFDocuments/u/G/TBTN24/ARE612.DOCX</v>
      </c>
      <c r="R111" s="6" t="str">
        <f>HYPERLINK("https://docs.wto.org/imrd/directdoc.asp?DDFDocuments/v/G/TBTN24/ARE612.DOCX", "https://docs.wto.org/imrd/directdoc.asp?DDFDocuments/v/G/TBTN24/ARE612.DOCX")</f>
        <v>https://docs.wto.org/imrd/directdoc.asp?DDFDocuments/v/G/TBTN24/ARE612.DOCX</v>
      </c>
    </row>
    <row r="112" spans="1:18" ht="78" customHeight="1" x14ac:dyDescent="0.3">
      <c r="A112" s="2" t="s">
        <v>672</v>
      </c>
      <c r="B112" s="7">
        <v>45439</v>
      </c>
      <c r="C112" s="6" t="str">
        <f>HYPERLINK("https://eping.wto.org/en/Search?viewData= G/TBT/N/ARE/612, G/TBT/N/BHR/698, G/TBT/N/KWT/677, G/TBT/N/OMN/524, G/TBT/N/QAT/675, G/TBT/N/SAU/1336, G/TBT/N/YEM/281"," G/TBT/N/ARE/612, G/TBT/N/BHR/698, G/TBT/N/KWT/677, G/TBT/N/OMN/524, G/TBT/N/QAT/675, G/TBT/N/SAU/1336, G/TBT/N/YEM/281")</f>
        <v xml:space="preserve"> G/TBT/N/ARE/612, G/TBT/N/BHR/698, G/TBT/N/KWT/677, G/TBT/N/OMN/524, G/TBT/N/QAT/675, G/TBT/N/SAU/1336, G/TBT/N/YEM/281</v>
      </c>
      <c r="D112" s="6" t="s">
        <v>184</v>
      </c>
      <c r="E112" s="8" t="s">
        <v>146</v>
      </c>
      <c r="F112" s="8" t="s">
        <v>147</v>
      </c>
      <c r="G112" s="8" t="s">
        <v>148</v>
      </c>
      <c r="H112" s="6" t="s">
        <v>31</v>
      </c>
      <c r="I112" s="6" t="s">
        <v>149</v>
      </c>
      <c r="J112" s="6" t="s">
        <v>62</v>
      </c>
      <c r="K112" s="6" t="s">
        <v>150</v>
      </c>
      <c r="L112" s="6"/>
      <c r="M112" s="7">
        <v>45499</v>
      </c>
      <c r="N112" s="6" t="s">
        <v>25</v>
      </c>
      <c r="O112" s="8" t="s">
        <v>151</v>
      </c>
      <c r="P112" s="6" t="str">
        <f>HYPERLINK("https://docs.wto.org/imrd/directdoc.asp?DDFDocuments/t/G/TBTN24/ARE612.DOCX", "https://docs.wto.org/imrd/directdoc.asp?DDFDocuments/t/G/TBTN24/ARE612.DOCX")</f>
        <v>https://docs.wto.org/imrd/directdoc.asp?DDFDocuments/t/G/TBTN24/ARE612.DOCX</v>
      </c>
      <c r="Q112" s="6" t="str">
        <f>HYPERLINK("https://docs.wto.org/imrd/directdoc.asp?DDFDocuments/u/G/TBTN24/ARE612.DOCX", "https://docs.wto.org/imrd/directdoc.asp?DDFDocuments/u/G/TBTN24/ARE612.DOCX")</f>
        <v>https://docs.wto.org/imrd/directdoc.asp?DDFDocuments/u/G/TBTN24/ARE612.DOCX</v>
      </c>
      <c r="R112" s="6" t="str">
        <f>HYPERLINK("https://docs.wto.org/imrd/directdoc.asp?DDFDocuments/v/G/TBTN24/ARE612.DOCX", "https://docs.wto.org/imrd/directdoc.asp?DDFDocuments/v/G/TBTN24/ARE612.DOCX")</f>
        <v>https://docs.wto.org/imrd/directdoc.asp?DDFDocuments/v/G/TBTN24/ARE612.DOCX</v>
      </c>
    </row>
    <row r="113" spans="1:18" ht="78" customHeight="1" x14ac:dyDescent="0.3">
      <c r="A113" s="2" t="s">
        <v>672</v>
      </c>
      <c r="B113" s="7">
        <v>45439</v>
      </c>
      <c r="C113" s="6" t="str">
        <f>HYPERLINK("https://eping.wto.org/en/Search?viewData= G/TBT/N/ARE/612, G/TBT/N/BHR/698, G/TBT/N/KWT/677, G/TBT/N/OMN/524, G/TBT/N/QAT/675, G/TBT/N/SAU/1336, G/TBT/N/YEM/281"," G/TBT/N/ARE/612, G/TBT/N/BHR/698, G/TBT/N/KWT/677, G/TBT/N/OMN/524, G/TBT/N/QAT/675, G/TBT/N/SAU/1336, G/TBT/N/YEM/281")</f>
        <v xml:space="preserve"> G/TBT/N/ARE/612, G/TBT/N/BHR/698, G/TBT/N/KWT/677, G/TBT/N/OMN/524, G/TBT/N/QAT/675, G/TBT/N/SAU/1336, G/TBT/N/YEM/281</v>
      </c>
      <c r="D113" s="6" t="s">
        <v>185</v>
      </c>
      <c r="E113" s="8" t="s">
        <v>146</v>
      </c>
      <c r="F113" s="8" t="s">
        <v>147</v>
      </c>
      <c r="G113" s="8" t="s">
        <v>148</v>
      </c>
      <c r="H113" s="6" t="s">
        <v>31</v>
      </c>
      <c r="I113" s="6" t="s">
        <v>149</v>
      </c>
      <c r="J113" s="6" t="s">
        <v>62</v>
      </c>
      <c r="K113" s="6" t="s">
        <v>150</v>
      </c>
      <c r="L113" s="6"/>
      <c r="M113" s="7">
        <v>45499</v>
      </c>
      <c r="N113" s="6" t="s">
        <v>25</v>
      </c>
      <c r="O113" s="8" t="s">
        <v>186</v>
      </c>
      <c r="P113" s="6" t="str">
        <f>HYPERLINK("https://docs.wto.org/imrd/directdoc.asp?DDFDocuments/t/G/TBTN24/ARE612.DOCX", "https://docs.wto.org/imrd/directdoc.asp?DDFDocuments/t/G/TBTN24/ARE612.DOCX")</f>
        <v>https://docs.wto.org/imrd/directdoc.asp?DDFDocuments/t/G/TBTN24/ARE612.DOCX</v>
      </c>
      <c r="Q113" s="6" t="str">
        <f>HYPERLINK("https://docs.wto.org/imrd/directdoc.asp?DDFDocuments/u/G/TBTN24/ARE612.DOCX", "https://docs.wto.org/imrd/directdoc.asp?DDFDocuments/u/G/TBTN24/ARE612.DOCX")</f>
        <v>https://docs.wto.org/imrd/directdoc.asp?DDFDocuments/u/G/TBTN24/ARE612.DOCX</v>
      </c>
      <c r="R113" s="6" t="str">
        <f>HYPERLINK("https://docs.wto.org/imrd/directdoc.asp?DDFDocuments/v/G/TBTN24/ARE612.DOCX", "https://docs.wto.org/imrd/directdoc.asp?DDFDocuments/v/G/TBTN24/ARE612.DOCX")</f>
        <v>https://docs.wto.org/imrd/directdoc.asp?DDFDocuments/v/G/TBTN24/ARE612.DOCX</v>
      </c>
    </row>
    <row r="114" spans="1:18" ht="78" customHeight="1" x14ac:dyDescent="0.3">
      <c r="A114" s="2" t="s">
        <v>672</v>
      </c>
      <c r="B114" s="7">
        <v>45439</v>
      </c>
      <c r="C114" s="6" t="str">
        <f>HYPERLINK("https://eping.wto.org/en/Search?viewData= G/TBT/N/ARE/612, G/TBT/N/BHR/698, G/TBT/N/KWT/677, G/TBT/N/OMN/524, G/TBT/N/QAT/675, G/TBT/N/SAU/1336, G/TBT/N/YEM/281"," G/TBT/N/ARE/612, G/TBT/N/BHR/698, G/TBT/N/KWT/677, G/TBT/N/OMN/524, G/TBT/N/QAT/675, G/TBT/N/SAU/1336, G/TBT/N/YEM/281")</f>
        <v xml:space="preserve"> G/TBT/N/ARE/612, G/TBT/N/BHR/698, G/TBT/N/KWT/677, G/TBT/N/OMN/524, G/TBT/N/QAT/675, G/TBT/N/SAU/1336, G/TBT/N/YEM/281</v>
      </c>
      <c r="D114" s="6" t="s">
        <v>187</v>
      </c>
      <c r="E114" s="8" t="s">
        <v>146</v>
      </c>
      <c r="F114" s="8" t="s">
        <v>147</v>
      </c>
      <c r="G114" s="8" t="s">
        <v>148</v>
      </c>
      <c r="H114" s="6" t="s">
        <v>31</v>
      </c>
      <c r="I114" s="6" t="s">
        <v>149</v>
      </c>
      <c r="J114" s="6" t="s">
        <v>62</v>
      </c>
      <c r="K114" s="6" t="s">
        <v>150</v>
      </c>
      <c r="L114" s="6"/>
      <c r="M114" s="7">
        <v>45499</v>
      </c>
      <c r="N114" s="6" t="s">
        <v>25</v>
      </c>
      <c r="O114" s="8" t="s">
        <v>151</v>
      </c>
      <c r="P114" s="6" t="str">
        <f>HYPERLINK("https://docs.wto.org/imrd/directdoc.asp?DDFDocuments/t/G/TBTN24/ARE612.DOCX", "https://docs.wto.org/imrd/directdoc.asp?DDFDocuments/t/G/TBTN24/ARE612.DOCX")</f>
        <v>https://docs.wto.org/imrd/directdoc.asp?DDFDocuments/t/G/TBTN24/ARE612.DOCX</v>
      </c>
      <c r="Q114" s="6" t="str">
        <f>HYPERLINK("https://docs.wto.org/imrd/directdoc.asp?DDFDocuments/u/G/TBTN24/ARE612.DOCX", "https://docs.wto.org/imrd/directdoc.asp?DDFDocuments/u/G/TBTN24/ARE612.DOCX")</f>
        <v>https://docs.wto.org/imrd/directdoc.asp?DDFDocuments/u/G/TBTN24/ARE612.DOCX</v>
      </c>
      <c r="R114" s="6" t="str">
        <f>HYPERLINK("https://docs.wto.org/imrd/directdoc.asp?DDFDocuments/v/G/TBTN24/ARE612.DOCX", "https://docs.wto.org/imrd/directdoc.asp?DDFDocuments/v/G/TBTN24/ARE612.DOCX")</f>
        <v>https://docs.wto.org/imrd/directdoc.asp?DDFDocuments/v/G/TBTN24/ARE612.DOCX</v>
      </c>
    </row>
    <row r="115" spans="1:18" ht="78" customHeight="1" x14ac:dyDescent="0.3">
      <c r="A115" s="2" t="s">
        <v>731</v>
      </c>
      <c r="B115" s="7">
        <v>45426</v>
      </c>
      <c r="C115" s="6" t="str">
        <f>HYPERLINK("https://eping.wto.org/en/Search?viewData= G/TBT/N/MEX/530"," G/TBT/N/MEX/530")</f>
        <v xml:space="preserve"> G/TBT/N/MEX/530</v>
      </c>
      <c r="D115" s="6" t="s">
        <v>449</v>
      </c>
      <c r="E115" s="8" t="s">
        <v>450</v>
      </c>
      <c r="F115" s="8" t="s">
        <v>451</v>
      </c>
      <c r="G115" s="8" t="s">
        <v>452</v>
      </c>
      <c r="H115" s="6" t="s">
        <v>31</v>
      </c>
      <c r="I115" s="6" t="s">
        <v>31</v>
      </c>
      <c r="J115" s="6" t="s">
        <v>453</v>
      </c>
      <c r="K115" s="6" t="s">
        <v>24</v>
      </c>
      <c r="L115" s="6"/>
      <c r="M115" s="7">
        <v>45486</v>
      </c>
      <c r="N115" s="6" t="s">
        <v>25</v>
      </c>
      <c r="O115" s="8" t="s">
        <v>454</v>
      </c>
      <c r="P115" s="6" t="str">
        <f>HYPERLINK("https://docs.wto.org/imrd/directdoc.asp?DDFDocuments/t/G/TBTN24/MEX530.DOCX", "https://docs.wto.org/imrd/directdoc.asp?DDFDocuments/t/G/TBTN24/MEX530.DOCX")</f>
        <v>https://docs.wto.org/imrd/directdoc.asp?DDFDocuments/t/G/TBTN24/MEX530.DOCX</v>
      </c>
      <c r="Q115" s="6" t="str">
        <f>HYPERLINK("https://docs.wto.org/imrd/directdoc.asp?DDFDocuments/u/G/TBTN24/MEX530.DOCX", "https://docs.wto.org/imrd/directdoc.asp?DDFDocuments/u/G/TBTN24/MEX530.DOCX")</f>
        <v>https://docs.wto.org/imrd/directdoc.asp?DDFDocuments/u/G/TBTN24/MEX530.DOCX</v>
      </c>
      <c r="R115" s="6" t="str">
        <f>HYPERLINK("https://docs.wto.org/imrd/directdoc.asp?DDFDocuments/v/G/TBTN24/MEX530.DOCX", "https://docs.wto.org/imrd/directdoc.asp?DDFDocuments/v/G/TBTN24/MEX530.DOCX")</f>
        <v>https://docs.wto.org/imrd/directdoc.asp?DDFDocuments/v/G/TBTN24/MEX530.DOCX</v>
      </c>
    </row>
    <row r="116" spans="1:18" ht="78" customHeight="1" x14ac:dyDescent="0.3">
      <c r="A116" s="2" t="s">
        <v>701</v>
      </c>
      <c r="B116" s="7">
        <v>45434</v>
      </c>
      <c r="C116" s="6" t="str">
        <f>HYPERLINK("https://eping.wto.org/en/Search?viewData= G/TBT/N/CZE/254"," G/TBT/N/CZE/254")</f>
        <v xml:space="preserve"> G/TBT/N/CZE/254</v>
      </c>
      <c r="D116" s="6" t="s">
        <v>294</v>
      </c>
      <c r="E116" s="8" t="s">
        <v>295</v>
      </c>
      <c r="F116" s="8" t="s">
        <v>296</v>
      </c>
      <c r="G116" s="8" t="s">
        <v>297</v>
      </c>
      <c r="H116" s="6" t="s">
        <v>31</v>
      </c>
      <c r="I116" s="6" t="s">
        <v>298</v>
      </c>
      <c r="J116" s="6" t="s">
        <v>136</v>
      </c>
      <c r="K116" s="6" t="s">
        <v>299</v>
      </c>
      <c r="L116" s="6"/>
      <c r="M116" s="7">
        <v>45488</v>
      </c>
      <c r="N116" s="6" t="s">
        <v>25</v>
      </c>
      <c r="O116" s="8" t="s">
        <v>300</v>
      </c>
      <c r="P116" s="6" t="str">
        <f>HYPERLINK("https://docs.wto.org/imrd/directdoc.asp?DDFDocuments/t/G/TBTN24/CZE254.DOCX", "https://docs.wto.org/imrd/directdoc.asp?DDFDocuments/t/G/TBTN24/CZE254.DOCX")</f>
        <v>https://docs.wto.org/imrd/directdoc.asp?DDFDocuments/t/G/TBTN24/CZE254.DOCX</v>
      </c>
      <c r="Q116" s="6" t="str">
        <f>HYPERLINK("https://docs.wto.org/imrd/directdoc.asp?DDFDocuments/u/G/TBTN24/CZE254.DOCX", "https://docs.wto.org/imrd/directdoc.asp?DDFDocuments/u/G/TBTN24/CZE254.DOCX")</f>
        <v>https://docs.wto.org/imrd/directdoc.asp?DDFDocuments/u/G/TBTN24/CZE254.DOCX</v>
      </c>
      <c r="R116" s="6" t="str">
        <f>HYPERLINK("https://docs.wto.org/imrd/directdoc.asp?DDFDocuments/v/G/TBTN24/CZE254.DOCX", "https://docs.wto.org/imrd/directdoc.asp?DDFDocuments/v/G/TBTN24/CZE254.DOCX")</f>
        <v>https://docs.wto.org/imrd/directdoc.asp?DDFDocuments/v/G/TBTN24/CZE254.DOCX</v>
      </c>
    </row>
    <row r="117" spans="1:18" ht="78" customHeight="1" x14ac:dyDescent="0.3">
      <c r="A117" s="2" t="s">
        <v>709</v>
      </c>
      <c r="B117" s="7">
        <v>45427</v>
      </c>
      <c r="C117" s="6" t="str">
        <f>HYPERLINK("https://eping.wto.org/en/Search?viewData= G/TBT/N/TZA/1134"," G/TBT/N/TZA/1134")</f>
        <v xml:space="preserve"> G/TBT/N/TZA/1134</v>
      </c>
      <c r="D117" s="6" t="s">
        <v>34</v>
      </c>
      <c r="E117" s="8" t="s">
        <v>382</v>
      </c>
      <c r="F117" s="8" t="s">
        <v>383</v>
      </c>
      <c r="G117" s="8" t="s">
        <v>384</v>
      </c>
      <c r="H117" s="6" t="s">
        <v>385</v>
      </c>
      <c r="I117" s="6" t="s">
        <v>386</v>
      </c>
      <c r="J117" s="6" t="s">
        <v>387</v>
      </c>
      <c r="K117" s="6" t="s">
        <v>41</v>
      </c>
      <c r="L117" s="6"/>
      <c r="M117" s="7">
        <v>45487</v>
      </c>
      <c r="N117" s="6" t="s">
        <v>25</v>
      </c>
      <c r="O117" s="8" t="s">
        <v>388</v>
      </c>
      <c r="P117" s="6" t="str">
        <f>HYPERLINK("https://docs.wto.org/imrd/directdoc.asp?DDFDocuments/t/G/TBTN24/TZA1134.DOCX", "https://docs.wto.org/imrd/directdoc.asp?DDFDocuments/t/G/TBTN24/TZA1134.DOCX")</f>
        <v>https://docs.wto.org/imrd/directdoc.asp?DDFDocuments/t/G/TBTN24/TZA1134.DOCX</v>
      </c>
      <c r="Q117" s="6" t="str">
        <f>HYPERLINK("https://docs.wto.org/imrd/directdoc.asp?DDFDocuments/u/G/TBTN24/TZA1134.DOCX", "https://docs.wto.org/imrd/directdoc.asp?DDFDocuments/u/G/TBTN24/TZA1134.DOCX")</f>
        <v>https://docs.wto.org/imrd/directdoc.asp?DDFDocuments/u/G/TBTN24/TZA1134.DOCX</v>
      </c>
      <c r="R117" s="6" t="str">
        <f>HYPERLINK("https://docs.wto.org/imrd/directdoc.asp?DDFDocuments/v/G/TBTN24/TZA1134.DOCX", "https://docs.wto.org/imrd/directdoc.asp?DDFDocuments/v/G/TBTN24/TZA1134.DOCX")</f>
        <v>https://docs.wto.org/imrd/directdoc.asp?DDFDocuments/v/G/TBTN24/TZA1134.DOCX</v>
      </c>
    </row>
    <row r="118" spans="1:18" ht="78" customHeight="1" x14ac:dyDescent="0.3">
      <c r="A118" s="2" t="s">
        <v>732</v>
      </c>
      <c r="B118" s="7">
        <v>45426</v>
      </c>
      <c r="C118" s="6" t="str">
        <f>HYPERLINK("https://eping.wto.org/en/Search?viewData= G/TBT/N/PHL/331"," G/TBT/N/PHL/331")</f>
        <v xml:space="preserve"> G/TBT/N/PHL/331</v>
      </c>
      <c r="D118" s="6" t="s">
        <v>58</v>
      </c>
      <c r="E118" s="8" t="s">
        <v>416</v>
      </c>
      <c r="F118" s="8" t="s">
        <v>417</v>
      </c>
      <c r="G118" s="8" t="s">
        <v>418</v>
      </c>
      <c r="H118" s="6" t="s">
        <v>31</v>
      </c>
      <c r="I118" s="6" t="s">
        <v>419</v>
      </c>
      <c r="J118" s="6" t="s">
        <v>33</v>
      </c>
      <c r="K118" s="6" t="s">
        <v>63</v>
      </c>
      <c r="L118" s="6"/>
      <c r="M118" s="7">
        <v>45439</v>
      </c>
      <c r="N118" s="6" t="s">
        <v>25</v>
      </c>
      <c r="O118" s="8" t="s">
        <v>420</v>
      </c>
      <c r="P118" s="6" t="str">
        <f>HYPERLINK("https://docs.wto.org/imrd/directdoc.asp?DDFDocuments/t/G/TBTN24/PHL331.DOCX", "https://docs.wto.org/imrd/directdoc.asp?DDFDocuments/t/G/TBTN24/PHL331.DOCX")</f>
        <v>https://docs.wto.org/imrd/directdoc.asp?DDFDocuments/t/G/TBTN24/PHL331.DOCX</v>
      </c>
      <c r="Q118" s="6" t="str">
        <f>HYPERLINK("https://docs.wto.org/imrd/directdoc.asp?DDFDocuments/u/G/TBTN24/PHL331.DOCX", "https://docs.wto.org/imrd/directdoc.asp?DDFDocuments/u/G/TBTN24/PHL331.DOCX")</f>
        <v>https://docs.wto.org/imrd/directdoc.asp?DDFDocuments/u/G/TBTN24/PHL331.DOCX</v>
      </c>
      <c r="R118" s="6" t="str">
        <f>HYPERLINK("https://docs.wto.org/imrd/directdoc.asp?DDFDocuments/v/G/TBTN24/PHL331.DOCX", "https://docs.wto.org/imrd/directdoc.asp?DDFDocuments/v/G/TBTN24/PHL331.DOCX")</f>
        <v>https://docs.wto.org/imrd/directdoc.asp?DDFDocuments/v/G/TBTN24/PHL331.DOCX</v>
      </c>
    </row>
    <row r="119" spans="1:18" ht="78" customHeight="1" x14ac:dyDescent="0.3">
      <c r="A119" s="2" t="s">
        <v>659</v>
      </c>
      <c r="B119" s="7">
        <v>45442</v>
      </c>
      <c r="C119" s="6" t="str">
        <f>HYPERLINK("https://eping.wto.org/en/Search?viewData= G/TBT/N/EGY/476"," G/TBT/N/EGY/476")</f>
        <v xml:space="preserve"> G/TBT/N/EGY/476</v>
      </c>
      <c r="D119" s="6" t="s">
        <v>72</v>
      </c>
      <c r="E119" s="8" t="s">
        <v>85</v>
      </c>
      <c r="F119" s="8" t="s">
        <v>86</v>
      </c>
      <c r="G119" s="8" t="s">
        <v>87</v>
      </c>
      <c r="H119" s="6" t="s">
        <v>31</v>
      </c>
      <c r="I119" s="6" t="s">
        <v>88</v>
      </c>
      <c r="J119" s="6" t="s">
        <v>62</v>
      </c>
      <c r="K119" s="6" t="s">
        <v>31</v>
      </c>
      <c r="L119" s="6"/>
      <c r="M119" s="7">
        <v>45502</v>
      </c>
      <c r="N119" s="6" t="s">
        <v>25</v>
      </c>
      <c r="O119" s="6"/>
      <c r="P119" s="6" t="str">
        <f>HYPERLINK("https://docs.wto.org/imrd/directdoc.asp?DDFDocuments/t/G/TBTN24/EGY476.DOCX", "https://docs.wto.org/imrd/directdoc.asp?DDFDocuments/t/G/TBTN24/EGY476.DOCX")</f>
        <v>https://docs.wto.org/imrd/directdoc.asp?DDFDocuments/t/G/TBTN24/EGY476.DOCX</v>
      </c>
      <c r="Q119" s="6" t="str">
        <f>HYPERLINK("https://docs.wto.org/imrd/directdoc.asp?DDFDocuments/u/G/TBTN24/EGY476.DOCX", "https://docs.wto.org/imrd/directdoc.asp?DDFDocuments/u/G/TBTN24/EGY476.DOCX")</f>
        <v>https://docs.wto.org/imrd/directdoc.asp?DDFDocuments/u/G/TBTN24/EGY476.DOCX</v>
      </c>
      <c r="R119" s="6" t="str">
        <f>HYPERLINK("https://docs.wto.org/imrd/directdoc.asp?DDFDocuments/v/G/TBTN24/EGY476.DOCX", "https://docs.wto.org/imrd/directdoc.asp?DDFDocuments/v/G/TBTN24/EGY476.DOCX")</f>
        <v>https://docs.wto.org/imrd/directdoc.asp?DDFDocuments/v/G/TBTN24/EGY476.DOCX</v>
      </c>
    </row>
    <row r="120" spans="1:18" ht="78" customHeight="1" x14ac:dyDescent="0.3">
      <c r="A120" s="2" t="s">
        <v>705</v>
      </c>
      <c r="B120" s="7">
        <v>45429</v>
      </c>
      <c r="C120" s="6" t="str">
        <f>HYPERLINK("https://eping.wto.org/en/Search?viewData= G/TBT/N/KOR/1210"," G/TBT/N/KOR/1210")</f>
        <v xml:space="preserve"> G/TBT/N/KOR/1210</v>
      </c>
      <c r="D120" s="6" t="s">
        <v>202</v>
      </c>
      <c r="E120" s="8" t="s">
        <v>359</v>
      </c>
      <c r="F120" s="8" t="s">
        <v>360</v>
      </c>
      <c r="G120" s="8" t="s">
        <v>361</v>
      </c>
      <c r="H120" s="6" t="s">
        <v>31</v>
      </c>
      <c r="I120" s="6" t="s">
        <v>31</v>
      </c>
      <c r="J120" s="6" t="s">
        <v>33</v>
      </c>
      <c r="K120" s="6" t="s">
        <v>31</v>
      </c>
      <c r="L120" s="6"/>
      <c r="M120" s="7">
        <v>45489</v>
      </c>
      <c r="N120" s="6" t="s">
        <v>25</v>
      </c>
      <c r="O120" s="8" t="s">
        <v>362</v>
      </c>
      <c r="P120" s="6" t="str">
        <f>HYPERLINK("https://docs.wto.org/imrd/directdoc.asp?DDFDocuments/t/G/TBTN24/KOR1210.DOCX", "https://docs.wto.org/imrd/directdoc.asp?DDFDocuments/t/G/TBTN24/KOR1210.DOCX")</f>
        <v>https://docs.wto.org/imrd/directdoc.asp?DDFDocuments/t/G/TBTN24/KOR1210.DOCX</v>
      </c>
      <c r="Q120" s="6" t="str">
        <f>HYPERLINK("https://docs.wto.org/imrd/directdoc.asp?DDFDocuments/u/G/TBTN24/KOR1210.DOCX", "https://docs.wto.org/imrd/directdoc.asp?DDFDocuments/u/G/TBTN24/KOR1210.DOCX")</f>
        <v>https://docs.wto.org/imrd/directdoc.asp?DDFDocuments/u/G/TBTN24/KOR1210.DOCX</v>
      </c>
      <c r="R120" s="6" t="str">
        <f>HYPERLINK("https://docs.wto.org/imrd/directdoc.asp?DDFDocuments/v/G/TBTN24/KOR1210.DOCX", "https://docs.wto.org/imrd/directdoc.asp?DDFDocuments/v/G/TBTN24/KOR1210.DOCX")</f>
        <v>https://docs.wto.org/imrd/directdoc.asp?DDFDocuments/v/G/TBTN24/KOR1210.DOCX</v>
      </c>
    </row>
    <row r="121" spans="1:18" ht="78" customHeight="1" x14ac:dyDescent="0.3">
      <c r="A121" s="2" t="s">
        <v>695</v>
      </c>
      <c r="B121" s="7">
        <v>45433</v>
      </c>
      <c r="C121" s="6" t="str">
        <f>HYPERLINK("https://eping.wto.org/en/Search?viewData= G/TBT/N/USA/2121"," G/TBT/N/USA/2121")</f>
        <v xml:space="preserve"> G/TBT/N/USA/2121</v>
      </c>
      <c r="D121" s="6" t="s">
        <v>105</v>
      </c>
      <c r="E121" s="8" t="s">
        <v>319</v>
      </c>
      <c r="F121" s="8" t="s">
        <v>320</v>
      </c>
      <c r="G121" s="8" t="s">
        <v>321</v>
      </c>
      <c r="H121" s="6" t="s">
        <v>31</v>
      </c>
      <c r="I121" s="6" t="s">
        <v>322</v>
      </c>
      <c r="J121" s="6" t="s">
        <v>128</v>
      </c>
      <c r="K121" s="6" t="s">
        <v>63</v>
      </c>
      <c r="L121" s="6"/>
      <c r="M121" s="7" t="s">
        <v>31</v>
      </c>
      <c r="N121" s="6" t="s">
        <v>25</v>
      </c>
      <c r="O121" s="8" t="s">
        <v>323</v>
      </c>
      <c r="P121" s="6" t="str">
        <f>HYPERLINK("https://docs.wto.org/imrd/directdoc.asp?DDFDocuments/t/G/TBTN24/USA2121.DOCX", "https://docs.wto.org/imrd/directdoc.asp?DDFDocuments/t/G/TBTN24/USA2121.DOCX")</f>
        <v>https://docs.wto.org/imrd/directdoc.asp?DDFDocuments/t/G/TBTN24/USA2121.DOCX</v>
      </c>
      <c r="Q121" s="6" t="str">
        <f>HYPERLINK("https://docs.wto.org/imrd/directdoc.asp?DDFDocuments/u/G/TBTN24/USA2121.DOCX", "https://docs.wto.org/imrd/directdoc.asp?DDFDocuments/u/G/TBTN24/USA2121.DOCX")</f>
        <v>https://docs.wto.org/imrd/directdoc.asp?DDFDocuments/u/G/TBTN24/USA2121.DOCX</v>
      </c>
      <c r="R121" s="6" t="str">
        <f>HYPERLINK("https://docs.wto.org/imrd/directdoc.asp?DDFDocuments/v/G/TBTN24/USA2121.DOCX", "https://docs.wto.org/imrd/directdoc.asp?DDFDocuments/v/G/TBTN24/USA2121.DOCX")</f>
        <v>https://docs.wto.org/imrd/directdoc.asp?DDFDocuments/v/G/TBTN24/USA2121.DOCX</v>
      </c>
    </row>
    <row r="122" spans="1:18" ht="78" customHeight="1" x14ac:dyDescent="0.3">
      <c r="A122" s="2" t="s">
        <v>667</v>
      </c>
      <c r="B122" s="7">
        <v>45443</v>
      </c>
      <c r="C122" s="6" t="str">
        <f>HYPERLINK("https://eping.wto.org/en/Search?viewData= G/TBT/N/CHL/680"," G/TBT/N/CHL/680")</f>
        <v xml:space="preserve"> G/TBT/N/CHL/680</v>
      </c>
      <c r="D122" s="6" t="s">
        <v>50</v>
      </c>
      <c r="E122" s="8" t="s">
        <v>51</v>
      </c>
      <c r="F122" s="8" t="s">
        <v>52</v>
      </c>
      <c r="G122" s="8" t="s">
        <v>53</v>
      </c>
      <c r="H122" s="6" t="s">
        <v>54</v>
      </c>
      <c r="I122" s="6" t="s">
        <v>55</v>
      </c>
      <c r="J122" s="6" t="s">
        <v>56</v>
      </c>
      <c r="K122" s="6" t="s">
        <v>31</v>
      </c>
      <c r="L122" s="6"/>
      <c r="M122" s="7">
        <v>45497</v>
      </c>
      <c r="N122" s="6" t="s">
        <v>25</v>
      </c>
      <c r="O122" s="8" t="s">
        <v>57</v>
      </c>
      <c r="P122" s="6" t="str">
        <f>HYPERLINK("https://docs.wto.org/imrd/directdoc.asp?DDFDocuments/t/G/TBTN24/CHL680.DOCX", "https://docs.wto.org/imrd/directdoc.asp?DDFDocuments/t/G/TBTN24/CHL680.DOCX")</f>
        <v>https://docs.wto.org/imrd/directdoc.asp?DDFDocuments/t/G/TBTN24/CHL680.DOCX</v>
      </c>
      <c r="Q122" s="6" t="str">
        <f>HYPERLINK("https://docs.wto.org/imrd/directdoc.asp?DDFDocuments/u/G/TBTN24/CHL680.DOCX", "https://docs.wto.org/imrd/directdoc.asp?DDFDocuments/u/G/TBTN24/CHL680.DOCX")</f>
        <v>https://docs.wto.org/imrd/directdoc.asp?DDFDocuments/u/G/TBTN24/CHL680.DOCX</v>
      </c>
      <c r="R122" s="6" t="str">
        <f>HYPERLINK("https://docs.wto.org/imrd/directdoc.asp?DDFDocuments/v/G/TBTN24/CHL680.DOCX", "https://docs.wto.org/imrd/directdoc.asp?DDFDocuments/v/G/TBTN24/CHL680.DOCX")</f>
        <v>https://docs.wto.org/imrd/directdoc.asp?DDFDocuments/v/G/TBTN24/CHL680.DOCX</v>
      </c>
    </row>
    <row r="123" spans="1:18" ht="78" customHeight="1" x14ac:dyDescent="0.3">
      <c r="A123" s="2" t="s">
        <v>656</v>
      </c>
      <c r="B123" s="7">
        <v>45443</v>
      </c>
      <c r="C123" s="6" t="str">
        <f>HYPERLINK("https://eping.wto.org/en/Search?viewData= G/TBT/N/PHL/333"," G/TBT/N/PHL/333")</f>
        <v xml:space="preserve"> G/TBT/N/PHL/333</v>
      </c>
      <c r="D123" s="6" t="s">
        <v>58</v>
      </c>
      <c r="E123" s="8" t="s">
        <v>59</v>
      </c>
      <c r="F123" s="8" t="s">
        <v>60</v>
      </c>
      <c r="G123" s="8" t="s">
        <v>61</v>
      </c>
      <c r="H123" s="6" t="s">
        <v>31</v>
      </c>
      <c r="I123" s="6" t="s">
        <v>22</v>
      </c>
      <c r="J123" s="6" t="s">
        <v>62</v>
      </c>
      <c r="K123" s="6" t="s">
        <v>63</v>
      </c>
      <c r="L123" s="6"/>
      <c r="M123" s="7">
        <v>45458</v>
      </c>
      <c r="N123" s="6" t="s">
        <v>25</v>
      </c>
      <c r="O123" s="8" t="s">
        <v>64</v>
      </c>
      <c r="P123" s="6" t="str">
        <f>HYPERLINK("https://docs.wto.org/imrd/directdoc.asp?DDFDocuments/t/G/TBTN24/PHL333.DOCX", "https://docs.wto.org/imrd/directdoc.asp?DDFDocuments/t/G/TBTN24/PHL333.DOCX")</f>
        <v>https://docs.wto.org/imrd/directdoc.asp?DDFDocuments/t/G/TBTN24/PHL333.DOCX</v>
      </c>
      <c r="Q123" s="6" t="str">
        <f>HYPERLINK("https://docs.wto.org/imrd/directdoc.asp?DDFDocuments/u/G/TBTN24/PHL333.DOCX", "https://docs.wto.org/imrd/directdoc.asp?DDFDocuments/u/G/TBTN24/PHL333.DOCX")</f>
        <v>https://docs.wto.org/imrd/directdoc.asp?DDFDocuments/u/G/TBTN24/PHL333.DOCX</v>
      </c>
      <c r="R123" s="6" t="str">
        <f>HYPERLINK("https://docs.wto.org/imrd/directdoc.asp?DDFDocuments/v/G/TBTN24/PHL333.DOCX", "https://docs.wto.org/imrd/directdoc.asp?DDFDocuments/v/G/TBTN24/PHL333.DOCX")</f>
        <v>https://docs.wto.org/imrd/directdoc.asp?DDFDocuments/v/G/TBTN24/PHL333.DOCX</v>
      </c>
    </row>
    <row r="124" spans="1:18" ht="78" customHeight="1" x14ac:dyDescent="0.3">
      <c r="A124" s="2" t="s">
        <v>656</v>
      </c>
      <c r="B124" s="7">
        <v>45435</v>
      </c>
      <c r="C124" s="6" t="str">
        <f>HYPERLINK("https://eping.wto.org/en/Search?viewData= G/TBT/N/BRA/1541"," G/TBT/N/BRA/1541")</f>
        <v xml:space="preserve"> G/TBT/N/BRA/1541</v>
      </c>
      <c r="D124" s="6" t="s">
        <v>193</v>
      </c>
      <c r="E124" s="8" t="s">
        <v>220</v>
      </c>
      <c r="F124" s="8" t="s">
        <v>221</v>
      </c>
      <c r="G124" s="8" t="s">
        <v>61</v>
      </c>
      <c r="H124" s="6" t="s">
        <v>31</v>
      </c>
      <c r="I124" s="6" t="s">
        <v>22</v>
      </c>
      <c r="J124" s="6" t="s">
        <v>33</v>
      </c>
      <c r="K124" s="6" t="s">
        <v>63</v>
      </c>
      <c r="L124" s="6"/>
      <c r="M124" s="7">
        <v>45477</v>
      </c>
      <c r="N124" s="6" t="s">
        <v>25</v>
      </c>
      <c r="O124" s="8" t="s">
        <v>222</v>
      </c>
      <c r="P124" s="6" t="str">
        <f>HYPERLINK("https://docs.wto.org/imrd/directdoc.asp?DDFDocuments/t/G/TBTN24/BRA1541.DOCX", "https://docs.wto.org/imrd/directdoc.asp?DDFDocuments/t/G/TBTN24/BRA1541.DOCX")</f>
        <v>https://docs.wto.org/imrd/directdoc.asp?DDFDocuments/t/G/TBTN24/BRA1541.DOCX</v>
      </c>
      <c r="Q124" s="6" t="str">
        <f>HYPERLINK("https://docs.wto.org/imrd/directdoc.asp?DDFDocuments/u/G/TBTN24/BRA1541.DOCX", "https://docs.wto.org/imrd/directdoc.asp?DDFDocuments/u/G/TBTN24/BRA1541.DOCX")</f>
        <v>https://docs.wto.org/imrd/directdoc.asp?DDFDocuments/u/G/TBTN24/BRA1541.DOCX</v>
      </c>
      <c r="R124" s="6" t="str">
        <f>HYPERLINK("https://docs.wto.org/imrd/directdoc.asp?DDFDocuments/v/G/TBTN24/BRA1541.DOCX", "https://docs.wto.org/imrd/directdoc.asp?DDFDocuments/v/G/TBTN24/BRA1541.DOCX")</f>
        <v>https://docs.wto.org/imrd/directdoc.asp?DDFDocuments/v/G/TBTN24/BRA1541.DOCX</v>
      </c>
    </row>
    <row r="125" spans="1:18" ht="78" customHeight="1" x14ac:dyDescent="0.3">
      <c r="A125" s="2" t="s">
        <v>755</v>
      </c>
      <c r="B125" s="7">
        <v>45413</v>
      </c>
      <c r="C125" s="6" t="str">
        <f>HYPERLINK("https://eping.wto.org/en/Search?viewData= G/TBT/N/KEN/1608"," G/TBT/N/KEN/1608")</f>
        <v xml:space="preserve"> G/TBT/N/KEN/1608</v>
      </c>
      <c r="D125" s="6" t="s">
        <v>324</v>
      </c>
      <c r="E125" s="8" t="s">
        <v>636</v>
      </c>
      <c r="F125" s="8" t="s">
        <v>637</v>
      </c>
      <c r="G125" s="8" t="s">
        <v>638</v>
      </c>
      <c r="H125" s="6" t="s">
        <v>31</v>
      </c>
      <c r="I125" s="6" t="s">
        <v>639</v>
      </c>
      <c r="J125" s="6" t="s">
        <v>640</v>
      </c>
      <c r="K125" s="6" t="s">
        <v>31</v>
      </c>
      <c r="L125" s="6"/>
      <c r="M125" s="7">
        <v>45473</v>
      </c>
      <c r="N125" s="6" t="s">
        <v>25</v>
      </c>
      <c r="O125" s="8" t="s">
        <v>641</v>
      </c>
      <c r="P125" s="6" t="str">
        <f>HYPERLINK("https://docs.wto.org/imrd/directdoc.asp?DDFDocuments/t/G/TBTN24/KEN1608.DOCX", "https://docs.wto.org/imrd/directdoc.asp?DDFDocuments/t/G/TBTN24/KEN1608.DOCX")</f>
        <v>https://docs.wto.org/imrd/directdoc.asp?DDFDocuments/t/G/TBTN24/KEN1608.DOCX</v>
      </c>
      <c r="Q125" s="6" t="str">
        <f>HYPERLINK("https://docs.wto.org/imrd/directdoc.asp?DDFDocuments/u/G/TBTN24/KEN1608.DOCX", "https://docs.wto.org/imrd/directdoc.asp?DDFDocuments/u/G/TBTN24/KEN1608.DOCX")</f>
        <v>https://docs.wto.org/imrd/directdoc.asp?DDFDocuments/u/G/TBTN24/KEN1608.DOCX</v>
      </c>
      <c r="R125" s="6" t="str">
        <f>HYPERLINK("https://docs.wto.org/imrd/directdoc.asp?DDFDocuments/v/G/TBTN24/KEN1608.DOCX", "https://docs.wto.org/imrd/directdoc.asp?DDFDocuments/v/G/TBTN24/KEN1608.DOCX")</f>
        <v>https://docs.wto.org/imrd/directdoc.asp?DDFDocuments/v/G/TBTN24/KEN1608.DOCX</v>
      </c>
    </row>
    <row r="126" spans="1:18" ht="78" customHeight="1" x14ac:dyDescent="0.3">
      <c r="A126" s="2" t="s">
        <v>678</v>
      </c>
      <c r="B126" s="7">
        <v>45435</v>
      </c>
      <c r="C126" s="6" t="str">
        <f>HYPERLINK("https://eping.wto.org/en/Search?viewData= G/TBT/N/KOR/1211"," G/TBT/N/KOR/1211")</f>
        <v xml:space="preserve"> G/TBT/N/KOR/1211</v>
      </c>
      <c r="D126" s="6" t="s">
        <v>202</v>
      </c>
      <c r="E126" s="8" t="s">
        <v>203</v>
      </c>
      <c r="F126" s="8" t="s">
        <v>204</v>
      </c>
      <c r="G126" s="8" t="s">
        <v>205</v>
      </c>
      <c r="H126" s="6" t="s">
        <v>31</v>
      </c>
      <c r="I126" s="6" t="s">
        <v>31</v>
      </c>
      <c r="J126" s="6" t="s">
        <v>33</v>
      </c>
      <c r="K126" s="6" t="s">
        <v>31</v>
      </c>
      <c r="L126" s="6"/>
      <c r="M126" s="7">
        <v>45495</v>
      </c>
      <c r="N126" s="6" t="s">
        <v>25</v>
      </c>
      <c r="O126" s="8" t="s">
        <v>206</v>
      </c>
      <c r="P126" s="6" t="str">
        <f>HYPERLINK("https://docs.wto.org/imrd/directdoc.asp?DDFDocuments/t/G/TBTN24/KOR1211.DOCX", "https://docs.wto.org/imrd/directdoc.asp?DDFDocuments/t/G/TBTN24/KOR1211.DOCX")</f>
        <v>https://docs.wto.org/imrd/directdoc.asp?DDFDocuments/t/G/TBTN24/KOR1211.DOCX</v>
      </c>
      <c r="Q126" s="6" t="str">
        <f>HYPERLINK("https://docs.wto.org/imrd/directdoc.asp?DDFDocuments/u/G/TBTN24/KOR1211.DOCX", "https://docs.wto.org/imrd/directdoc.asp?DDFDocuments/u/G/TBTN24/KOR1211.DOCX")</f>
        <v>https://docs.wto.org/imrd/directdoc.asp?DDFDocuments/u/G/TBTN24/KOR1211.DOCX</v>
      </c>
      <c r="R126" s="6" t="str">
        <f>HYPERLINK("https://docs.wto.org/imrd/directdoc.asp?DDFDocuments/v/G/TBTN24/KOR1211.DOCX", "https://docs.wto.org/imrd/directdoc.asp?DDFDocuments/v/G/TBTN24/KOR1211.DOCX")</f>
        <v>https://docs.wto.org/imrd/directdoc.asp?DDFDocuments/v/G/TBTN24/KOR1211.DOCX</v>
      </c>
    </row>
    <row r="127" spans="1:18" ht="78" customHeight="1" x14ac:dyDescent="0.3">
      <c r="A127" s="2" t="s">
        <v>760</v>
      </c>
      <c r="B127" s="7">
        <v>45414</v>
      </c>
      <c r="C127" s="6" t="str">
        <f>HYPERLINK("https://eping.wto.org/en/Search?viewData= G/TBT/N/GBR/88"," G/TBT/N/GBR/88")</f>
        <v xml:space="preserve"> G/TBT/N/GBR/88</v>
      </c>
      <c r="D127" s="6" t="s">
        <v>257</v>
      </c>
      <c r="E127" s="8" t="s">
        <v>599</v>
      </c>
      <c r="F127" s="8" t="s">
        <v>600</v>
      </c>
      <c r="G127" s="8" t="s">
        <v>601</v>
      </c>
      <c r="H127" s="6" t="s">
        <v>602</v>
      </c>
      <c r="I127" s="6" t="s">
        <v>31</v>
      </c>
      <c r="J127" s="6" t="s">
        <v>603</v>
      </c>
      <c r="K127" s="6" t="s">
        <v>24</v>
      </c>
      <c r="L127" s="6"/>
      <c r="M127" s="7">
        <v>45474</v>
      </c>
      <c r="N127" s="6" t="s">
        <v>25</v>
      </c>
      <c r="O127" s="8" t="s">
        <v>604</v>
      </c>
      <c r="P127" s="6" t="str">
        <f>HYPERLINK("https://docs.wto.org/imrd/directdoc.asp?DDFDocuments/t/G/TBTN24/GBR88.DOCX", "https://docs.wto.org/imrd/directdoc.asp?DDFDocuments/t/G/TBTN24/GBR88.DOCX")</f>
        <v>https://docs.wto.org/imrd/directdoc.asp?DDFDocuments/t/G/TBTN24/GBR88.DOCX</v>
      </c>
      <c r="Q127" s="6" t="str">
        <f>HYPERLINK("https://docs.wto.org/imrd/directdoc.asp?DDFDocuments/u/G/TBTN24/GBR88.DOCX", "https://docs.wto.org/imrd/directdoc.asp?DDFDocuments/u/G/TBTN24/GBR88.DOCX")</f>
        <v>https://docs.wto.org/imrd/directdoc.asp?DDFDocuments/u/G/TBTN24/GBR88.DOCX</v>
      </c>
      <c r="R127" s="6" t="str">
        <f>HYPERLINK("https://docs.wto.org/imrd/directdoc.asp?DDFDocuments/v/G/TBTN24/GBR88.DOCX", "https://docs.wto.org/imrd/directdoc.asp?DDFDocuments/v/G/TBTN24/GBR88.DOCX")</f>
        <v>https://docs.wto.org/imrd/directdoc.asp?DDFDocuments/v/G/TBTN24/GBR88.DOCX</v>
      </c>
    </row>
    <row r="128" spans="1:18" ht="78" customHeight="1" x14ac:dyDescent="0.3">
      <c r="A128" s="2" t="s">
        <v>679</v>
      </c>
      <c r="B128" s="7">
        <v>45435</v>
      </c>
      <c r="C128" s="6" t="str">
        <f>HYPERLINK("https://eping.wto.org/en/Search?viewData= G/TBT/N/CHN/1861"," G/TBT/N/CHN/1861")</f>
        <v xml:space="preserve"> G/TBT/N/CHN/1861</v>
      </c>
      <c r="D128" s="6" t="s">
        <v>207</v>
      </c>
      <c r="E128" s="8" t="s">
        <v>208</v>
      </c>
      <c r="F128" s="8" t="s">
        <v>209</v>
      </c>
      <c r="G128" s="8" t="s">
        <v>210</v>
      </c>
      <c r="H128" s="6" t="s">
        <v>211</v>
      </c>
      <c r="I128" s="6" t="s">
        <v>212</v>
      </c>
      <c r="J128" s="6" t="s">
        <v>70</v>
      </c>
      <c r="K128" s="6" t="s">
        <v>31</v>
      </c>
      <c r="L128" s="6"/>
      <c r="M128" s="7">
        <v>45495</v>
      </c>
      <c r="N128" s="6" t="s">
        <v>25</v>
      </c>
      <c r="O128" s="8" t="s">
        <v>213</v>
      </c>
      <c r="P128" s="6" t="str">
        <f>HYPERLINK("https://docs.wto.org/imrd/directdoc.asp?DDFDocuments/t/G/TBTN24/CHN1861.DOCX", "https://docs.wto.org/imrd/directdoc.asp?DDFDocuments/t/G/TBTN24/CHN1861.DOCX")</f>
        <v>https://docs.wto.org/imrd/directdoc.asp?DDFDocuments/t/G/TBTN24/CHN1861.DOCX</v>
      </c>
      <c r="Q128" s="6" t="str">
        <f>HYPERLINK("https://docs.wto.org/imrd/directdoc.asp?DDFDocuments/u/G/TBTN24/CHN1861.DOCX", "https://docs.wto.org/imrd/directdoc.asp?DDFDocuments/u/G/TBTN24/CHN1861.DOCX")</f>
        <v>https://docs.wto.org/imrd/directdoc.asp?DDFDocuments/u/G/TBTN24/CHN1861.DOCX</v>
      </c>
      <c r="R128" s="6" t="str">
        <f>HYPERLINK("https://docs.wto.org/imrd/directdoc.asp?DDFDocuments/v/G/TBTN24/CHN1861.DOCX", "https://docs.wto.org/imrd/directdoc.asp?DDFDocuments/v/G/TBTN24/CHN1861.DOCX")</f>
        <v>https://docs.wto.org/imrd/directdoc.asp?DDFDocuments/v/G/TBTN24/CHN1861.DOCX</v>
      </c>
    </row>
    <row r="129" spans="1:18" ht="78" customHeight="1" x14ac:dyDescent="0.3">
      <c r="A129" s="2" t="s">
        <v>677</v>
      </c>
      <c r="B129" s="7">
        <v>45436</v>
      </c>
      <c r="C129" s="6" t="str">
        <f>HYPERLINK("https://eping.wto.org/en/Search?viewData= G/TBT/N/CAN/723"," G/TBT/N/CAN/723")</f>
        <v xml:space="preserve"> G/TBT/N/CAN/723</v>
      </c>
      <c r="D129" s="6" t="s">
        <v>89</v>
      </c>
      <c r="E129" s="8" t="s">
        <v>199</v>
      </c>
      <c r="F129" s="8" t="s">
        <v>200</v>
      </c>
      <c r="G129" s="8" t="s">
        <v>201</v>
      </c>
      <c r="H129" s="6" t="s">
        <v>31</v>
      </c>
      <c r="I129" s="6" t="s">
        <v>31</v>
      </c>
      <c r="J129" s="6" t="s">
        <v>62</v>
      </c>
      <c r="K129" s="6" t="s">
        <v>31</v>
      </c>
      <c r="L129" s="6"/>
      <c r="M129" s="7">
        <v>45506</v>
      </c>
      <c r="N129" s="6" t="s">
        <v>25</v>
      </c>
      <c r="O129" s="6"/>
      <c r="P129" s="6" t="str">
        <f>HYPERLINK("https://docs.wto.org/imrd/directdoc.asp?DDFDocuments/t/G/TBTN24/CAN723.DOCX", "https://docs.wto.org/imrd/directdoc.asp?DDFDocuments/t/G/TBTN24/CAN723.DOCX")</f>
        <v>https://docs.wto.org/imrd/directdoc.asp?DDFDocuments/t/G/TBTN24/CAN723.DOCX</v>
      </c>
      <c r="Q129" s="6" t="str">
        <f>HYPERLINK("https://docs.wto.org/imrd/directdoc.asp?DDFDocuments/u/G/TBTN24/CAN723.DOCX", "https://docs.wto.org/imrd/directdoc.asp?DDFDocuments/u/G/TBTN24/CAN723.DOCX")</f>
        <v>https://docs.wto.org/imrd/directdoc.asp?DDFDocuments/u/G/TBTN24/CAN723.DOCX</v>
      </c>
      <c r="R129" s="6" t="str">
        <f>HYPERLINK("https://docs.wto.org/imrd/directdoc.asp?DDFDocuments/v/G/TBTN24/CAN723.DOCX", "https://docs.wto.org/imrd/directdoc.asp?DDFDocuments/v/G/TBTN24/CAN723.DOCX")</f>
        <v>https://docs.wto.org/imrd/directdoc.asp?DDFDocuments/v/G/TBTN24/CAN723.DOCX</v>
      </c>
    </row>
    <row r="130" spans="1:18" ht="78" customHeight="1" x14ac:dyDescent="0.3">
      <c r="A130" s="2" t="s">
        <v>723</v>
      </c>
      <c r="B130" s="7">
        <v>45419</v>
      </c>
      <c r="C130" s="6" t="str">
        <f>HYPERLINK("https://eping.wto.org/en/Search?viewData= G/TBT/N/USA/2118"," G/TBT/N/USA/2118")</f>
        <v xml:space="preserve"> G/TBT/N/USA/2118</v>
      </c>
      <c r="D130" s="6" t="s">
        <v>105</v>
      </c>
      <c r="E130" s="8" t="s">
        <v>487</v>
      </c>
      <c r="F130" s="8" t="s">
        <v>488</v>
      </c>
      <c r="G130" s="8" t="s">
        <v>489</v>
      </c>
      <c r="H130" s="6" t="s">
        <v>31</v>
      </c>
      <c r="I130" s="6" t="s">
        <v>490</v>
      </c>
      <c r="J130" s="6" t="s">
        <v>491</v>
      </c>
      <c r="K130" s="6" t="s">
        <v>31</v>
      </c>
      <c r="L130" s="6"/>
      <c r="M130" s="7" t="s">
        <v>31</v>
      </c>
      <c r="N130" s="6" t="s">
        <v>25</v>
      </c>
      <c r="O130" s="8" t="s">
        <v>492</v>
      </c>
      <c r="P130" s="6" t="str">
        <f>HYPERLINK("https://docs.wto.org/imrd/directdoc.asp?DDFDocuments/t/G/TBTN24/USA2118.DOCX", "https://docs.wto.org/imrd/directdoc.asp?DDFDocuments/t/G/TBTN24/USA2118.DOCX")</f>
        <v>https://docs.wto.org/imrd/directdoc.asp?DDFDocuments/t/G/TBTN24/USA2118.DOCX</v>
      </c>
      <c r="Q130" s="6" t="str">
        <f>HYPERLINK("https://docs.wto.org/imrd/directdoc.asp?DDFDocuments/u/G/TBTN24/USA2118.DOCX", "https://docs.wto.org/imrd/directdoc.asp?DDFDocuments/u/G/TBTN24/USA2118.DOCX")</f>
        <v>https://docs.wto.org/imrd/directdoc.asp?DDFDocuments/u/G/TBTN24/USA2118.DOCX</v>
      </c>
      <c r="R130" s="6" t="str">
        <f>HYPERLINK("https://docs.wto.org/imrd/directdoc.asp?DDFDocuments/v/G/TBTN24/USA2118.DOCX", "https://docs.wto.org/imrd/directdoc.asp?DDFDocuments/v/G/TBTN24/USA2118.DOCX")</f>
        <v>https://docs.wto.org/imrd/directdoc.asp?DDFDocuments/v/G/TBTN24/USA2118.DOCX</v>
      </c>
    </row>
    <row r="131" spans="1:18" ht="78" customHeight="1" x14ac:dyDescent="0.3">
      <c r="A131" s="2" t="s">
        <v>702</v>
      </c>
      <c r="B131" s="7">
        <v>45434</v>
      </c>
      <c r="C131" s="6" t="str">
        <f>HYPERLINK("https://eping.wto.org/en/Search?viewData= G/TBT/N/CHN/1860"," G/TBT/N/CHN/1860")</f>
        <v xml:space="preserve"> G/TBT/N/CHN/1860</v>
      </c>
      <c r="D131" s="6" t="s">
        <v>207</v>
      </c>
      <c r="E131" s="8" t="s">
        <v>290</v>
      </c>
      <c r="F131" s="8" t="s">
        <v>291</v>
      </c>
      <c r="G131" s="8" t="s">
        <v>292</v>
      </c>
      <c r="H131" s="6" t="s">
        <v>226</v>
      </c>
      <c r="I131" s="6" t="s">
        <v>212</v>
      </c>
      <c r="J131" s="6" t="s">
        <v>70</v>
      </c>
      <c r="K131" s="6" t="s">
        <v>31</v>
      </c>
      <c r="L131" s="6"/>
      <c r="M131" s="7">
        <v>45494</v>
      </c>
      <c r="N131" s="6" t="s">
        <v>25</v>
      </c>
      <c r="O131" s="8" t="s">
        <v>293</v>
      </c>
      <c r="P131" s="6" t="str">
        <f>HYPERLINK("https://docs.wto.org/imrd/directdoc.asp?DDFDocuments/t/G/TBTN24/CHN1860.DOCX", "https://docs.wto.org/imrd/directdoc.asp?DDFDocuments/t/G/TBTN24/CHN1860.DOCX")</f>
        <v>https://docs.wto.org/imrd/directdoc.asp?DDFDocuments/t/G/TBTN24/CHN1860.DOCX</v>
      </c>
      <c r="Q131" s="6" t="str">
        <f>HYPERLINK("https://docs.wto.org/imrd/directdoc.asp?DDFDocuments/u/G/TBTN24/CHN1860.DOCX", "https://docs.wto.org/imrd/directdoc.asp?DDFDocuments/u/G/TBTN24/CHN1860.DOCX")</f>
        <v>https://docs.wto.org/imrd/directdoc.asp?DDFDocuments/u/G/TBTN24/CHN1860.DOCX</v>
      </c>
      <c r="R131" s="6" t="str">
        <f>HYPERLINK("https://docs.wto.org/imrd/directdoc.asp?DDFDocuments/v/G/TBTN24/CHN1860.DOCX", "https://docs.wto.org/imrd/directdoc.asp?DDFDocuments/v/G/TBTN24/CHN1860.DOCX")</f>
        <v>https://docs.wto.org/imrd/directdoc.asp?DDFDocuments/v/G/TBTN24/CHN1860.DOCX</v>
      </c>
    </row>
    <row r="132" spans="1:18" ht="78" customHeight="1" x14ac:dyDescent="0.3">
      <c r="A132" s="2" t="s">
        <v>657</v>
      </c>
      <c r="B132" s="7">
        <v>45442</v>
      </c>
      <c r="C132" s="6" t="str">
        <f>HYPERLINK("https://eping.wto.org/en/Search?viewData= G/TBT/N/THA/738"," G/TBT/N/THA/738")</f>
        <v xml:space="preserve"> G/TBT/N/THA/738</v>
      </c>
      <c r="D132" s="6" t="s">
        <v>65</v>
      </c>
      <c r="E132" s="8" t="s">
        <v>66</v>
      </c>
      <c r="F132" s="8" t="s">
        <v>67</v>
      </c>
      <c r="G132" s="8" t="s">
        <v>68</v>
      </c>
      <c r="H132" s="6" t="s">
        <v>31</v>
      </c>
      <c r="I132" s="6" t="s">
        <v>69</v>
      </c>
      <c r="J132" s="6" t="s">
        <v>70</v>
      </c>
      <c r="K132" s="6" t="s">
        <v>31</v>
      </c>
      <c r="L132" s="6"/>
      <c r="M132" s="7">
        <v>45502</v>
      </c>
      <c r="N132" s="6" t="s">
        <v>25</v>
      </c>
      <c r="O132" s="8" t="s">
        <v>71</v>
      </c>
      <c r="P132" s="6" t="str">
        <f>HYPERLINK("https://docs.wto.org/imrd/directdoc.asp?DDFDocuments/t/G/TBTN24/THA738.DOCX", "https://docs.wto.org/imrd/directdoc.asp?DDFDocuments/t/G/TBTN24/THA738.DOCX")</f>
        <v>https://docs.wto.org/imrd/directdoc.asp?DDFDocuments/t/G/TBTN24/THA738.DOCX</v>
      </c>
      <c r="Q132" s="6" t="str">
        <f>HYPERLINK("https://docs.wto.org/imrd/directdoc.asp?DDFDocuments/u/G/TBTN24/THA738.DOCX", "https://docs.wto.org/imrd/directdoc.asp?DDFDocuments/u/G/TBTN24/THA738.DOCX")</f>
        <v>https://docs.wto.org/imrd/directdoc.asp?DDFDocuments/u/G/TBTN24/THA738.DOCX</v>
      </c>
      <c r="R132" s="6" t="str">
        <f>HYPERLINK("https://docs.wto.org/imrd/directdoc.asp?DDFDocuments/v/G/TBTN24/THA738.DOCX", "https://docs.wto.org/imrd/directdoc.asp?DDFDocuments/v/G/TBTN24/THA738.DOCX")</f>
        <v>https://docs.wto.org/imrd/directdoc.asp?DDFDocuments/v/G/TBTN24/THA738.DOCX</v>
      </c>
    </row>
    <row r="133" spans="1:18" ht="78" customHeight="1" x14ac:dyDescent="0.3">
      <c r="A133" s="2" t="s">
        <v>750</v>
      </c>
      <c r="B133" s="7">
        <v>45414</v>
      </c>
      <c r="C133" s="6" t="str">
        <f>HYPERLINK("https://eping.wto.org/en/Search?viewData= G/TBT/N/EGY/467"," G/TBT/N/EGY/467")</f>
        <v xml:space="preserve"> G/TBT/N/EGY/467</v>
      </c>
      <c r="D133" s="6" t="s">
        <v>72</v>
      </c>
      <c r="E133" s="8" t="s">
        <v>609</v>
      </c>
      <c r="F133" s="8" t="s">
        <v>610</v>
      </c>
      <c r="G133" s="8" t="s">
        <v>611</v>
      </c>
      <c r="H133" s="6" t="s">
        <v>31</v>
      </c>
      <c r="I133" s="6" t="s">
        <v>612</v>
      </c>
      <c r="J133" s="6" t="s">
        <v>104</v>
      </c>
      <c r="K133" s="6" t="s">
        <v>31</v>
      </c>
      <c r="L133" s="6"/>
      <c r="M133" s="7">
        <v>45474</v>
      </c>
      <c r="N133" s="6" t="s">
        <v>25</v>
      </c>
      <c r="O133" s="6"/>
      <c r="P133" s="6" t="str">
        <f>HYPERLINK("https://docs.wto.org/imrd/directdoc.asp?DDFDocuments/t/G/TBTN24/EGY467.DOCX", "https://docs.wto.org/imrd/directdoc.asp?DDFDocuments/t/G/TBTN24/EGY467.DOCX")</f>
        <v>https://docs.wto.org/imrd/directdoc.asp?DDFDocuments/t/G/TBTN24/EGY467.DOCX</v>
      </c>
      <c r="Q133" s="6" t="str">
        <f>HYPERLINK("https://docs.wto.org/imrd/directdoc.asp?DDFDocuments/u/G/TBTN24/EGY467.DOCX", "https://docs.wto.org/imrd/directdoc.asp?DDFDocuments/u/G/TBTN24/EGY467.DOCX")</f>
        <v>https://docs.wto.org/imrd/directdoc.asp?DDFDocuments/u/G/TBTN24/EGY467.DOCX</v>
      </c>
      <c r="R133" s="6" t="str">
        <f>HYPERLINK("https://docs.wto.org/imrd/directdoc.asp?DDFDocuments/v/G/TBTN24/EGY467.DOCX", "https://docs.wto.org/imrd/directdoc.asp?DDFDocuments/v/G/TBTN24/EGY467.DOCX")</f>
        <v>https://docs.wto.org/imrd/directdoc.asp?DDFDocuments/v/G/TBTN24/EGY467.DOCX</v>
      </c>
    </row>
    <row r="134" spans="1:18" ht="78" customHeight="1" x14ac:dyDescent="0.3">
      <c r="A134" s="2" t="s">
        <v>759</v>
      </c>
      <c r="B134" s="7">
        <v>45439</v>
      </c>
      <c r="C134" s="6" t="str">
        <f>HYPERLINK("https://eping.wto.org/en/Search?viewData= G/TBT/N/MYS/121"," G/TBT/N/MYS/121")</f>
        <v xml:space="preserve"> G/TBT/N/MYS/121</v>
      </c>
      <c r="D134" s="6" t="s">
        <v>161</v>
      </c>
      <c r="E134" s="8" t="s">
        <v>162</v>
      </c>
      <c r="F134" s="8" t="s">
        <v>163</v>
      </c>
      <c r="G134" s="8" t="s">
        <v>164</v>
      </c>
      <c r="H134" s="6" t="s">
        <v>165</v>
      </c>
      <c r="I134" s="6" t="s">
        <v>166</v>
      </c>
      <c r="J134" s="6" t="s">
        <v>167</v>
      </c>
      <c r="K134" s="6" t="s">
        <v>31</v>
      </c>
      <c r="L134" s="6"/>
      <c r="M134" s="7">
        <v>45499</v>
      </c>
      <c r="N134" s="6" t="s">
        <v>25</v>
      </c>
      <c r="O134" s="6"/>
      <c r="P134" s="6" t="str">
        <f>HYPERLINK("https://docs.wto.org/imrd/directdoc.asp?DDFDocuments/t/G/TBTN24/MYS121.DOCX", "https://docs.wto.org/imrd/directdoc.asp?DDFDocuments/t/G/TBTN24/MYS121.DOCX")</f>
        <v>https://docs.wto.org/imrd/directdoc.asp?DDFDocuments/t/G/TBTN24/MYS121.DOCX</v>
      </c>
      <c r="Q134" s="6" t="str">
        <f>HYPERLINK("https://docs.wto.org/imrd/directdoc.asp?DDFDocuments/u/G/TBTN24/MYS121.DOCX", "https://docs.wto.org/imrd/directdoc.asp?DDFDocuments/u/G/TBTN24/MYS121.DOCX")</f>
        <v>https://docs.wto.org/imrd/directdoc.asp?DDFDocuments/u/G/TBTN24/MYS121.DOCX</v>
      </c>
      <c r="R134" s="6" t="str">
        <f>HYPERLINK("https://docs.wto.org/imrd/directdoc.asp?DDFDocuments/v/G/TBTN24/MYS121.DOCX", "https://docs.wto.org/imrd/directdoc.asp?DDFDocuments/v/G/TBTN24/MYS121.DOCX")</f>
        <v>https://docs.wto.org/imrd/directdoc.asp?DDFDocuments/v/G/TBTN24/MYS121.DOCX</v>
      </c>
    </row>
    <row r="135" spans="1:18" ht="78" customHeight="1" x14ac:dyDescent="0.3">
      <c r="A135" s="2" t="s">
        <v>740</v>
      </c>
      <c r="B135" s="7">
        <v>45415</v>
      </c>
      <c r="C135" s="6" t="str">
        <f>HYPERLINK("https://eping.wto.org/en/Search?viewData= G/TBT/N/BDI/464, G/TBT/N/KEN/1610, G/TBT/N/RWA/1011, G/TBT/N/TZA/1118, G/TBT/N/UGA/1922"," G/TBT/N/BDI/464, G/TBT/N/KEN/1610, G/TBT/N/RWA/1011, G/TBT/N/TZA/1118, G/TBT/N/UGA/1922")</f>
        <v xml:space="preserve"> G/TBT/N/BDI/464, G/TBT/N/KEN/1610, G/TBT/N/RWA/1011, G/TBT/N/TZA/1118, G/TBT/N/UGA/1922</v>
      </c>
      <c r="D135" s="6" t="s">
        <v>395</v>
      </c>
      <c r="E135" s="8" t="s">
        <v>568</v>
      </c>
      <c r="F135" s="8" t="s">
        <v>569</v>
      </c>
      <c r="G135" s="8" t="s">
        <v>570</v>
      </c>
      <c r="H135" s="6" t="s">
        <v>571</v>
      </c>
      <c r="I135" s="6" t="s">
        <v>511</v>
      </c>
      <c r="J135" s="6" t="s">
        <v>512</v>
      </c>
      <c r="K135" s="6" t="s">
        <v>513</v>
      </c>
      <c r="L135" s="6"/>
      <c r="M135" s="7">
        <v>45475</v>
      </c>
      <c r="N135" s="6" t="s">
        <v>25</v>
      </c>
      <c r="O135" s="8" t="s">
        <v>572</v>
      </c>
      <c r="P135" s="6" t="str">
        <f>HYPERLINK("https://docs.wto.org/imrd/directdoc.asp?DDFDocuments/t/G/TBTN24/BDI464.DOCX", "https://docs.wto.org/imrd/directdoc.asp?DDFDocuments/t/G/TBTN24/BDI464.DOCX")</f>
        <v>https://docs.wto.org/imrd/directdoc.asp?DDFDocuments/t/G/TBTN24/BDI464.DOCX</v>
      </c>
      <c r="Q135" s="6" t="str">
        <f>HYPERLINK("https://docs.wto.org/imrd/directdoc.asp?DDFDocuments/u/G/TBTN24/BDI464.DOCX", "https://docs.wto.org/imrd/directdoc.asp?DDFDocuments/u/G/TBTN24/BDI464.DOCX")</f>
        <v>https://docs.wto.org/imrd/directdoc.asp?DDFDocuments/u/G/TBTN24/BDI464.DOCX</v>
      </c>
      <c r="R135" s="6" t="str">
        <f>HYPERLINK("https://docs.wto.org/imrd/directdoc.asp?DDFDocuments/v/G/TBTN24/BDI464.DOCX", "https://docs.wto.org/imrd/directdoc.asp?DDFDocuments/v/G/TBTN24/BDI464.DOCX")</f>
        <v>https://docs.wto.org/imrd/directdoc.asp?DDFDocuments/v/G/TBTN24/BDI464.DOCX</v>
      </c>
    </row>
    <row r="136" spans="1:18" ht="78" customHeight="1" x14ac:dyDescent="0.3">
      <c r="A136" s="2" t="s">
        <v>740</v>
      </c>
      <c r="B136" s="7">
        <v>45415</v>
      </c>
      <c r="C136" s="6" t="str">
        <f>HYPERLINK("https://eping.wto.org/en/Search?viewData= G/TBT/N/BDI/464, G/TBT/N/KEN/1610, G/TBT/N/RWA/1011, G/TBT/N/TZA/1118, G/TBT/N/UGA/1922"," G/TBT/N/BDI/464, G/TBT/N/KEN/1610, G/TBT/N/RWA/1011, G/TBT/N/TZA/1118, G/TBT/N/UGA/1922")</f>
        <v xml:space="preserve"> G/TBT/N/BDI/464, G/TBT/N/KEN/1610, G/TBT/N/RWA/1011, G/TBT/N/TZA/1118, G/TBT/N/UGA/1922</v>
      </c>
      <c r="D136" s="6" t="s">
        <v>34</v>
      </c>
      <c r="E136" s="8" t="s">
        <v>568</v>
      </c>
      <c r="F136" s="8" t="s">
        <v>569</v>
      </c>
      <c r="G136" s="8" t="s">
        <v>570</v>
      </c>
      <c r="H136" s="6" t="s">
        <v>571</v>
      </c>
      <c r="I136" s="6" t="s">
        <v>511</v>
      </c>
      <c r="J136" s="6" t="s">
        <v>512</v>
      </c>
      <c r="K136" s="6" t="s">
        <v>513</v>
      </c>
      <c r="L136" s="6"/>
      <c r="M136" s="7">
        <v>45475</v>
      </c>
      <c r="N136" s="6" t="s">
        <v>25</v>
      </c>
      <c r="O136" s="8" t="s">
        <v>572</v>
      </c>
      <c r="P136" s="6" t="str">
        <f>HYPERLINK("https://docs.wto.org/imrd/directdoc.asp?DDFDocuments/t/G/TBTN24/BDI464.DOCX", "https://docs.wto.org/imrd/directdoc.asp?DDFDocuments/t/G/TBTN24/BDI464.DOCX")</f>
        <v>https://docs.wto.org/imrd/directdoc.asp?DDFDocuments/t/G/TBTN24/BDI464.DOCX</v>
      </c>
      <c r="Q136" s="6" t="str">
        <f>HYPERLINK("https://docs.wto.org/imrd/directdoc.asp?DDFDocuments/u/G/TBTN24/BDI464.DOCX", "https://docs.wto.org/imrd/directdoc.asp?DDFDocuments/u/G/TBTN24/BDI464.DOCX")</f>
        <v>https://docs.wto.org/imrd/directdoc.asp?DDFDocuments/u/G/TBTN24/BDI464.DOCX</v>
      </c>
      <c r="R136" s="6" t="str">
        <f>HYPERLINK("https://docs.wto.org/imrd/directdoc.asp?DDFDocuments/v/G/TBTN24/BDI464.DOCX", "https://docs.wto.org/imrd/directdoc.asp?DDFDocuments/v/G/TBTN24/BDI464.DOCX")</f>
        <v>https://docs.wto.org/imrd/directdoc.asp?DDFDocuments/v/G/TBTN24/BDI464.DOCX</v>
      </c>
    </row>
    <row r="137" spans="1:18" ht="78" customHeight="1" x14ac:dyDescent="0.3">
      <c r="A137" s="2" t="s">
        <v>740</v>
      </c>
      <c r="B137" s="7">
        <v>45415</v>
      </c>
      <c r="C137" s="6" t="str">
        <f>HYPERLINK("https://eping.wto.org/en/Search?viewData= G/TBT/N/BDI/464, G/TBT/N/KEN/1610, G/TBT/N/RWA/1011, G/TBT/N/TZA/1118, G/TBT/N/UGA/1922"," G/TBT/N/BDI/464, G/TBT/N/KEN/1610, G/TBT/N/RWA/1011, G/TBT/N/TZA/1118, G/TBT/N/UGA/1922")</f>
        <v xml:space="preserve"> G/TBT/N/BDI/464, G/TBT/N/KEN/1610, G/TBT/N/RWA/1011, G/TBT/N/TZA/1118, G/TBT/N/UGA/1922</v>
      </c>
      <c r="D137" s="6" t="s">
        <v>430</v>
      </c>
      <c r="E137" s="8" t="s">
        <v>568</v>
      </c>
      <c r="F137" s="8" t="s">
        <v>569</v>
      </c>
      <c r="G137" s="8" t="s">
        <v>570</v>
      </c>
      <c r="H137" s="6" t="s">
        <v>571</v>
      </c>
      <c r="I137" s="6" t="s">
        <v>511</v>
      </c>
      <c r="J137" s="6" t="s">
        <v>512</v>
      </c>
      <c r="K137" s="6" t="s">
        <v>513</v>
      </c>
      <c r="L137" s="6"/>
      <c r="M137" s="7">
        <v>45475</v>
      </c>
      <c r="N137" s="6" t="s">
        <v>25</v>
      </c>
      <c r="O137" s="8" t="s">
        <v>572</v>
      </c>
      <c r="P137" s="6" t="str">
        <f>HYPERLINK("https://docs.wto.org/imrd/directdoc.asp?DDFDocuments/t/G/TBTN24/BDI464.DOCX", "https://docs.wto.org/imrd/directdoc.asp?DDFDocuments/t/G/TBTN24/BDI464.DOCX")</f>
        <v>https://docs.wto.org/imrd/directdoc.asp?DDFDocuments/t/G/TBTN24/BDI464.DOCX</v>
      </c>
      <c r="Q137" s="6" t="str">
        <f>HYPERLINK("https://docs.wto.org/imrd/directdoc.asp?DDFDocuments/u/G/TBTN24/BDI464.DOCX", "https://docs.wto.org/imrd/directdoc.asp?DDFDocuments/u/G/TBTN24/BDI464.DOCX")</f>
        <v>https://docs.wto.org/imrd/directdoc.asp?DDFDocuments/u/G/TBTN24/BDI464.DOCX</v>
      </c>
      <c r="R137" s="6" t="str">
        <f>HYPERLINK("https://docs.wto.org/imrd/directdoc.asp?DDFDocuments/v/G/TBTN24/BDI464.DOCX", "https://docs.wto.org/imrd/directdoc.asp?DDFDocuments/v/G/TBTN24/BDI464.DOCX")</f>
        <v>https://docs.wto.org/imrd/directdoc.asp?DDFDocuments/v/G/TBTN24/BDI464.DOCX</v>
      </c>
    </row>
    <row r="138" spans="1:18" ht="78" customHeight="1" x14ac:dyDescent="0.3">
      <c r="A138" s="2" t="s">
        <v>740</v>
      </c>
      <c r="B138" s="7">
        <v>45415</v>
      </c>
      <c r="C138" s="6" t="str">
        <f>HYPERLINK("https://eping.wto.org/en/Search?viewData= G/TBT/N/BDI/464, G/TBT/N/KEN/1610, G/TBT/N/RWA/1011, G/TBT/N/TZA/1118, G/TBT/N/UGA/1922"," G/TBT/N/BDI/464, G/TBT/N/KEN/1610, G/TBT/N/RWA/1011, G/TBT/N/TZA/1118, G/TBT/N/UGA/1922")</f>
        <v xml:space="preserve"> G/TBT/N/BDI/464, G/TBT/N/KEN/1610, G/TBT/N/RWA/1011, G/TBT/N/TZA/1118, G/TBT/N/UGA/1922</v>
      </c>
      <c r="D138" s="6" t="s">
        <v>324</v>
      </c>
      <c r="E138" s="8" t="s">
        <v>568</v>
      </c>
      <c r="F138" s="8" t="s">
        <v>569</v>
      </c>
      <c r="G138" s="8" t="s">
        <v>570</v>
      </c>
      <c r="H138" s="6" t="s">
        <v>571</v>
      </c>
      <c r="I138" s="6" t="s">
        <v>511</v>
      </c>
      <c r="J138" s="6" t="s">
        <v>512</v>
      </c>
      <c r="K138" s="6" t="s">
        <v>513</v>
      </c>
      <c r="L138" s="6"/>
      <c r="M138" s="7">
        <v>45475</v>
      </c>
      <c r="N138" s="6" t="s">
        <v>25</v>
      </c>
      <c r="O138" s="8" t="s">
        <v>572</v>
      </c>
      <c r="P138" s="6" t="str">
        <f>HYPERLINK("https://docs.wto.org/imrd/directdoc.asp?DDFDocuments/t/G/TBTN24/BDI464.DOCX", "https://docs.wto.org/imrd/directdoc.asp?DDFDocuments/t/G/TBTN24/BDI464.DOCX")</f>
        <v>https://docs.wto.org/imrd/directdoc.asp?DDFDocuments/t/G/TBTN24/BDI464.DOCX</v>
      </c>
      <c r="Q138" s="6" t="str">
        <f>HYPERLINK("https://docs.wto.org/imrd/directdoc.asp?DDFDocuments/u/G/TBTN24/BDI464.DOCX", "https://docs.wto.org/imrd/directdoc.asp?DDFDocuments/u/G/TBTN24/BDI464.DOCX")</f>
        <v>https://docs.wto.org/imrd/directdoc.asp?DDFDocuments/u/G/TBTN24/BDI464.DOCX</v>
      </c>
      <c r="R138" s="6" t="str">
        <f>HYPERLINK("https://docs.wto.org/imrd/directdoc.asp?DDFDocuments/v/G/TBTN24/BDI464.DOCX", "https://docs.wto.org/imrd/directdoc.asp?DDFDocuments/v/G/TBTN24/BDI464.DOCX")</f>
        <v>https://docs.wto.org/imrd/directdoc.asp?DDFDocuments/v/G/TBTN24/BDI464.DOCX</v>
      </c>
    </row>
    <row r="139" spans="1:18" ht="78" customHeight="1" x14ac:dyDescent="0.3">
      <c r="A139" s="2" t="s">
        <v>740</v>
      </c>
      <c r="B139" s="7">
        <v>45415</v>
      </c>
      <c r="C139" s="6" t="str">
        <f>HYPERLINK("https://eping.wto.org/en/Search?viewData= G/TBT/N/BDI/464, G/TBT/N/KEN/1610, G/TBT/N/RWA/1011, G/TBT/N/TZA/1118, G/TBT/N/UGA/1922"," G/TBT/N/BDI/464, G/TBT/N/KEN/1610, G/TBT/N/RWA/1011, G/TBT/N/TZA/1118, G/TBT/N/UGA/1922")</f>
        <v xml:space="preserve"> G/TBT/N/BDI/464, G/TBT/N/KEN/1610, G/TBT/N/RWA/1011, G/TBT/N/TZA/1118, G/TBT/N/UGA/1922</v>
      </c>
      <c r="D139" s="6" t="s">
        <v>455</v>
      </c>
      <c r="E139" s="8" t="s">
        <v>568</v>
      </c>
      <c r="F139" s="8" t="s">
        <v>569</v>
      </c>
      <c r="G139" s="8" t="s">
        <v>570</v>
      </c>
      <c r="H139" s="6" t="s">
        <v>571</v>
      </c>
      <c r="I139" s="6" t="s">
        <v>511</v>
      </c>
      <c r="J139" s="6" t="s">
        <v>512</v>
      </c>
      <c r="K139" s="6" t="s">
        <v>513</v>
      </c>
      <c r="L139" s="6"/>
      <c r="M139" s="7">
        <v>45475</v>
      </c>
      <c r="N139" s="6" t="s">
        <v>25</v>
      </c>
      <c r="O139" s="8" t="s">
        <v>572</v>
      </c>
      <c r="P139" s="6" t="str">
        <f>HYPERLINK("https://docs.wto.org/imrd/directdoc.asp?DDFDocuments/t/G/TBTN24/BDI464.DOCX", "https://docs.wto.org/imrd/directdoc.asp?DDFDocuments/t/G/TBTN24/BDI464.DOCX")</f>
        <v>https://docs.wto.org/imrd/directdoc.asp?DDFDocuments/t/G/TBTN24/BDI464.DOCX</v>
      </c>
      <c r="Q139" s="6" t="str">
        <f>HYPERLINK("https://docs.wto.org/imrd/directdoc.asp?DDFDocuments/u/G/TBTN24/BDI464.DOCX", "https://docs.wto.org/imrd/directdoc.asp?DDFDocuments/u/G/TBTN24/BDI464.DOCX")</f>
        <v>https://docs.wto.org/imrd/directdoc.asp?DDFDocuments/u/G/TBTN24/BDI464.DOCX</v>
      </c>
      <c r="R139" s="6" t="str">
        <f>HYPERLINK("https://docs.wto.org/imrd/directdoc.asp?DDFDocuments/v/G/TBTN24/BDI464.DOCX", "https://docs.wto.org/imrd/directdoc.asp?DDFDocuments/v/G/TBTN24/BDI464.DOCX")</f>
        <v>https://docs.wto.org/imrd/directdoc.asp?DDFDocuments/v/G/TBTN24/BDI464.DOCX</v>
      </c>
    </row>
    <row r="140" spans="1:18" ht="78" customHeight="1" x14ac:dyDescent="0.3">
      <c r="A140" s="2" t="s">
        <v>742</v>
      </c>
      <c r="B140" s="7">
        <v>45415</v>
      </c>
      <c r="C140" s="6" t="str">
        <f>HYPERLINK("https://eping.wto.org/en/Search?viewData= G/TBT/N/BDI/467, G/TBT/N/KEN/1613, G/TBT/N/RWA/1014, G/TBT/N/TZA/1121, G/TBT/N/UGA/1925"," G/TBT/N/BDI/467, G/TBT/N/KEN/1613, G/TBT/N/RWA/1014, G/TBT/N/TZA/1121, G/TBT/N/UGA/1925")</f>
        <v xml:space="preserve"> G/TBT/N/BDI/467, G/TBT/N/KEN/1613, G/TBT/N/RWA/1014, G/TBT/N/TZA/1121, G/TBT/N/UGA/1925</v>
      </c>
      <c r="D140" s="6" t="s">
        <v>430</v>
      </c>
      <c r="E140" s="8" t="s">
        <v>573</v>
      </c>
      <c r="F140" s="8" t="s">
        <v>574</v>
      </c>
      <c r="G140" s="8" t="s">
        <v>575</v>
      </c>
      <c r="H140" s="6" t="s">
        <v>576</v>
      </c>
      <c r="I140" s="6" t="s">
        <v>329</v>
      </c>
      <c r="J140" s="6" t="s">
        <v>387</v>
      </c>
      <c r="K140" s="6" t="s">
        <v>41</v>
      </c>
      <c r="L140" s="6"/>
      <c r="M140" s="7">
        <v>45475</v>
      </c>
      <c r="N140" s="6" t="s">
        <v>25</v>
      </c>
      <c r="O140" s="8" t="s">
        <v>577</v>
      </c>
      <c r="P140" s="6" t="str">
        <f>HYPERLINK("https://docs.wto.org/imrd/directdoc.asp?DDFDocuments/t/G/TBTN24/BDI467.DOCX", "https://docs.wto.org/imrd/directdoc.asp?DDFDocuments/t/G/TBTN24/BDI467.DOCX")</f>
        <v>https://docs.wto.org/imrd/directdoc.asp?DDFDocuments/t/G/TBTN24/BDI467.DOCX</v>
      </c>
      <c r="Q140" s="6" t="str">
        <f>HYPERLINK("https://docs.wto.org/imrd/directdoc.asp?DDFDocuments/u/G/TBTN24/BDI467.DOCX", "https://docs.wto.org/imrd/directdoc.asp?DDFDocuments/u/G/TBTN24/BDI467.DOCX")</f>
        <v>https://docs.wto.org/imrd/directdoc.asp?DDFDocuments/u/G/TBTN24/BDI467.DOCX</v>
      </c>
      <c r="R140" s="6" t="str">
        <f>HYPERLINK("https://docs.wto.org/imrd/directdoc.asp?DDFDocuments/v/G/TBTN24/BDI467.DOCX", "https://docs.wto.org/imrd/directdoc.asp?DDFDocuments/v/G/TBTN24/BDI467.DOCX")</f>
        <v>https://docs.wto.org/imrd/directdoc.asp?DDFDocuments/v/G/TBTN24/BDI467.DOCX</v>
      </c>
    </row>
    <row r="141" spans="1:18" ht="78" customHeight="1" x14ac:dyDescent="0.3">
      <c r="A141" s="2" t="s">
        <v>742</v>
      </c>
      <c r="B141" s="7">
        <v>45415</v>
      </c>
      <c r="C141" s="6" t="str">
        <f>HYPERLINK("https://eping.wto.org/en/Search?viewData= G/TBT/N/BDI/467, G/TBT/N/KEN/1613, G/TBT/N/RWA/1014, G/TBT/N/TZA/1121, G/TBT/N/UGA/1925"," G/TBT/N/BDI/467, G/TBT/N/KEN/1613, G/TBT/N/RWA/1014, G/TBT/N/TZA/1121, G/TBT/N/UGA/1925")</f>
        <v xml:space="preserve"> G/TBT/N/BDI/467, G/TBT/N/KEN/1613, G/TBT/N/RWA/1014, G/TBT/N/TZA/1121, G/TBT/N/UGA/1925</v>
      </c>
      <c r="D141" s="6" t="s">
        <v>455</v>
      </c>
      <c r="E141" s="8" t="s">
        <v>573</v>
      </c>
      <c r="F141" s="8" t="s">
        <v>574</v>
      </c>
      <c r="G141" s="8" t="s">
        <v>575</v>
      </c>
      <c r="H141" s="6" t="s">
        <v>576</v>
      </c>
      <c r="I141" s="6" t="s">
        <v>329</v>
      </c>
      <c r="J141" s="6" t="s">
        <v>387</v>
      </c>
      <c r="K141" s="6" t="s">
        <v>41</v>
      </c>
      <c r="L141" s="6"/>
      <c r="M141" s="7">
        <v>45475</v>
      </c>
      <c r="N141" s="6" t="s">
        <v>25</v>
      </c>
      <c r="O141" s="8" t="s">
        <v>577</v>
      </c>
      <c r="P141" s="6" t="str">
        <f>HYPERLINK("https://docs.wto.org/imrd/directdoc.asp?DDFDocuments/t/G/TBTN24/BDI467.DOCX", "https://docs.wto.org/imrd/directdoc.asp?DDFDocuments/t/G/TBTN24/BDI467.DOCX")</f>
        <v>https://docs.wto.org/imrd/directdoc.asp?DDFDocuments/t/G/TBTN24/BDI467.DOCX</v>
      </c>
      <c r="Q141" s="6" t="str">
        <f>HYPERLINK("https://docs.wto.org/imrd/directdoc.asp?DDFDocuments/u/G/TBTN24/BDI467.DOCX", "https://docs.wto.org/imrd/directdoc.asp?DDFDocuments/u/G/TBTN24/BDI467.DOCX")</f>
        <v>https://docs.wto.org/imrd/directdoc.asp?DDFDocuments/u/G/TBTN24/BDI467.DOCX</v>
      </c>
      <c r="R141" s="6" t="str">
        <f>HYPERLINK("https://docs.wto.org/imrd/directdoc.asp?DDFDocuments/v/G/TBTN24/BDI467.DOCX", "https://docs.wto.org/imrd/directdoc.asp?DDFDocuments/v/G/TBTN24/BDI467.DOCX")</f>
        <v>https://docs.wto.org/imrd/directdoc.asp?DDFDocuments/v/G/TBTN24/BDI467.DOCX</v>
      </c>
    </row>
    <row r="142" spans="1:18" ht="78" customHeight="1" x14ac:dyDescent="0.3">
      <c r="A142" s="2" t="s">
        <v>742</v>
      </c>
      <c r="B142" s="7">
        <v>45415</v>
      </c>
      <c r="C142" s="6" t="str">
        <f>HYPERLINK("https://eping.wto.org/en/Search?viewData= G/TBT/N/BDI/467, G/TBT/N/KEN/1613, G/TBT/N/RWA/1014, G/TBT/N/TZA/1121, G/TBT/N/UGA/1925"," G/TBT/N/BDI/467, G/TBT/N/KEN/1613, G/TBT/N/RWA/1014, G/TBT/N/TZA/1121, G/TBT/N/UGA/1925")</f>
        <v xml:space="preserve"> G/TBT/N/BDI/467, G/TBT/N/KEN/1613, G/TBT/N/RWA/1014, G/TBT/N/TZA/1121, G/TBT/N/UGA/1925</v>
      </c>
      <c r="D142" s="6" t="s">
        <v>324</v>
      </c>
      <c r="E142" s="8" t="s">
        <v>573</v>
      </c>
      <c r="F142" s="8" t="s">
        <v>574</v>
      </c>
      <c r="G142" s="8" t="s">
        <v>575</v>
      </c>
      <c r="H142" s="6" t="s">
        <v>576</v>
      </c>
      <c r="I142" s="6" t="s">
        <v>329</v>
      </c>
      <c r="J142" s="6" t="s">
        <v>387</v>
      </c>
      <c r="K142" s="6" t="s">
        <v>41</v>
      </c>
      <c r="L142" s="6"/>
      <c r="M142" s="7">
        <v>45475</v>
      </c>
      <c r="N142" s="6" t="s">
        <v>25</v>
      </c>
      <c r="O142" s="8" t="s">
        <v>577</v>
      </c>
      <c r="P142" s="6" t="str">
        <f>HYPERLINK("https://docs.wto.org/imrd/directdoc.asp?DDFDocuments/t/G/TBTN24/BDI467.DOCX", "https://docs.wto.org/imrd/directdoc.asp?DDFDocuments/t/G/TBTN24/BDI467.DOCX")</f>
        <v>https://docs.wto.org/imrd/directdoc.asp?DDFDocuments/t/G/TBTN24/BDI467.DOCX</v>
      </c>
      <c r="Q142" s="6" t="str">
        <f>HYPERLINK("https://docs.wto.org/imrd/directdoc.asp?DDFDocuments/u/G/TBTN24/BDI467.DOCX", "https://docs.wto.org/imrd/directdoc.asp?DDFDocuments/u/G/TBTN24/BDI467.DOCX")</f>
        <v>https://docs.wto.org/imrd/directdoc.asp?DDFDocuments/u/G/TBTN24/BDI467.DOCX</v>
      </c>
      <c r="R142" s="6" t="str">
        <f>HYPERLINK("https://docs.wto.org/imrd/directdoc.asp?DDFDocuments/v/G/TBTN24/BDI467.DOCX", "https://docs.wto.org/imrd/directdoc.asp?DDFDocuments/v/G/TBTN24/BDI467.DOCX")</f>
        <v>https://docs.wto.org/imrd/directdoc.asp?DDFDocuments/v/G/TBTN24/BDI467.DOCX</v>
      </c>
    </row>
    <row r="143" spans="1:18" ht="78" customHeight="1" x14ac:dyDescent="0.3">
      <c r="A143" s="2" t="s">
        <v>742</v>
      </c>
      <c r="B143" s="7">
        <v>45415</v>
      </c>
      <c r="C143" s="6" t="str">
        <f>HYPERLINK("https://eping.wto.org/en/Search?viewData= G/TBT/N/BDI/467, G/TBT/N/KEN/1613, G/TBT/N/RWA/1014, G/TBT/N/TZA/1121, G/TBT/N/UGA/1925"," G/TBT/N/BDI/467, G/TBT/N/KEN/1613, G/TBT/N/RWA/1014, G/TBT/N/TZA/1121, G/TBT/N/UGA/1925")</f>
        <v xml:space="preserve"> G/TBT/N/BDI/467, G/TBT/N/KEN/1613, G/TBT/N/RWA/1014, G/TBT/N/TZA/1121, G/TBT/N/UGA/1925</v>
      </c>
      <c r="D143" s="6" t="s">
        <v>395</v>
      </c>
      <c r="E143" s="8" t="s">
        <v>573</v>
      </c>
      <c r="F143" s="8" t="s">
        <v>574</v>
      </c>
      <c r="G143" s="8" t="s">
        <v>575</v>
      </c>
      <c r="H143" s="6" t="s">
        <v>576</v>
      </c>
      <c r="I143" s="6" t="s">
        <v>329</v>
      </c>
      <c r="J143" s="6" t="s">
        <v>387</v>
      </c>
      <c r="K143" s="6" t="s">
        <v>41</v>
      </c>
      <c r="L143" s="6"/>
      <c r="M143" s="7">
        <v>45475</v>
      </c>
      <c r="N143" s="6" t="s">
        <v>25</v>
      </c>
      <c r="O143" s="8" t="s">
        <v>577</v>
      </c>
      <c r="P143" s="6" t="str">
        <f>HYPERLINK("https://docs.wto.org/imrd/directdoc.asp?DDFDocuments/t/G/TBTN24/BDI467.DOCX", "https://docs.wto.org/imrd/directdoc.asp?DDFDocuments/t/G/TBTN24/BDI467.DOCX")</f>
        <v>https://docs.wto.org/imrd/directdoc.asp?DDFDocuments/t/G/TBTN24/BDI467.DOCX</v>
      </c>
      <c r="Q143" s="6" t="str">
        <f>HYPERLINK("https://docs.wto.org/imrd/directdoc.asp?DDFDocuments/u/G/TBTN24/BDI467.DOCX", "https://docs.wto.org/imrd/directdoc.asp?DDFDocuments/u/G/TBTN24/BDI467.DOCX")</f>
        <v>https://docs.wto.org/imrd/directdoc.asp?DDFDocuments/u/G/TBTN24/BDI467.DOCX</v>
      </c>
      <c r="R143" s="6" t="str">
        <f>HYPERLINK("https://docs.wto.org/imrd/directdoc.asp?DDFDocuments/v/G/TBTN24/BDI467.DOCX", "https://docs.wto.org/imrd/directdoc.asp?DDFDocuments/v/G/TBTN24/BDI467.DOCX")</f>
        <v>https://docs.wto.org/imrd/directdoc.asp?DDFDocuments/v/G/TBTN24/BDI467.DOCX</v>
      </c>
    </row>
    <row r="144" spans="1:18" ht="78" customHeight="1" x14ac:dyDescent="0.3">
      <c r="A144" s="2" t="s">
        <v>745</v>
      </c>
      <c r="B144" s="7">
        <v>45415</v>
      </c>
      <c r="C144" s="6" t="str">
        <f>HYPERLINK("https://eping.wto.org/en/Search?viewData= G/TBT/N/BDI/467, G/TBT/N/KEN/1613, G/TBT/N/RWA/1014, G/TBT/N/TZA/1121, G/TBT/N/UGA/1925"," G/TBT/N/BDI/467, G/TBT/N/KEN/1613, G/TBT/N/RWA/1014, G/TBT/N/TZA/1121, G/TBT/N/UGA/1925")</f>
        <v xml:space="preserve"> G/TBT/N/BDI/467, G/TBT/N/KEN/1613, G/TBT/N/RWA/1014, G/TBT/N/TZA/1121, G/TBT/N/UGA/1925</v>
      </c>
      <c r="D144" s="6" t="s">
        <v>34</v>
      </c>
      <c r="E144" s="8" t="s">
        <v>573</v>
      </c>
      <c r="F144" s="8" t="s">
        <v>574</v>
      </c>
      <c r="G144" s="8" t="s">
        <v>575</v>
      </c>
      <c r="H144" s="6" t="s">
        <v>576</v>
      </c>
      <c r="I144" s="6" t="s">
        <v>329</v>
      </c>
      <c r="J144" s="6" t="s">
        <v>387</v>
      </c>
      <c r="K144" s="6" t="s">
        <v>41</v>
      </c>
      <c r="L144" s="6"/>
      <c r="M144" s="7">
        <v>45475</v>
      </c>
      <c r="N144" s="6" t="s">
        <v>25</v>
      </c>
      <c r="O144" s="8" t="s">
        <v>577</v>
      </c>
      <c r="P144" s="6" t="str">
        <f>HYPERLINK("https://docs.wto.org/imrd/directdoc.asp?DDFDocuments/t/G/TBTN24/BDI467.DOCX", "https://docs.wto.org/imrd/directdoc.asp?DDFDocuments/t/G/TBTN24/BDI467.DOCX")</f>
        <v>https://docs.wto.org/imrd/directdoc.asp?DDFDocuments/t/G/TBTN24/BDI467.DOCX</v>
      </c>
      <c r="Q144" s="6" t="str">
        <f>HYPERLINK("https://docs.wto.org/imrd/directdoc.asp?DDFDocuments/u/G/TBTN24/BDI467.DOCX", "https://docs.wto.org/imrd/directdoc.asp?DDFDocuments/u/G/TBTN24/BDI467.DOCX")</f>
        <v>https://docs.wto.org/imrd/directdoc.asp?DDFDocuments/u/G/TBTN24/BDI467.DOCX</v>
      </c>
      <c r="R144" s="6" t="str">
        <f>HYPERLINK("https://docs.wto.org/imrd/directdoc.asp?DDFDocuments/v/G/TBTN24/BDI467.DOCX", "https://docs.wto.org/imrd/directdoc.asp?DDFDocuments/v/G/TBTN24/BDI467.DOCX")</f>
        <v>https://docs.wto.org/imrd/directdoc.asp?DDFDocuments/v/G/TBTN24/BDI467.DOCX</v>
      </c>
    </row>
    <row r="145" spans="1:18" ht="78" customHeight="1" x14ac:dyDescent="0.3">
      <c r="A145" s="2" t="s">
        <v>736</v>
      </c>
      <c r="B145" s="7">
        <v>45415</v>
      </c>
      <c r="C145" s="6" t="str">
        <f>HYPERLINK("https://eping.wto.org/en/Search?viewData= G/TBT/N/BDI/463, G/TBT/N/KEN/1609, G/TBT/N/RWA/1010, G/TBT/N/TZA/1117, G/TBT/N/UGA/1921"," G/TBT/N/BDI/463, G/TBT/N/KEN/1609, G/TBT/N/RWA/1010, G/TBT/N/TZA/1117, G/TBT/N/UGA/1921")</f>
        <v xml:space="preserve"> G/TBT/N/BDI/463, G/TBT/N/KEN/1609, G/TBT/N/RWA/1010, G/TBT/N/TZA/1117, G/TBT/N/UGA/1921</v>
      </c>
      <c r="D145" s="6" t="s">
        <v>324</v>
      </c>
      <c r="E145" s="8" t="s">
        <v>547</v>
      </c>
      <c r="F145" s="8" t="s">
        <v>548</v>
      </c>
      <c r="G145" s="8" t="s">
        <v>549</v>
      </c>
      <c r="H145" s="6" t="s">
        <v>550</v>
      </c>
      <c r="I145" s="6" t="s">
        <v>511</v>
      </c>
      <c r="J145" s="6" t="s">
        <v>512</v>
      </c>
      <c r="K145" s="6" t="s">
        <v>513</v>
      </c>
      <c r="L145" s="6"/>
      <c r="M145" s="7">
        <v>45475</v>
      </c>
      <c r="N145" s="6" t="s">
        <v>25</v>
      </c>
      <c r="O145" s="8" t="s">
        <v>551</v>
      </c>
      <c r="P145" s="6" t="str">
        <f>HYPERLINK("https://docs.wto.org/imrd/directdoc.asp?DDFDocuments/t/G/TBTN24/BDI463.DOCX", "https://docs.wto.org/imrd/directdoc.asp?DDFDocuments/t/G/TBTN24/BDI463.DOCX")</f>
        <v>https://docs.wto.org/imrd/directdoc.asp?DDFDocuments/t/G/TBTN24/BDI463.DOCX</v>
      </c>
      <c r="Q145" s="6" t="str">
        <f>HYPERLINK("https://docs.wto.org/imrd/directdoc.asp?DDFDocuments/u/G/TBTN24/BDI463.DOCX", "https://docs.wto.org/imrd/directdoc.asp?DDFDocuments/u/G/TBTN24/BDI463.DOCX")</f>
        <v>https://docs.wto.org/imrd/directdoc.asp?DDFDocuments/u/G/TBTN24/BDI463.DOCX</v>
      </c>
      <c r="R145" s="6" t="str">
        <f>HYPERLINK("https://docs.wto.org/imrd/directdoc.asp?DDFDocuments/v/G/TBTN24/BDI463.DOCX", "https://docs.wto.org/imrd/directdoc.asp?DDFDocuments/v/G/TBTN24/BDI463.DOCX")</f>
        <v>https://docs.wto.org/imrd/directdoc.asp?DDFDocuments/v/G/TBTN24/BDI463.DOCX</v>
      </c>
    </row>
    <row r="146" spans="1:18" ht="78" customHeight="1" x14ac:dyDescent="0.3">
      <c r="A146" s="2" t="s">
        <v>736</v>
      </c>
      <c r="B146" s="7">
        <v>45415</v>
      </c>
      <c r="C146" s="6" t="str">
        <f>HYPERLINK("https://eping.wto.org/en/Search?viewData= G/TBT/N/BDI/463, G/TBT/N/KEN/1609, G/TBT/N/RWA/1010, G/TBT/N/TZA/1117, G/TBT/N/UGA/1921"," G/TBT/N/BDI/463, G/TBT/N/KEN/1609, G/TBT/N/RWA/1010, G/TBT/N/TZA/1117, G/TBT/N/UGA/1921")</f>
        <v xml:space="preserve"> G/TBT/N/BDI/463, G/TBT/N/KEN/1609, G/TBT/N/RWA/1010, G/TBT/N/TZA/1117, G/TBT/N/UGA/1921</v>
      </c>
      <c r="D146" s="6" t="s">
        <v>395</v>
      </c>
      <c r="E146" s="8" t="s">
        <v>547</v>
      </c>
      <c r="F146" s="8" t="s">
        <v>548</v>
      </c>
      <c r="G146" s="8" t="s">
        <v>549</v>
      </c>
      <c r="H146" s="6" t="s">
        <v>550</v>
      </c>
      <c r="I146" s="6" t="s">
        <v>511</v>
      </c>
      <c r="J146" s="6" t="s">
        <v>512</v>
      </c>
      <c r="K146" s="6" t="s">
        <v>513</v>
      </c>
      <c r="L146" s="6"/>
      <c r="M146" s="7">
        <v>45475</v>
      </c>
      <c r="N146" s="6" t="s">
        <v>25</v>
      </c>
      <c r="O146" s="8" t="s">
        <v>551</v>
      </c>
      <c r="P146" s="6" t="str">
        <f>HYPERLINK("https://docs.wto.org/imrd/directdoc.asp?DDFDocuments/t/G/TBTN24/BDI463.DOCX", "https://docs.wto.org/imrd/directdoc.asp?DDFDocuments/t/G/TBTN24/BDI463.DOCX")</f>
        <v>https://docs.wto.org/imrd/directdoc.asp?DDFDocuments/t/G/TBTN24/BDI463.DOCX</v>
      </c>
      <c r="Q146" s="6" t="str">
        <f>HYPERLINK("https://docs.wto.org/imrd/directdoc.asp?DDFDocuments/u/G/TBTN24/BDI463.DOCX", "https://docs.wto.org/imrd/directdoc.asp?DDFDocuments/u/G/TBTN24/BDI463.DOCX")</f>
        <v>https://docs.wto.org/imrd/directdoc.asp?DDFDocuments/u/G/TBTN24/BDI463.DOCX</v>
      </c>
      <c r="R146" s="6" t="str">
        <f>HYPERLINK("https://docs.wto.org/imrd/directdoc.asp?DDFDocuments/v/G/TBTN24/BDI463.DOCX", "https://docs.wto.org/imrd/directdoc.asp?DDFDocuments/v/G/TBTN24/BDI463.DOCX")</f>
        <v>https://docs.wto.org/imrd/directdoc.asp?DDFDocuments/v/G/TBTN24/BDI463.DOCX</v>
      </c>
    </row>
    <row r="147" spans="1:18" ht="78" customHeight="1" x14ac:dyDescent="0.3">
      <c r="A147" s="2" t="s">
        <v>736</v>
      </c>
      <c r="B147" s="7">
        <v>45415</v>
      </c>
      <c r="C147" s="6" t="str">
        <f>HYPERLINK("https://eping.wto.org/en/Search?viewData= G/TBT/N/BDI/463, G/TBT/N/KEN/1609, G/TBT/N/RWA/1010, G/TBT/N/TZA/1117, G/TBT/N/UGA/1921"," G/TBT/N/BDI/463, G/TBT/N/KEN/1609, G/TBT/N/RWA/1010, G/TBT/N/TZA/1117, G/TBT/N/UGA/1921")</f>
        <v xml:space="preserve"> G/TBT/N/BDI/463, G/TBT/N/KEN/1609, G/TBT/N/RWA/1010, G/TBT/N/TZA/1117, G/TBT/N/UGA/1921</v>
      </c>
      <c r="D147" s="6" t="s">
        <v>455</v>
      </c>
      <c r="E147" s="8" t="s">
        <v>547</v>
      </c>
      <c r="F147" s="8" t="s">
        <v>548</v>
      </c>
      <c r="G147" s="8" t="s">
        <v>549</v>
      </c>
      <c r="H147" s="6" t="s">
        <v>550</v>
      </c>
      <c r="I147" s="6" t="s">
        <v>511</v>
      </c>
      <c r="J147" s="6" t="s">
        <v>512</v>
      </c>
      <c r="K147" s="6" t="s">
        <v>513</v>
      </c>
      <c r="L147" s="6"/>
      <c r="M147" s="7">
        <v>45475</v>
      </c>
      <c r="N147" s="6" t="s">
        <v>25</v>
      </c>
      <c r="O147" s="8" t="s">
        <v>551</v>
      </c>
      <c r="P147" s="6" t="str">
        <f>HYPERLINK("https://docs.wto.org/imrd/directdoc.asp?DDFDocuments/t/G/TBTN24/BDI463.DOCX", "https://docs.wto.org/imrd/directdoc.asp?DDFDocuments/t/G/TBTN24/BDI463.DOCX")</f>
        <v>https://docs.wto.org/imrd/directdoc.asp?DDFDocuments/t/G/TBTN24/BDI463.DOCX</v>
      </c>
      <c r="Q147" s="6" t="str">
        <f>HYPERLINK("https://docs.wto.org/imrd/directdoc.asp?DDFDocuments/u/G/TBTN24/BDI463.DOCX", "https://docs.wto.org/imrd/directdoc.asp?DDFDocuments/u/G/TBTN24/BDI463.DOCX")</f>
        <v>https://docs.wto.org/imrd/directdoc.asp?DDFDocuments/u/G/TBTN24/BDI463.DOCX</v>
      </c>
      <c r="R147" s="6" t="str">
        <f>HYPERLINK("https://docs.wto.org/imrd/directdoc.asp?DDFDocuments/v/G/TBTN24/BDI463.DOCX", "https://docs.wto.org/imrd/directdoc.asp?DDFDocuments/v/G/TBTN24/BDI463.DOCX")</f>
        <v>https://docs.wto.org/imrd/directdoc.asp?DDFDocuments/v/G/TBTN24/BDI463.DOCX</v>
      </c>
    </row>
    <row r="148" spans="1:18" ht="78" customHeight="1" x14ac:dyDescent="0.3">
      <c r="A148" s="2" t="s">
        <v>736</v>
      </c>
      <c r="B148" s="7">
        <v>45415</v>
      </c>
      <c r="C148" s="6" t="str">
        <f>HYPERLINK("https://eping.wto.org/en/Search?viewData= G/TBT/N/BDI/463, G/TBT/N/KEN/1609, G/TBT/N/RWA/1010, G/TBT/N/TZA/1117, G/TBT/N/UGA/1921"," G/TBT/N/BDI/463, G/TBT/N/KEN/1609, G/TBT/N/RWA/1010, G/TBT/N/TZA/1117, G/TBT/N/UGA/1921")</f>
        <v xml:space="preserve"> G/TBT/N/BDI/463, G/TBT/N/KEN/1609, G/TBT/N/RWA/1010, G/TBT/N/TZA/1117, G/TBT/N/UGA/1921</v>
      </c>
      <c r="D148" s="6" t="s">
        <v>34</v>
      </c>
      <c r="E148" s="8" t="s">
        <v>547</v>
      </c>
      <c r="F148" s="8" t="s">
        <v>548</v>
      </c>
      <c r="G148" s="8" t="s">
        <v>549</v>
      </c>
      <c r="H148" s="6" t="s">
        <v>550</v>
      </c>
      <c r="I148" s="6" t="s">
        <v>511</v>
      </c>
      <c r="J148" s="6" t="s">
        <v>512</v>
      </c>
      <c r="K148" s="6" t="s">
        <v>513</v>
      </c>
      <c r="L148" s="6"/>
      <c r="M148" s="7">
        <v>45475</v>
      </c>
      <c r="N148" s="6" t="s">
        <v>25</v>
      </c>
      <c r="O148" s="8" t="s">
        <v>551</v>
      </c>
      <c r="P148" s="6" t="str">
        <f>HYPERLINK("https://docs.wto.org/imrd/directdoc.asp?DDFDocuments/t/G/TBTN24/BDI463.DOCX", "https://docs.wto.org/imrd/directdoc.asp?DDFDocuments/t/G/TBTN24/BDI463.DOCX")</f>
        <v>https://docs.wto.org/imrd/directdoc.asp?DDFDocuments/t/G/TBTN24/BDI463.DOCX</v>
      </c>
      <c r="Q148" s="6" t="str">
        <f>HYPERLINK("https://docs.wto.org/imrd/directdoc.asp?DDFDocuments/u/G/TBTN24/BDI463.DOCX", "https://docs.wto.org/imrd/directdoc.asp?DDFDocuments/u/G/TBTN24/BDI463.DOCX")</f>
        <v>https://docs.wto.org/imrd/directdoc.asp?DDFDocuments/u/G/TBTN24/BDI463.DOCX</v>
      </c>
      <c r="R148" s="6" t="str">
        <f>HYPERLINK("https://docs.wto.org/imrd/directdoc.asp?DDFDocuments/v/G/TBTN24/BDI463.DOCX", "https://docs.wto.org/imrd/directdoc.asp?DDFDocuments/v/G/TBTN24/BDI463.DOCX")</f>
        <v>https://docs.wto.org/imrd/directdoc.asp?DDFDocuments/v/G/TBTN24/BDI463.DOCX</v>
      </c>
    </row>
    <row r="149" spans="1:18" ht="78" customHeight="1" x14ac:dyDescent="0.3">
      <c r="A149" s="2" t="s">
        <v>736</v>
      </c>
      <c r="B149" s="7">
        <v>45415</v>
      </c>
      <c r="C149" s="6" t="str">
        <f>HYPERLINK("https://eping.wto.org/en/Search?viewData= G/TBT/N/BDI/463, G/TBT/N/KEN/1609, G/TBT/N/RWA/1010, G/TBT/N/TZA/1117, G/TBT/N/UGA/1921"," G/TBT/N/BDI/463, G/TBT/N/KEN/1609, G/TBT/N/RWA/1010, G/TBT/N/TZA/1117, G/TBT/N/UGA/1921")</f>
        <v xml:space="preserve"> G/TBT/N/BDI/463, G/TBT/N/KEN/1609, G/TBT/N/RWA/1010, G/TBT/N/TZA/1117, G/TBT/N/UGA/1921</v>
      </c>
      <c r="D149" s="6" t="s">
        <v>430</v>
      </c>
      <c r="E149" s="8" t="s">
        <v>547</v>
      </c>
      <c r="F149" s="8" t="s">
        <v>548</v>
      </c>
      <c r="G149" s="8" t="s">
        <v>549</v>
      </c>
      <c r="H149" s="6" t="s">
        <v>550</v>
      </c>
      <c r="I149" s="6" t="s">
        <v>511</v>
      </c>
      <c r="J149" s="6" t="s">
        <v>512</v>
      </c>
      <c r="K149" s="6" t="s">
        <v>513</v>
      </c>
      <c r="L149" s="6"/>
      <c r="M149" s="7">
        <v>45475</v>
      </c>
      <c r="N149" s="6" t="s">
        <v>25</v>
      </c>
      <c r="O149" s="8" t="s">
        <v>551</v>
      </c>
      <c r="P149" s="6" t="str">
        <f>HYPERLINK("https://docs.wto.org/imrd/directdoc.asp?DDFDocuments/t/G/TBTN24/BDI463.DOCX", "https://docs.wto.org/imrd/directdoc.asp?DDFDocuments/t/G/TBTN24/BDI463.DOCX")</f>
        <v>https://docs.wto.org/imrd/directdoc.asp?DDFDocuments/t/G/TBTN24/BDI463.DOCX</v>
      </c>
      <c r="Q149" s="6" t="str">
        <f>HYPERLINK("https://docs.wto.org/imrd/directdoc.asp?DDFDocuments/u/G/TBTN24/BDI463.DOCX", "https://docs.wto.org/imrd/directdoc.asp?DDFDocuments/u/G/TBTN24/BDI463.DOCX")</f>
        <v>https://docs.wto.org/imrd/directdoc.asp?DDFDocuments/u/G/TBTN24/BDI463.DOCX</v>
      </c>
      <c r="R149" s="6" t="str">
        <f>HYPERLINK("https://docs.wto.org/imrd/directdoc.asp?DDFDocuments/v/G/TBTN24/BDI463.DOCX", "https://docs.wto.org/imrd/directdoc.asp?DDFDocuments/v/G/TBTN24/BDI463.DOCX")</f>
        <v>https://docs.wto.org/imrd/directdoc.asp?DDFDocuments/v/G/TBTN24/BDI463.DOCX</v>
      </c>
    </row>
    <row r="150" spans="1:18" ht="78" customHeight="1" x14ac:dyDescent="0.3">
      <c r="A150" s="2" t="s">
        <v>726</v>
      </c>
      <c r="B150" s="7">
        <v>45418</v>
      </c>
      <c r="C150" s="6" t="str">
        <f>HYPERLINK("https://eping.wto.org/en/Search?viewData= G/TBT/N/BDI/474, G/TBT/N/KEN/1620, G/TBT/N/RWA/1021, G/TBT/N/TZA/1128, G/TBT/N/UGA/1932"," G/TBT/N/BDI/474, G/TBT/N/KEN/1620, G/TBT/N/RWA/1021, G/TBT/N/TZA/1128, G/TBT/N/UGA/1932")</f>
        <v xml:space="preserve"> G/TBT/N/BDI/474, G/TBT/N/KEN/1620, G/TBT/N/RWA/1021, G/TBT/N/TZA/1128, G/TBT/N/UGA/1932</v>
      </c>
      <c r="D150" s="6" t="s">
        <v>430</v>
      </c>
      <c r="E150" s="8" t="s">
        <v>515</v>
      </c>
      <c r="F150" s="8" t="s">
        <v>516</v>
      </c>
      <c r="G150" s="8" t="s">
        <v>517</v>
      </c>
      <c r="H150" s="6" t="s">
        <v>518</v>
      </c>
      <c r="I150" s="6" t="s">
        <v>511</v>
      </c>
      <c r="J150" s="6" t="s">
        <v>512</v>
      </c>
      <c r="K150" s="6" t="s">
        <v>513</v>
      </c>
      <c r="L150" s="6"/>
      <c r="M150" s="7">
        <v>45478</v>
      </c>
      <c r="N150" s="6" t="s">
        <v>25</v>
      </c>
      <c r="O150" s="8" t="s">
        <v>519</v>
      </c>
      <c r="P150" s="6" t="str">
        <f>HYPERLINK("https://docs.wto.org/imrd/directdoc.asp?DDFDocuments/t/G/TBTN24/BDI474.DOCX", "https://docs.wto.org/imrd/directdoc.asp?DDFDocuments/t/G/TBTN24/BDI474.DOCX")</f>
        <v>https://docs.wto.org/imrd/directdoc.asp?DDFDocuments/t/G/TBTN24/BDI474.DOCX</v>
      </c>
      <c r="Q150" s="6" t="str">
        <f>HYPERLINK("https://docs.wto.org/imrd/directdoc.asp?DDFDocuments/u/G/TBTN24/BDI474.DOCX", "https://docs.wto.org/imrd/directdoc.asp?DDFDocuments/u/G/TBTN24/BDI474.DOCX")</f>
        <v>https://docs.wto.org/imrd/directdoc.asp?DDFDocuments/u/G/TBTN24/BDI474.DOCX</v>
      </c>
      <c r="R150" s="6" t="str">
        <f>HYPERLINK("https://docs.wto.org/imrd/directdoc.asp?DDFDocuments/v/G/TBTN24/BDI474.DOCX", "https://docs.wto.org/imrd/directdoc.asp?DDFDocuments/v/G/TBTN24/BDI474.DOCX")</f>
        <v>https://docs.wto.org/imrd/directdoc.asp?DDFDocuments/v/G/TBTN24/BDI474.DOCX</v>
      </c>
    </row>
    <row r="151" spans="1:18" ht="78" customHeight="1" x14ac:dyDescent="0.3">
      <c r="A151" s="2" t="s">
        <v>726</v>
      </c>
      <c r="B151" s="7">
        <v>45418</v>
      </c>
      <c r="C151" s="6" t="str">
        <f>HYPERLINK("https://eping.wto.org/en/Search?viewData= G/TBT/N/BDI/474, G/TBT/N/KEN/1620, G/TBT/N/RWA/1021, G/TBT/N/TZA/1128, G/TBT/N/UGA/1932"," G/TBT/N/BDI/474, G/TBT/N/KEN/1620, G/TBT/N/RWA/1021, G/TBT/N/TZA/1128, G/TBT/N/UGA/1932")</f>
        <v xml:space="preserve"> G/TBT/N/BDI/474, G/TBT/N/KEN/1620, G/TBT/N/RWA/1021, G/TBT/N/TZA/1128, G/TBT/N/UGA/1932</v>
      </c>
      <c r="D151" s="6" t="s">
        <v>324</v>
      </c>
      <c r="E151" s="8" t="s">
        <v>515</v>
      </c>
      <c r="F151" s="8" t="s">
        <v>516</v>
      </c>
      <c r="G151" s="8" t="s">
        <v>517</v>
      </c>
      <c r="H151" s="6" t="s">
        <v>518</v>
      </c>
      <c r="I151" s="6" t="s">
        <v>511</v>
      </c>
      <c r="J151" s="6" t="s">
        <v>512</v>
      </c>
      <c r="K151" s="6" t="s">
        <v>513</v>
      </c>
      <c r="L151" s="6"/>
      <c r="M151" s="7">
        <v>45478</v>
      </c>
      <c r="N151" s="6" t="s">
        <v>25</v>
      </c>
      <c r="O151" s="8" t="s">
        <v>519</v>
      </c>
      <c r="P151" s="6" t="str">
        <f>HYPERLINK("https://docs.wto.org/imrd/directdoc.asp?DDFDocuments/t/G/TBTN24/BDI474.DOCX", "https://docs.wto.org/imrd/directdoc.asp?DDFDocuments/t/G/TBTN24/BDI474.DOCX")</f>
        <v>https://docs.wto.org/imrd/directdoc.asp?DDFDocuments/t/G/TBTN24/BDI474.DOCX</v>
      </c>
      <c r="Q151" s="6" t="str">
        <f>HYPERLINK("https://docs.wto.org/imrd/directdoc.asp?DDFDocuments/u/G/TBTN24/BDI474.DOCX", "https://docs.wto.org/imrd/directdoc.asp?DDFDocuments/u/G/TBTN24/BDI474.DOCX")</f>
        <v>https://docs.wto.org/imrd/directdoc.asp?DDFDocuments/u/G/TBTN24/BDI474.DOCX</v>
      </c>
      <c r="R151" s="6" t="str">
        <f>HYPERLINK("https://docs.wto.org/imrd/directdoc.asp?DDFDocuments/v/G/TBTN24/BDI474.DOCX", "https://docs.wto.org/imrd/directdoc.asp?DDFDocuments/v/G/TBTN24/BDI474.DOCX")</f>
        <v>https://docs.wto.org/imrd/directdoc.asp?DDFDocuments/v/G/TBTN24/BDI474.DOCX</v>
      </c>
    </row>
    <row r="152" spans="1:18" ht="78" customHeight="1" x14ac:dyDescent="0.3">
      <c r="A152" s="2" t="s">
        <v>726</v>
      </c>
      <c r="B152" s="7">
        <v>45418</v>
      </c>
      <c r="C152" s="6" t="str">
        <f>HYPERLINK("https://eping.wto.org/en/Search?viewData= G/TBT/N/BDI/474, G/TBT/N/KEN/1620, G/TBT/N/RWA/1021, G/TBT/N/TZA/1128, G/TBT/N/UGA/1932"," G/TBT/N/BDI/474, G/TBT/N/KEN/1620, G/TBT/N/RWA/1021, G/TBT/N/TZA/1128, G/TBT/N/UGA/1932")</f>
        <v xml:space="preserve"> G/TBT/N/BDI/474, G/TBT/N/KEN/1620, G/TBT/N/RWA/1021, G/TBT/N/TZA/1128, G/TBT/N/UGA/1932</v>
      </c>
      <c r="D152" s="6" t="s">
        <v>395</v>
      </c>
      <c r="E152" s="8" t="s">
        <v>515</v>
      </c>
      <c r="F152" s="8" t="s">
        <v>516</v>
      </c>
      <c r="G152" s="8" t="s">
        <v>517</v>
      </c>
      <c r="H152" s="6" t="s">
        <v>518</v>
      </c>
      <c r="I152" s="6" t="s">
        <v>511</v>
      </c>
      <c r="J152" s="6" t="s">
        <v>512</v>
      </c>
      <c r="K152" s="6" t="s">
        <v>513</v>
      </c>
      <c r="L152" s="6"/>
      <c r="M152" s="7">
        <v>45478</v>
      </c>
      <c r="N152" s="6" t="s">
        <v>25</v>
      </c>
      <c r="O152" s="8" t="s">
        <v>519</v>
      </c>
      <c r="P152" s="6" t="str">
        <f>HYPERLINK("https://docs.wto.org/imrd/directdoc.asp?DDFDocuments/t/G/TBTN24/BDI474.DOCX", "https://docs.wto.org/imrd/directdoc.asp?DDFDocuments/t/G/TBTN24/BDI474.DOCX")</f>
        <v>https://docs.wto.org/imrd/directdoc.asp?DDFDocuments/t/G/TBTN24/BDI474.DOCX</v>
      </c>
      <c r="Q152" s="6" t="str">
        <f>HYPERLINK("https://docs.wto.org/imrd/directdoc.asp?DDFDocuments/u/G/TBTN24/BDI474.DOCX", "https://docs.wto.org/imrd/directdoc.asp?DDFDocuments/u/G/TBTN24/BDI474.DOCX")</f>
        <v>https://docs.wto.org/imrd/directdoc.asp?DDFDocuments/u/G/TBTN24/BDI474.DOCX</v>
      </c>
      <c r="R152" s="6" t="str">
        <f>HYPERLINK("https://docs.wto.org/imrd/directdoc.asp?DDFDocuments/v/G/TBTN24/BDI474.DOCX", "https://docs.wto.org/imrd/directdoc.asp?DDFDocuments/v/G/TBTN24/BDI474.DOCX")</f>
        <v>https://docs.wto.org/imrd/directdoc.asp?DDFDocuments/v/G/TBTN24/BDI474.DOCX</v>
      </c>
    </row>
    <row r="153" spans="1:18" ht="78" customHeight="1" x14ac:dyDescent="0.3">
      <c r="A153" s="2" t="s">
        <v>726</v>
      </c>
      <c r="B153" s="7">
        <v>45418</v>
      </c>
      <c r="C153" s="6" t="str">
        <f>HYPERLINK("https://eping.wto.org/en/Search?viewData= G/TBT/N/BDI/474, G/TBT/N/KEN/1620, G/TBT/N/RWA/1021, G/TBT/N/TZA/1128, G/TBT/N/UGA/1932"," G/TBT/N/BDI/474, G/TBT/N/KEN/1620, G/TBT/N/RWA/1021, G/TBT/N/TZA/1128, G/TBT/N/UGA/1932")</f>
        <v xml:space="preserve"> G/TBT/N/BDI/474, G/TBT/N/KEN/1620, G/TBT/N/RWA/1021, G/TBT/N/TZA/1128, G/TBT/N/UGA/1932</v>
      </c>
      <c r="D153" s="6" t="s">
        <v>34</v>
      </c>
      <c r="E153" s="8" t="s">
        <v>515</v>
      </c>
      <c r="F153" s="8" t="s">
        <v>516</v>
      </c>
      <c r="G153" s="8" t="s">
        <v>517</v>
      </c>
      <c r="H153" s="6" t="s">
        <v>518</v>
      </c>
      <c r="I153" s="6" t="s">
        <v>511</v>
      </c>
      <c r="J153" s="6" t="s">
        <v>512</v>
      </c>
      <c r="K153" s="6" t="s">
        <v>513</v>
      </c>
      <c r="L153" s="6"/>
      <c r="M153" s="7">
        <v>45478</v>
      </c>
      <c r="N153" s="6" t="s">
        <v>25</v>
      </c>
      <c r="O153" s="8" t="s">
        <v>519</v>
      </c>
      <c r="P153" s="6" t="str">
        <f>HYPERLINK("https://docs.wto.org/imrd/directdoc.asp?DDFDocuments/t/G/TBTN24/BDI474.DOCX", "https://docs.wto.org/imrd/directdoc.asp?DDFDocuments/t/G/TBTN24/BDI474.DOCX")</f>
        <v>https://docs.wto.org/imrd/directdoc.asp?DDFDocuments/t/G/TBTN24/BDI474.DOCX</v>
      </c>
      <c r="Q153" s="6" t="str">
        <f>HYPERLINK("https://docs.wto.org/imrd/directdoc.asp?DDFDocuments/u/G/TBTN24/BDI474.DOCX", "https://docs.wto.org/imrd/directdoc.asp?DDFDocuments/u/G/TBTN24/BDI474.DOCX")</f>
        <v>https://docs.wto.org/imrd/directdoc.asp?DDFDocuments/u/G/TBTN24/BDI474.DOCX</v>
      </c>
      <c r="R153" s="6" t="str">
        <f>HYPERLINK("https://docs.wto.org/imrd/directdoc.asp?DDFDocuments/v/G/TBTN24/BDI474.DOCX", "https://docs.wto.org/imrd/directdoc.asp?DDFDocuments/v/G/TBTN24/BDI474.DOCX")</f>
        <v>https://docs.wto.org/imrd/directdoc.asp?DDFDocuments/v/G/TBTN24/BDI474.DOCX</v>
      </c>
    </row>
    <row r="154" spans="1:18" ht="78" customHeight="1" x14ac:dyDescent="0.3">
      <c r="A154" s="2" t="s">
        <v>726</v>
      </c>
      <c r="B154" s="7">
        <v>45418</v>
      </c>
      <c r="C154" s="6" t="str">
        <f>HYPERLINK("https://eping.wto.org/en/Search?viewData= G/TBT/N/BDI/474, G/TBT/N/KEN/1620, G/TBT/N/RWA/1021, G/TBT/N/TZA/1128, G/TBT/N/UGA/1932"," G/TBT/N/BDI/474, G/TBT/N/KEN/1620, G/TBT/N/RWA/1021, G/TBT/N/TZA/1128, G/TBT/N/UGA/1932")</f>
        <v xml:space="preserve"> G/TBT/N/BDI/474, G/TBT/N/KEN/1620, G/TBT/N/RWA/1021, G/TBT/N/TZA/1128, G/TBT/N/UGA/1932</v>
      </c>
      <c r="D154" s="6" t="s">
        <v>455</v>
      </c>
      <c r="E154" s="8" t="s">
        <v>515</v>
      </c>
      <c r="F154" s="8" t="s">
        <v>516</v>
      </c>
      <c r="G154" s="8" t="s">
        <v>517</v>
      </c>
      <c r="H154" s="6" t="s">
        <v>518</v>
      </c>
      <c r="I154" s="6" t="s">
        <v>511</v>
      </c>
      <c r="J154" s="6" t="s">
        <v>512</v>
      </c>
      <c r="K154" s="6" t="s">
        <v>513</v>
      </c>
      <c r="L154" s="6"/>
      <c r="M154" s="7">
        <v>45478</v>
      </c>
      <c r="N154" s="6" t="s">
        <v>25</v>
      </c>
      <c r="O154" s="8" t="s">
        <v>519</v>
      </c>
      <c r="P154" s="6" t="str">
        <f>HYPERLINK("https://docs.wto.org/imrd/directdoc.asp?DDFDocuments/t/G/TBTN24/BDI474.DOCX", "https://docs.wto.org/imrd/directdoc.asp?DDFDocuments/t/G/TBTN24/BDI474.DOCX")</f>
        <v>https://docs.wto.org/imrd/directdoc.asp?DDFDocuments/t/G/TBTN24/BDI474.DOCX</v>
      </c>
      <c r="Q154" s="6" t="str">
        <f>HYPERLINK("https://docs.wto.org/imrd/directdoc.asp?DDFDocuments/u/G/TBTN24/BDI474.DOCX", "https://docs.wto.org/imrd/directdoc.asp?DDFDocuments/u/G/TBTN24/BDI474.DOCX")</f>
        <v>https://docs.wto.org/imrd/directdoc.asp?DDFDocuments/u/G/TBTN24/BDI474.DOCX</v>
      </c>
      <c r="R154" s="6" t="str">
        <f>HYPERLINK("https://docs.wto.org/imrd/directdoc.asp?DDFDocuments/v/G/TBTN24/BDI474.DOCX", "https://docs.wto.org/imrd/directdoc.asp?DDFDocuments/v/G/TBTN24/BDI474.DOCX")</f>
        <v>https://docs.wto.org/imrd/directdoc.asp?DDFDocuments/v/G/TBTN24/BDI474.DOCX</v>
      </c>
    </row>
    <row r="155" spans="1:18" ht="78" customHeight="1" x14ac:dyDescent="0.3">
      <c r="A155" s="2" t="s">
        <v>729</v>
      </c>
      <c r="B155" s="7">
        <v>45426</v>
      </c>
      <c r="C155" s="6" t="str">
        <f>HYPERLINK("https://eping.wto.org/en/Search?viewData= G/TBT/N/SAU/1334"," G/TBT/N/SAU/1334")</f>
        <v xml:space="preserve"> G/TBT/N/SAU/1334</v>
      </c>
      <c r="D155" s="6" t="s">
        <v>177</v>
      </c>
      <c r="E155" s="8" t="s">
        <v>462</v>
      </c>
      <c r="F155" s="8" t="s">
        <v>463</v>
      </c>
      <c r="G155" s="8" t="s">
        <v>464</v>
      </c>
      <c r="H155" s="6" t="s">
        <v>465</v>
      </c>
      <c r="I155" s="6" t="s">
        <v>31</v>
      </c>
      <c r="J155" s="6" t="s">
        <v>466</v>
      </c>
      <c r="K155" s="6" t="s">
        <v>31</v>
      </c>
      <c r="L155" s="6"/>
      <c r="M155" s="7">
        <v>45486</v>
      </c>
      <c r="N155" s="6" t="s">
        <v>25</v>
      </c>
      <c r="O155" s="8" t="s">
        <v>467</v>
      </c>
      <c r="P155" s="6" t="str">
        <f>HYPERLINK("https://docs.wto.org/imrd/directdoc.asp?DDFDocuments/t/G/TBTN24/SAU1334.DOCX", "https://docs.wto.org/imrd/directdoc.asp?DDFDocuments/t/G/TBTN24/SAU1334.DOCX")</f>
        <v>https://docs.wto.org/imrd/directdoc.asp?DDFDocuments/t/G/TBTN24/SAU1334.DOCX</v>
      </c>
      <c r="Q155" s="6" t="str">
        <f>HYPERLINK("https://docs.wto.org/imrd/directdoc.asp?DDFDocuments/u/G/TBTN24/SAU1334.DOCX", "https://docs.wto.org/imrd/directdoc.asp?DDFDocuments/u/G/TBTN24/SAU1334.DOCX")</f>
        <v>https://docs.wto.org/imrd/directdoc.asp?DDFDocuments/u/G/TBTN24/SAU1334.DOCX</v>
      </c>
      <c r="R155" s="6" t="str">
        <f>HYPERLINK("https://docs.wto.org/imrd/directdoc.asp?DDFDocuments/v/G/TBTN24/SAU1334.DOCX", "https://docs.wto.org/imrd/directdoc.asp?DDFDocuments/v/G/TBTN24/SAU1334.DOCX")</f>
        <v>https://docs.wto.org/imrd/directdoc.asp?DDFDocuments/v/G/TBTN24/SAU1334.DOCX</v>
      </c>
    </row>
    <row r="156" spans="1:18" ht="78" customHeight="1" x14ac:dyDescent="0.3">
      <c r="A156" s="2" t="s">
        <v>730</v>
      </c>
      <c r="B156" s="7">
        <v>45426</v>
      </c>
      <c r="C156" s="6" t="str">
        <f>HYPERLINK("https://eping.wto.org/en/Search?viewData= G/TBT/N/CHN/1855"," G/TBT/N/CHN/1855")</f>
        <v xml:space="preserve"> G/TBT/N/CHN/1855</v>
      </c>
      <c r="D156" s="6" t="s">
        <v>207</v>
      </c>
      <c r="E156" s="8" t="s">
        <v>456</v>
      </c>
      <c r="F156" s="8" t="s">
        <v>457</v>
      </c>
      <c r="G156" s="8" t="s">
        <v>458</v>
      </c>
      <c r="H156" s="6" t="s">
        <v>459</v>
      </c>
      <c r="I156" s="6" t="s">
        <v>460</v>
      </c>
      <c r="J156" s="6" t="s">
        <v>33</v>
      </c>
      <c r="K156" s="6" t="s">
        <v>31</v>
      </c>
      <c r="L156" s="6"/>
      <c r="M156" s="7">
        <v>45486</v>
      </c>
      <c r="N156" s="6" t="s">
        <v>25</v>
      </c>
      <c r="O156" s="8" t="s">
        <v>461</v>
      </c>
      <c r="P156" s="6" t="str">
        <f>HYPERLINK("https://docs.wto.org/imrd/directdoc.asp?DDFDocuments/t/G/TBTN24/CHN1855.DOCX", "https://docs.wto.org/imrd/directdoc.asp?DDFDocuments/t/G/TBTN24/CHN1855.DOCX")</f>
        <v>https://docs.wto.org/imrd/directdoc.asp?DDFDocuments/t/G/TBTN24/CHN1855.DOCX</v>
      </c>
      <c r="Q156" s="6" t="str">
        <f>HYPERLINK("https://docs.wto.org/imrd/directdoc.asp?DDFDocuments/u/G/TBTN24/CHN1855.DOCX", "https://docs.wto.org/imrd/directdoc.asp?DDFDocuments/u/G/TBTN24/CHN1855.DOCX")</f>
        <v>https://docs.wto.org/imrd/directdoc.asp?DDFDocuments/u/G/TBTN24/CHN1855.DOCX</v>
      </c>
      <c r="R156" s="6" t="str">
        <f>HYPERLINK("https://docs.wto.org/imrd/directdoc.asp?DDFDocuments/v/G/TBTN24/CHN1855.DOCX", "https://docs.wto.org/imrd/directdoc.asp?DDFDocuments/v/G/TBTN24/CHN1855.DOCX")</f>
        <v>https://docs.wto.org/imrd/directdoc.asp?DDFDocuments/v/G/TBTN24/CHN1855.DOCX</v>
      </c>
    </row>
    <row r="157" spans="1:18" ht="78" customHeight="1" x14ac:dyDescent="0.3">
      <c r="A157" s="2" t="s">
        <v>749</v>
      </c>
      <c r="B157" s="7">
        <v>45414</v>
      </c>
      <c r="C157" s="6" t="str">
        <f>HYPERLINK("https://eping.wto.org/en/Search?viewData= G/TBT/N/JPN/809"," G/TBT/N/JPN/809")</f>
        <v xml:space="preserve"> G/TBT/N/JPN/809</v>
      </c>
      <c r="D157" s="6" t="s">
        <v>332</v>
      </c>
      <c r="E157" s="8" t="s">
        <v>605</v>
      </c>
      <c r="F157" s="8" t="s">
        <v>606</v>
      </c>
      <c r="G157" s="8" t="s">
        <v>607</v>
      </c>
      <c r="H157" s="6" t="s">
        <v>31</v>
      </c>
      <c r="I157" s="6" t="s">
        <v>22</v>
      </c>
      <c r="J157" s="6" t="s">
        <v>62</v>
      </c>
      <c r="K157" s="6" t="s">
        <v>63</v>
      </c>
      <c r="L157" s="6"/>
      <c r="M157" s="7" t="s">
        <v>31</v>
      </c>
      <c r="N157" s="6" t="s">
        <v>25</v>
      </c>
      <c r="O157" s="8" t="s">
        <v>608</v>
      </c>
      <c r="P157" s="6" t="str">
        <f>HYPERLINK("https://docs.wto.org/imrd/directdoc.asp?DDFDocuments/t/G/TBTN24/JPN809.DOCX", "https://docs.wto.org/imrd/directdoc.asp?DDFDocuments/t/G/TBTN24/JPN809.DOCX")</f>
        <v>https://docs.wto.org/imrd/directdoc.asp?DDFDocuments/t/G/TBTN24/JPN809.DOCX</v>
      </c>
      <c r="Q157" s="6" t="str">
        <f>HYPERLINK("https://docs.wto.org/imrd/directdoc.asp?DDFDocuments/u/G/TBTN24/JPN809.DOCX", "https://docs.wto.org/imrd/directdoc.asp?DDFDocuments/u/G/TBTN24/JPN809.DOCX")</f>
        <v>https://docs.wto.org/imrd/directdoc.asp?DDFDocuments/u/G/TBTN24/JPN809.DOCX</v>
      </c>
      <c r="R157" s="6" t="str">
        <f>HYPERLINK("https://docs.wto.org/imrd/directdoc.asp?DDFDocuments/v/G/TBTN24/JPN809.DOCX", "https://docs.wto.org/imrd/directdoc.asp?DDFDocuments/v/G/TBTN24/JPN809.DOCX")</f>
        <v>https://docs.wto.org/imrd/directdoc.asp?DDFDocuments/v/G/TBTN24/JPN809.DOCX</v>
      </c>
    </row>
    <row r="158" spans="1:18" ht="78" customHeight="1" x14ac:dyDescent="0.3">
      <c r="A158" s="2" t="s">
        <v>761</v>
      </c>
      <c r="B158" s="7">
        <v>45415</v>
      </c>
      <c r="C158" s="6" t="str">
        <f>HYPERLINK("https://eping.wto.org/en/Search?viewData= G/TBT/N/ECU/526"," G/TBT/N/ECU/526")</f>
        <v xml:space="preserve"> G/TBT/N/ECU/526</v>
      </c>
      <c r="D158" s="6" t="s">
        <v>95</v>
      </c>
      <c r="E158" s="8" t="s">
        <v>594</v>
      </c>
      <c r="F158" s="8" t="s">
        <v>595</v>
      </c>
      <c r="G158" s="8" t="s">
        <v>596</v>
      </c>
      <c r="H158" s="6" t="s">
        <v>31</v>
      </c>
      <c r="I158" s="6" t="s">
        <v>597</v>
      </c>
      <c r="J158" s="6" t="s">
        <v>453</v>
      </c>
      <c r="K158" s="6" t="s">
        <v>31</v>
      </c>
      <c r="L158" s="6"/>
      <c r="M158" s="7">
        <v>45475</v>
      </c>
      <c r="N158" s="6" t="s">
        <v>25</v>
      </c>
      <c r="O158" s="8" t="s">
        <v>598</v>
      </c>
      <c r="P158" s="6" t="str">
        <f>HYPERLINK("https://docs.wto.org/imrd/directdoc.asp?DDFDocuments/t/G/TBTN24/ECU526.DOCX", "https://docs.wto.org/imrd/directdoc.asp?DDFDocuments/t/G/TBTN24/ECU526.DOCX")</f>
        <v>https://docs.wto.org/imrd/directdoc.asp?DDFDocuments/t/G/TBTN24/ECU526.DOCX</v>
      </c>
      <c r="Q158" s="6" t="str">
        <f>HYPERLINK("https://docs.wto.org/imrd/directdoc.asp?DDFDocuments/u/G/TBTN24/ECU526.DOCX", "https://docs.wto.org/imrd/directdoc.asp?DDFDocuments/u/G/TBTN24/ECU526.DOCX")</f>
        <v>https://docs.wto.org/imrd/directdoc.asp?DDFDocuments/u/G/TBTN24/ECU526.DOCX</v>
      </c>
      <c r="R158" s="6" t="str">
        <f>HYPERLINK("https://docs.wto.org/imrd/directdoc.asp?DDFDocuments/v/G/TBTN24/ECU526.DOCX", "https://docs.wto.org/imrd/directdoc.asp?DDFDocuments/v/G/TBTN24/ECU526.DOCX")</f>
        <v>https://docs.wto.org/imrd/directdoc.asp?DDFDocuments/v/G/TBTN24/ECU526.DOCX</v>
      </c>
    </row>
    <row r="159" spans="1:18" ht="78" customHeight="1" x14ac:dyDescent="0.3">
      <c r="A159" s="2" t="s">
        <v>713</v>
      </c>
      <c r="B159" s="7">
        <v>45426</v>
      </c>
      <c r="C159" s="6" t="str">
        <f>HYPERLINK("https://eping.wto.org/en/Search?viewData= G/TBT/N/EGY/473"," G/TBT/N/EGY/473")</f>
        <v xml:space="preserve"> G/TBT/N/EGY/473</v>
      </c>
      <c r="D159" s="6" t="s">
        <v>72</v>
      </c>
      <c r="E159" s="8" t="s">
        <v>407</v>
      </c>
      <c r="F159" s="8" t="s">
        <v>408</v>
      </c>
      <c r="G159" s="8" t="s">
        <v>409</v>
      </c>
      <c r="H159" s="6" t="s">
        <v>31</v>
      </c>
      <c r="I159" s="6" t="s">
        <v>410</v>
      </c>
      <c r="J159" s="6" t="s">
        <v>62</v>
      </c>
      <c r="K159" s="6" t="s">
        <v>31</v>
      </c>
      <c r="L159" s="6"/>
      <c r="M159" s="7">
        <v>45486</v>
      </c>
      <c r="N159" s="6" t="s">
        <v>25</v>
      </c>
      <c r="O159" s="6"/>
      <c r="P159" s="6" t="str">
        <f>HYPERLINK("https://docs.wto.org/imrd/directdoc.asp?DDFDocuments/t/G/TBTN24/EGY473.DOCX", "https://docs.wto.org/imrd/directdoc.asp?DDFDocuments/t/G/TBTN24/EGY473.DOCX")</f>
        <v>https://docs.wto.org/imrd/directdoc.asp?DDFDocuments/t/G/TBTN24/EGY473.DOCX</v>
      </c>
      <c r="Q159" s="6" t="str">
        <f>HYPERLINK("https://docs.wto.org/imrd/directdoc.asp?DDFDocuments/u/G/TBTN24/EGY473.DOCX", "https://docs.wto.org/imrd/directdoc.asp?DDFDocuments/u/G/TBTN24/EGY473.DOCX")</f>
        <v>https://docs.wto.org/imrd/directdoc.asp?DDFDocuments/u/G/TBTN24/EGY473.DOCX</v>
      </c>
      <c r="R159" s="6" t="str">
        <f>HYPERLINK("https://docs.wto.org/imrd/directdoc.asp?DDFDocuments/v/G/TBTN24/EGY473.DOCX", "https://docs.wto.org/imrd/directdoc.asp?DDFDocuments/v/G/TBTN24/EGY473.DOCX")</f>
        <v>https://docs.wto.org/imrd/directdoc.asp?DDFDocuments/v/G/TBTN24/EGY473.DOCX</v>
      </c>
    </row>
    <row r="160" spans="1:18" ht="78" customHeight="1" x14ac:dyDescent="0.3">
      <c r="A160" s="2" t="s">
        <v>744</v>
      </c>
      <c r="B160" s="7">
        <v>45415</v>
      </c>
      <c r="C160" s="6" t="str">
        <f>HYPERLINK("https://eping.wto.org/en/Search?viewData= G/TBT/N/GEO/126"," G/TBT/N/GEO/126")</f>
        <v xml:space="preserve"> G/TBT/N/GEO/126</v>
      </c>
      <c r="D160" s="6" t="s">
        <v>588</v>
      </c>
      <c r="E160" s="8" t="s">
        <v>589</v>
      </c>
      <c r="F160" s="8" t="s">
        <v>590</v>
      </c>
      <c r="G160" s="8" t="s">
        <v>591</v>
      </c>
      <c r="H160" s="6" t="s">
        <v>31</v>
      </c>
      <c r="I160" s="6" t="s">
        <v>592</v>
      </c>
      <c r="J160" s="6" t="s">
        <v>33</v>
      </c>
      <c r="K160" s="6" t="s">
        <v>31</v>
      </c>
      <c r="L160" s="6"/>
      <c r="M160" s="7">
        <v>45475</v>
      </c>
      <c r="N160" s="6" t="s">
        <v>25</v>
      </c>
      <c r="O160" s="6"/>
      <c r="P160" s="6" t="str">
        <f>HYPERLINK("https://docs.wto.org/imrd/directdoc.asp?DDFDocuments/t/G/TBTN24/GEO126.DOCX", "https://docs.wto.org/imrd/directdoc.asp?DDFDocuments/t/G/TBTN24/GEO126.DOCX")</f>
        <v>https://docs.wto.org/imrd/directdoc.asp?DDFDocuments/t/G/TBTN24/GEO126.DOCX</v>
      </c>
      <c r="Q160" s="6" t="str">
        <f>HYPERLINK("https://docs.wto.org/imrd/directdoc.asp?DDFDocuments/u/G/TBTN24/GEO126.DOCX", "https://docs.wto.org/imrd/directdoc.asp?DDFDocuments/u/G/TBTN24/GEO126.DOCX")</f>
        <v>https://docs.wto.org/imrd/directdoc.asp?DDFDocuments/u/G/TBTN24/GEO126.DOCX</v>
      </c>
      <c r="R160" s="6" t="str">
        <f>HYPERLINK("https://docs.wto.org/imrd/directdoc.asp?DDFDocuments/v/G/TBTN24/GEO126.DOCX", "https://docs.wto.org/imrd/directdoc.asp?DDFDocuments/v/G/TBTN24/GEO126.DOCX")</f>
        <v>https://docs.wto.org/imrd/directdoc.asp?DDFDocuments/v/G/TBTN24/GEO126.DOCX</v>
      </c>
    </row>
    <row r="161" spans="1:18" ht="78" customHeight="1" x14ac:dyDescent="0.3">
      <c r="A161" s="2" t="s">
        <v>697</v>
      </c>
      <c r="B161" s="7">
        <v>45433</v>
      </c>
      <c r="C161" s="6" t="str">
        <f>HYPERLINK("https://eping.wto.org/en/Search?viewData= G/TBT/N/JPN/812"," G/TBT/N/JPN/812")</f>
        <v xml:space="preserve"> G/TBT/N/JPN/812</v>
      </c>
      <c r="D161" s="6" t="s">
        <v>332</v>
      </c>
      <c r="E161" s="8" t="s">
        <v>333</v>
      </c>
      <c r="F161" s="8" t="s">
        <v>334</v>
      </c>
      <c r="G161" s="8" t="s">
        <v>335</v>
      </c>
      <c r="H161" s="6" t="s">
        <v>31</v>
      </c>
      <c r="I161" s="6" t="s">
        <v>336</v>
      </c>
      <c r="J161" s="6" t="s">
        <v>337</v>
      </c>
      <c r="K161" s="6" t="s">
        <v>24</v>
      </c>
      <c r="L161" s="6"/>
      <c r="M161" s="7">
        <v>45493</v>
      </c>
      <c r="N161" s="6" t="s">
        <v>25</v>
      </c>
      <c r="O161" s="8" t="s">
        <v>338</v>
      </c>
      <c r="P161" s="6" t="str">
        <f>HYPERLINK("https://docs.wto.org/imrd/directdoc.asp?DDFDocuments/t/G/TBTN24/JPN812.DOCX", "https://docs.wto.org/imrd/directdoc.asp?DDFDocuments/t/G/TBTN24/JPN812.DOCX")</f>
        <v>https://docs.wto.org/imrd/directdoc.asp?DDFDocuments/t/G/TBTN24/JPN812.DOCX</v>
      </c>
      <c r="Q161" s="6" t="str">
        <f>HYPERLINK("https://docs.wto.org/imrd/directdoc.asp?DDFDocuments/u/G/TBTN24/JPN812.DOCX", "https://docs.wto.org/imrd/directdoc.asp?DDFDocuments/u/G/TBTN24/JPN812.DOCX")</f>
        <v>https://docs.wto.org/imrd/directdoc.asp?DDFDocuments/u/G/TBTN24/JPN812.DOCX</v>
      </c>
      <c r="R161" s="6" t="str">
        <f>HYPERLINK("https://docs.wto.org/imrd/directdoc.asp?DDFDocuments/v/G/TBTN24/JPN812.DOCX", "https://docs.wto.org/imrd/directdoc.asp?DDFDocuments/v/G/TBTN24/JPN812.DOCX")</f>
        <v>https://docs.wto.org/imrd/directdoc.asp?DDFDocuments/v/G/TBTN24/JPN812.DOCX</v>
      </c>
    </row>
    <row r="162" spans="1:18" ht="78" customHeight="1" x14ac:dyDescent="0.3">
      <c r="A162" s="2" t="s">
        <v>658</v>
      </c>
      <c r="B162" s="7">
        <v>45442</v>
      </c>
      <c r="C162" s="6" t="str">
        <f>HYPERLINK("https://eping.wto.org/en/Search?viewData= G/TBT/N/EGY/478"," G/TBT/N/EGY/478")</f>
        <v xml:space="preserve"> G/TBT/N/EGY/478</v>
      </c>
      <c r="D162" s="6" t="s">
        <v>72</v>
      </c>
      <c r="E162" s="8" t="s">
        <v>73</v>
      </c>
      <c r="F162" s="8" t="s">
        <v>74</v>
      </c>
      <c r="G162" s="8" t="s">
        <v>75</v>
      </c>
      <c r="H162" s="6" t="s">
        <v>31</v>
      </c>
      <c r="I162" s="6" t="s">
        <v>76</v>
      </c>
      <c r="J162" s="6" t="s">
        <v>77</v>
      </c>
      <c r="K162" s="6" t="s">
        <v>31</v>
      </c>
      <c r="L162" s="6"/>
      <c r="M162" s="7">
        <v>45502</v>
      </c>
      <c r="N162" s="6" t="s">
        <v>25</v>
      </c>
      <c r="O162" s="6"/>
      <c r="P162" s="6" t="str">
        <f>HYPERLINK("https://docs.wto.org/imrd/directdoc.asp?DDFDocuments/t/G/TBTN24/EGY478.DOCX", "https://docs.wto.org/imrd/directdoc.asp?DDFDocuments/t/G/TBTN24/EGY478.DOCX")</f>
        <v>https://docs.wto.org/imrd/directdoc.asp?DDFDocuments/t/G/TBTN24/EGY478.DOCX</v>
      </c>
      <c r="Q162" s="6" t="str">
        <f>HYPERLINK("https://docs.wto.org/imrd/directdoc.asp?DDFDocuments/u/G/TBTN24/EGY478.DOCX", "https://docs.wto.org/imrd/directdoc.asp?DDFDocuments/u/G/TBTN24/EGY478.DOCX")</f>
        <v>https://docs.wto.org/imrd/directdoc.asp?DDFDocuments/u/G/TBTN24/EGY478.DOCX</v>
      </c>
      <c r="R162" s="6" t="str">
        <f>HYPERLINK("https://docs.wto.org/imrd/directdoc.asp?DDFDocuments/v/G/TBTN24/EGY478.DOCX", "https://docs.wto.org/imrd/directdoc.asp?DDFDocuments/v/G/TBTN24/EGY478.DOCX")</f>
        <v>https://docs.wto.org/imrd/directdoc.asp?DDFDocuments/v/G/TBTN24/EGY478.DOCX</v>
      </c>
    </row>
    <row r="163" spans="1:18" ht="78" customHeight="1" x14ac:dyDescent="0.3">
      <c r="A163" s="2" t="s">
        <v>748</v>
      </c>
      <c r="B163" s="7">
        <v>45418</v>
      </c>
      <c r="C163" s="6" t="str">
        <f>HYPERLINK("https://eping.wto.org/en/Search?viewData= G/TBT/N/COL/269"," G/TBT/N/COL/269")</f>
        <v xml:space="preserve"> G/TBT/N/COL/269</v>
      </c>
      <c r="D163" s="6" t="s">
        <v>530</v>
      </c>
      <c r="E163" s="8" t="s">
        <v>531</v>
      </c>
      <c r="F163" s="8" t="s">
        <v>532</v>
      </c>
      <c r="G163" s="8" t="s">
        <v>533</v>
      </c>
      <c r="H163" s="6" t="s">
        <v>534</v>
      </c>
      <c r="I163" s="6" t="s">
        <v>535</v>
      </c>
      <c r="J163" s="6" t="s">
        <v>445</v>
      </c>
      <c r="K163" s="6" t="s">
        <v>31</v>
      </c>
      <c r="L163" s="6"/>
      <c r="M163" s="7">
        <v>45478</v>
      </c>
      <c r="N163" s="6" t="s">
        <v>25</v>
      </c>
      <c r="O163" s="8" t="s">
        <v>536</v>
      </c>
      <c r="P163" s="6" t="str">
        <f>HYPERLINK("https://docs.wto.org/imrd/directdoc.asp?DDFDocuments/t/G/TBTN24/COL269.DOCX", "https://docs.wto.org/imrd/directdoc.asp?DDFDocuments/t/G/TBTN24/COL269.DOCX")</f>
        <v>https://docs.wto.org/imrd/directdoc.asp?DDFDocuments/t/G/TBTN24/COL269.DOCX</v>
      </c>
      <c r="Q163" s="6" t="str">
        <f>HYPERLINK("https://docs.wto.org/imrd/directdoc.asp?DDFDocuments/u/G/TBTN24/COL269.DOCX", "https://docs.wto.org/imrd/directdoc.asp?DDFDocuments/u/G/TBTN24/COL269.DOCX")</f>
        <v>https://docs.wto.org/imrd/directdoc.asp?DDFDocuments/u/G/TBTN24/COL269.DOCX</v>
      </c>
      <c r="R163" s="6" t="str">
        <f>HYPERLINK("https://docs.wto.org/imrd/directdoc.asp?DDFDocuments/v/G/TBTN24/COL269.DOCX", "https://docs.wto.org/imrd/directdoc.asp?DDFDocuments/v/G/TBTN24/COL269.DOCX")</f>
        <v>https://docs.wto.org/imrd/directdoc.asp?DDFDocuments/v/G/TBTN24/COL269.DOCX</v>
      </c>
    </row>
    <row r="164" spans="1:18" ht="78" customHeight="1" x14ac:dyDescent="0.3">
      <c r="A164" s="2" t="s">
        <v>718</v>
      </c>
      <c r="B164" s="7">
        <v>45426</v>
      </c>
      <c r="C164" s="6" t="str">
        <f>HYPERLINK("https://eping.wto.org/en/Search?viewData= G/TBT/N/USA/2120"," G/TBT/N/USA/2120")</f>
        <v xml:space="preserve"> G/TBT/N/USA/2120</v>
      </c>
      <c r="D164" s="6" t="s">
        <v>105</v>
      </c>
      <c r="E164" s="8" t="s">
        <v>441</v>
      </c>
      <c r="F164" s="8" t="s">
        <v>442</v>
      </c>
      <c r="G164" s="8" t="s">
        <v>443</v>
      </c>
      <c r="H164" s="6" t="s">
        <v>31</v>
      </c>
      <c r="I164" s="6" t="s">
        <v>444</v>
      </c>
      <c r="J164" s="6" t="s">
        <v>445</v>
      </c>
      <c r="K164" s="6" t="s">
        <v>63</v>
      </c>
      <c r="L164" s="6"/>
      <c r="M164" s="7">
        <v>45485</v>
      </c>
      <c r="N164" s="6" t="s">
        <v>25</v>
      </c>
      <c r="O164" s="8" t="s">
        <v>446</v>
      </c>
      <c r="P164" s="6" t="str">
        <f>HYPERLINK("https://docs.wto.org/imrd/directdoc.asp?DDFDocuments/t/G/TBTN24/USA2120.DOCX", "https://docs.wto.org/imrd/directdoc.asp?DDFDocuments/t/G/TBTN24/USA2120.DOCX")</f>
        <v>https://docs.wto.org/imrd/directdoc.asp?DDFDocuments/t/G/TBTN24/USA2120.DOCX</v>
      </c>
      <c r="Q164" s="6" t="str">
        <f>HYPERLINK("https://docs.wto.org/imrd/directdoc.asp?DDFDocuments/u/G/TBTN24/USA2120.DOCX", "https://docs.wto.org/imrd/directdoc.asp?DDFDocuments/u/G/TBTN24/USA2120.DOCX")</f>
        <v>https://docs.wto.org/imrd/directdoc.asp?DDFDocuments/u/G/TBTN24/USA2120.DOCX</v>
      </c>
      <c r="R164" s="6" t="str">
        <f>HYPERLINK("https://docs.wto.org/imrd/directdoc.asp?DDFDocuments/v/G/TBTN24/USA2120.DOCX", "https://docs.wto.org/imrd/directdoc.asp?DDFDocuments/v/G/TBTN24/USA2120.DOCX")</f>
        <v>https://docs.wto.org/imrd/directdoc.asp?DDFDocuments/v/G/TBTN24/USA2120.DOCX</v>
      </c>
    </row>
    <row r="165" spans="1:18" ht="78" customHeight="1" x14ac:dyDescent="0.3">
      <c r="A165" s="2" t="s">
        <v>737</v>
      </c>
      <c r="B165" s="7">
        <v>45415</v>
      </c>
      <c r="C165" s="6" t="str">
        <f>HYPERLINK("https://eping.wto.org/en/Search?viewData= G/TBT/N/BDI/468, G/TBT/N/KEN/1614, G/TBT/N/RWA/1015, G/TBT/N/TZA/1122, G/TBT/N/UGA/1926"," G/TBT/N/BDI/468, G/TBT/N/KEN/1614, G/TBT/N/RWA/1015, G/TBT/N/TZA/1122, G/TBT/N/UGA/1926")</f>
        <v xml:space="preserve"> G/TBT/N/BDI/468, G/TBT/N/KEN/1614, G/TBT/N/RWA/1015, G/TBT/N/TZA/1122, G/TBT/N/UGA/1926</v>
      </c>
      <c r="D165" s="6" t="s">
        <v>324</v>
      </c>
      <c r="E165" s="8" t="s">
        <v>552</v>
      </c>
      <c r="F165" s="8" t="s">
        <v>553</v>
      </c>
      <c r="G165" s="8" t="s">
        <v>554</v>
      </c>
      <c r="H165" s="6" t="s">
        <v>555</v>
      </c>
      <c r="I165" s="6" t="s">
        <v>329</v>
      </c>
      <c r="J165" s="6" t="s">
        <v>387</v>
      </c>
      <c r="K165" s="6" t="s">
        <v>41</v>
      </c>
      <c r="L165" s="6"/>
      <c r="M165" s="7">
        <v>45475</v>
      </c>
      <c r="N165" s="6" t="s">
        <v>25</v>
      </c>
      <c r="O165" s="8" t="s">
        <v>556</v>
      </c>
      <c r="P165" s="6" t="str">
        <f>HYPERLINK("https://docs.wto.org/imrd/directdoc.asp?DDFDocuments/t/G/TBTN24/BDI468.DOCX", "https://docs.wto.org/imrd/directdoc.asp?DDFDocuments/t/G/TBTN24/BDI468.DOCX")</f>
        <v>https://docs.wto.org/imrd/directdoc.asp?DDFDocuments/t/G/TBTN24/BDI468.DOCX</v>
      </c>
      <c r="Q165" s="6" t="str">
        <f>HYPERLINK("https://docs.wto.org/imrd/directdoc.asp?DDFDocuments/u/G/TBTN24/BDI468.DOCX", "https://docs.wto.org/imrd/directdoc.asp?DDFDocuments/u/G/TBTN24/BDI468.DOCX")</f>
        <v>https://docs.wto.org/imrd/directdoc.asp?DDFDocuments/u/G/TBTN24/BDI468.DOCX</v>
      </c>
      <c r="R165" s="6" t="str">
        <f>HYPERLINK("https://docs.wto.org/imrd/directdoc.asp?DDFDocuments/v/G/TBTN24/BDI468.DOCX", "https://docs.wto.org/imrd/directdoc.asp?DDFDocuments/v/G/TBTN24/BDI468.DOCX")</f>
        <v>https://docs.wto.org/imrd/directdoc.asp?DDFDocuments/v/G/TBTN24/BDI468.DOCX</v>
      </c>
    </row>
    <row r="166" spans="1:18" ht="78" customHeight="1" x14ac:dyDescent="0.3">
      <c r="A166" s="2" t="s">
        <v>737</v>
      </c>
      <c r="B166" s="7">
        <v>45415</v>
      </c>
      <c r="C166" s="6" t="str">
        <f>HYPERLINK("https://eping.wto.org/en/Search?viewData= G/TBT/N/BDI/468, G/TBT/N/KEN/1614, G/TBT/N/RWA/1015, G/TBT/N/TZA/1122, G/TBT/N/UGA/1926"," G/TBT/N/BDI/468, G/TBT/N/KEN/1614, G/TBT/N/RWA/1015, G/TBT/N/TZA/1122, G/TBT/N/UGA/1926")</f>
        <v xml:space="preserve"> G/TBT/N/BDI/468, G/TBT/N/KEN/1614, G/TBT/N/RWA/1015, G/TBT/N/TZA/1122, G/TBT/N/UGA/1926</v>
      </c>
      <c r="D166" s="6" t="s">
        <v>430</v>
      </c>
      <c r="E166" s="8" t="s">
        <v>552</v>
      </c>
      <c r="F166" s="8" t="s">
        <v>553</v>
      </c>
      <c r="G166" s="8" t="s">
        <v>554</v>
      </c>
      <c r="H166" s="6" t="s">
        <v>555</v>
      </c>
      <c r="I166" s="6" t="s">
        <v>329</v>
      </c>
      <c r="J166" s="6" t="s">
        <v>387</v>
      </c>
      <c r="K166" s="6" t="s">
        <v>41</v>
      </c>
      <c r="L166" s="6"/>
      <c r="M166" s="7">
        <v>45475</v>
      </c>
      <c r="N166" s="6" t="s">
        <v>25</v>
      </c>
      <c r="O166" s="8" t="s">
        <v>556</v>
      </c>
      <c r="P166" s="6" t="str">
        <f>HYPERLINK("https://docs.wto.org/imrd/directdoc.asp?DDFDocuments/t/G/TBTN24/BDI468.DOCX", "https://docs.wto.org/imrd/directdoc.asp?DDFDocuments/t/G/TBTN24/BDI468.DOCX")</f>
        <v>https://docs.wto.org/imrd/directdoc.asp?DDFDocuments/t/G/TBTN24/BDI468.DOCX</v>
      </c>
      <c r="Q166" s="6" t="str">
        <f>HYPERLINK("https://docs.wto.org/imrd/directdoc.asp?DDFDocuments/u/G/TBTN24/BDI468.DOCX", "https://docs.wto.org/imrd/directdoc.asp?DDFDocuments/u/G/TBTN24/BDI468.DOCX")</f>
        <v>https://docs.wto.org/imrd/directdoc.asp?DDFDocuments/u/G/TBTN24/BDI468.DOCX</v>
      </c>
      <c r="R166" s="6" t="str">
        <f>HYPERLINK("https://docs.wto.org/imrd/directdoc.asp?DDFDocuments/v/G/TBTN24/BDI468.DOCX", "https://docs.wto.org/imrd/directdoc.asp?DDFDocuments/v/G/TBTN24/BDI468.DOCX")</f>
        <v>https://docs.wto.org/imrd/directdoc.asp?DDFDocuments/v/G/TBTN24/BDI468.DOCX</v>
      </c>
    </row>
    <row r="167" spans="1:18" ht="78" customHeight="1" x14ac:dyDescent="0.3">
      <c r="A167" s="2" t="s">
        <v>737</v>
      </c>
      <c r="B167" s="7">
        <v>45415</v>
      </c>
      <c r="C167" s="6" t="str">
        <f>HYPERLINK("https://eping.wto.org/en/Search?viewData= G/TBT/N/BDI/468, G/TBT/N/KEN/1614, G/TBT/N/RWA/1015, G/TBT/N/TZA/1122, G/TBT/N/UGA/1926"," G/TBT/N/BDI/468, G/TBT/N/KEN/1614, G/TBT/N/RWA/1015, G/TBT/N/TZA/1122, G/TBT/N/UGA/1926")</f>
        <v xml:space="preserve"> G/TBT/N/BDI/468, G/TBT/N/KEN/1614, G/TBT/N/RWA/1015, G/TBT/N/TZA/1122, G/TBT/N/UGA/1926</v>
      </c>
      <c r="D167" s="6" t="s">
        <v>455</v>
      </c>
      <c r="E167" s="8" t="s">
        <v>552</v>
      </c>
      <c r="F167" s="8" t="s">
        <v>553</v>
      </c>
      <c r="G167" s="8" t="s">
        <v>554</v>
      </c>
      <c r="H167" s="6" t="s">
        <v>555</v>
      </c>
      <c r="I167" s="6" t="s">
        <v>329</v>
      </c>
      <c r="J167" s="6" t="s">
        <v>387</v>
      </c>
      <c r="K167" s="6" t="s">
        <v>41</v>
      </c>
      <c r="L167" s="6"/>
      <c r="M167" s="7">
        <v>45475</v>
      </c>
      <c r="N167" s="6" t="s">
        <v>25</v>
      </c>
      <c r="O167" s="8" t="s">
        <v>556</v>
      </c>
      <c r="P167" s="6" t="str">
        <f>HYPERLINK("https://docs.wto.org/imrd/directdoc.asp?DDFDocuments/t/G/TBTN24/BDI468.DOCX", "https://docs.wto.org/imrd/directdoc.asp?DDFDocuments/t/G/TBTN24/BDI468.DOCX")</f>
        <v>https://docs.wto.org/imrd/directdoc.asp?DDFDocuments/t/G/TBTN24/BDI468.DOCX</v>
      </c>
      <c r="Q167" s="6" t="str">
        <f>HYPERLINK("https://docs.wto.org/imrd/directdoc.asp?DDFDocuments/u/G/TBTN24/BDI468.DOCX", "https://docs.wto.org/imrd/directdoc.asp?DDFDocuments/u/G/TBTN24/BDI468.DOCX")</f>
        <v>https://docs.wto.org/imrd/directdoc.asp?DDFDocuments/u/G/TBTN24/BDI468.DOCX</v>
      </c>
      <c r="R167" s="6" t="str">
        <f>HYPERLINK("https://docs.wto.org/imrd/directdoc.asp?DDFDocuments/v/G/TBTN24/BDI468.DOCX", "https://docs.wto.org/imrd/directdoc.asp?DDFDocuments/v/G/TBTN24/BDI468.DOCX")</f>
        <v>https://docs.wto.org/imrd/directdoc.asp?DDFDocuments/v/G/TBTN24/BDI468.DOCX</v>
      </c>
    </row>
    <row r="168" spans="1:18" ht="78" customHeight="1" x14ac:dyDescent="0.3">
      <c r="A168" s="2" t="s">
        <v>737</v>
      </c>
      <c r="B168" s="7">
        <v>45415</v>
      </c>
      <c r="C168" s="6" t="str">
        <f>HYPERLINK("https://eping.wto.org/en/Search?viewData= G/TBT/N/BDI/468, G/TBT/N/KEN/1614, G/TBT/N/RWA/1015, G/TBT/N/TZA/1122, G/TBT/N/UGA/1926"," G/TBT/N/BDI/468, G/TBT/N/KEN/1614, G/TBT/N/RWA/1015, G/TBT/N/TZA/1122, G/TBT/N/UGA/1926")</f>
        <v xml:space="preserve"> G/TBT/N/BDI/468, G/TBT/N/KEN/1614, G/TBT/N/RWA/1015, G/TBT/N/TZA/1122, G/TBT/N/UGA/1926</v>
      </c>
      <c r="D168" s="6" t="s">
        <v>34</v>
      </c>
      <c r="E168" s="8" t="s">
        <v>552</v>
      </c>
      <c r="F168" s="8" t="s">
        <v>553</v>
      </c>
      <c r="G168" s="8" t="s">
        <v>554</v>
      </c>
      <c r="H168" s="6" t="s">
        <v>555</v>
      </c>
      <c r="I168" s="6" t="s">
        <v>329</v>
      </c>
      <c r="J168" s="6" t="s">
        <v>387</v>
      </c>
      <c r="K168" s="6" t="s">
        <v>41</v>
      </c>
      <c r="L168" s="6"/>
      <c r="M168" s="7">
        <v>45475</v>
      </c>
      <c r="N168" s="6" t="s">
        <v>25</v>
      </c>
      <c r="O168" s="8" t="s">
        <v>556</v>
      </c>
      <c r="P168" s="6" t="str">
        <f>HYPERLINK("https://docs.wto.org/imrd/directdoc.asp?DDFDocuments/t/G/TBTN24/BDI468.DOCX", "https://docs.wto.org/imrd/directdoc.asp?DDFDocuments/t/G/TBTN24/BDI468.DOCX")</f>
        <v>https://docs.wto.org/imrd/directdoc.asp?DDFDocuments/t/G/TBTN24/BDI468.DOCX</v>
      </c>
      <c r="Q168" s="6" t="str">
        <f>HYPERLINK("https://docs.wto.org/imrd/directdoc.asp?DDFDocuments/u/G/TBTN24/BDI468.DOCX", "https://docs.wto.org/imrd/directdoc.asp?DDFDocuments/u/G/TBTN24/BDI468.DOCX")</f>
        <v>https://docs.wto.org/imrd/directdoc.asp?DDFDocuments/u/G/TBTN24/BDI468.DOCX</v>
      </c>
      <c r="R168" s="6" t="str">
        <f>HYPERLINK("https://docs.wto.org/imrd/directdoc.asp?DDFDocuments/v/G/TBTN24/BDI468.DOCX", "https://docs.wto.org/imrd/directdoc.asp?DDFDocuments/v/G/TBTN24/BDI468.DOCX")</f>
        <v>https://docs.wto.org/imrd/directdoc.asp?DDFDocuments/v/G/TBTN24/BDI468.DOCX</v>
      </c>
    </row>
    <row r="169" spans="1:18" ht="78" customHeight="1" x14ac:dyDescent="0.3">
      <c r="A169" s="2" t="s">
        <v>737</v>
      </c>
      <c r="B169" s="7">
        <v>45415</v>
      </c>
      <c r="C169" s="6" t="str">
        <f>HYPERLINK("https://eping.wto.org/en/Search?viewData= G/TBT/N/BDI/468, G/TBT/N/KEN/1614, G/TBT/N/RWA/1015, G/TBT/N/TZA/1122, G/TBT/N/UGA/1926"," G/TBT/N/BDI/468, G/TBT/N/KEN/1614, G/TBT/N/RWA/1015, G/TBT/N/TZA/1122, G/TBT/N/UGA/1926")</f>
        <v xml:space="preserve"> G/TBT/N/BDI/468, G/TBT/N/KEN/1614, G/TBT/N/RWA/1015, G/TBT/N/TZA/1122, G/TBT/N/UGA/1926</v>
      </c>
      <c r="D169" s="6" t="s">
        <v>395</v>
      </c>
      <c r="E169" s="8" t="s">
        <v>552</v>
      </c>
      <c r="F169" s="8" t="s">
        <v>553</v>
      </c>
      <c r="G169" s="8" t="s">
        <v>554</v>
      </c>
      <c r="H169" s="6" t="s">
        <v>555</v>
      </c>
      <c r="I169" s="6" t="s">
        <v>329</v>
      </c>
      <c r="J169" s="6" t="s">
        <v>387</v>
      </c>
      <c r="K169" s="6" t="s">
        <v>41</v>
      </c>
      <c r="L169" s="6"/>
      <c r="M169" s="7">
        <v>45475</v>
      </c>
      <c r="N169" s="6" t="s">
        <v>25</v>
      </c>
      <c r="O169" s="8" t="s">
        <v>556</v>
      </c>
      <c r="P169" s="6" t="str">
        <f>HYPERLINK("https://docs.wto.org/imrd/directdoc.asp?DDFDocuments/t/G/TBTN24/BDI468.DOCX", "https://docs.wto.org/imrd/directdoc.asp?DDFDocuments/t/G/TBTN24/BDI468.DOCX")</f>
        <v>https://docs.wto.org/imrd/directdoc.asp?DDFDocuments/t/G/TBTN24/BDI468.DOCX</v>
      </c>
      <c r="Q169" s="6" t="str">
        <f>HYPERLINK("https://docs.wto.org/imrd/directdoc.asp?DDFDocuments/u/G/TBTN24/BDI468.DOCX", "https://docs.wto.org/imrd/directdoc.asp?DDFDocuments/u/G/TBTN24/BDI468.DOCX")</f>
        <v>https://docs.wto.org/imrd/directdoc.asp?DDFDocuments/u/G/TBTN24/BDI468.DOCX</v>
      </c>
      <c r="R169" s="6" t="str">
        <f>HYPERLINK("https://docs.wto.org/imrd/directdoc.asp?DDFDocuments/v/G/TBTN24/BDI468.DOCX", "https://docs.wto.org/imrd/directdoc.asp?DDFDocuments/v/G/TBTN24/BDI468.DOCX")</f>
        <v>https://docs.wto.org/imrd/directdoc.asp?DDFDocuments/v/G/TBTN24/BDI468.DOCX</v>
      </c>
    </row>
    <row r="170" spans="1:18" ht="78" customHeight="1" x14ac:dyDescent="0.3">
      <c r="A170" s="2" t="s">
        <v>693</v>
      </c>
      <c r="B170" s="7">
        <v>45434</v>
      </c>
      <c r="C170" s="6" t="str">
        <f>HYPERLINK("https://eping.wto.org/en/Search?viewData= G/TBT/N/ISR/1347"," G/TBT/N/ISR/1347")</f>
        <v xml:space="preserve"> G/TBT/N/ISR/1347</v>
      </c>
      <c r="D170" s="6" t="s">
        <v>168</v>
      </c>
      <c r="E170" s="8" t="s">
        <v>309</v>
      </c>
      <c r="F170" s="8" t="s">
        <v>310</v>
      </c>
      <c r="G170" s="8" t="s">
        <v>311</v>
      </c>
      <c r="H170" s="6" t="s">
        <v>312</v>
      </c>
      <c r="I170" s="6" t="s">
        <v>313</v>
      </c>
      <c r="J170" s="6" t="s">
        <v>279</v>
      </c>
      <c r="K170" s="6" t="s">
        <v>31</v>
      </c>
      <c r="L170" s="6"/>
      <c r="M170" s="7">
        <v>45494</v>
      </c>
      <c r="N170" s="6" t="s">
        <v>25</v>
      </c>
      <c r="O170" s="8" t="s">
        <v>314</v>
      </c>
      <c r="P170" s="6" t="str">
        <f>HYPERLINK("https://docs.wto.org/imrd/directdoc.asp?DDFDocuments/t/G/TBTN24/ISR1347.DOCX", "https://docs.wto.org/imrd/directdoc.asp?DDFDocuments/t/G/TBTN24/ISR1347.DOCX")</f>
        <v>https://docs.wto.org/imrd/directdoc.asp?DDFDocuments/t/G/TBTN24/ISR1347.DOCX</v>
      </c>
      <c r="Q170" s="6" t="str">
        <f>HYPERLINK("https://docs.wto.org/imrd/directdoc.asp?DDFDocuments/u/G/TBTN24/ISR1347.DOCX", "https://docs.wto.org/imrd/directdoc.asp?DDFDocuments/u/G/TBTN24/ISR1347.DOCX")</f>
        <v>https://docs.wto.org/imrd/directdoc.asp?DDFDocuments/u/G/TBTN24/ISR1347.DOCX</v>
      </c>
      <c r="R170" s="6" t="str">
        <f>HYPERLINK("https://docs.wto.org/imrd/directdoc.asp?DDFDocuments/v/G/TBTN24/ISR1347.DOCX", "https://docs.wto.org/imrd/directdoc.asp?DDFDocuments/v/G/TBTN24/ISR1347.DOCX")</f>
        <v>https://docs.wto.org/imrd/directdoc.asp?DDFDocuments/v/G/TBTN24/ISR1347.DOCX</v>
      </c>
    </row>
    <row r="171" spans="1:18" ht="78" customHeight="1" x14ac:dyDescent="0.3">
      <c r="A171" s="2" t="s">
        <v>711</v>
      </c>
      <c r="B171" s="7">
        <v>45426</v>
      </c>
      <c r="C171" s="6" t="str">
        <f>HYPERLINK("https://eping.wto.org/en/Search?viewData= G/TBT/N/BDI/478, G/TBT/N/KEN/1624, G/TBT/N/RWA/1025, G/TBT/N/TZA/1132, G/TBT/N/UGA/1936"," G/TBT/N/BDI/478, G/TBT/N/KEN/1624, G/TBT/N/RWA/1025, G/TBT/N/TZA/1132, G/TBT/N/UGA/1936")</f>
        <v xml:space="preserve"> G/TBT/N/BDI/478, G/TBT/N/KEN/1624, G/TBT/N/RWA/1025, G/TBT/N/TZA/1132, G/TBT/N/UGA/1936</v>
      </c>
      <c r="D171" s="6" t="s">
        <v>395</v>
      </c>
      <c r="E171" s="8" t="s">
        <v>396</v>
      </c>
      <c r="F171" s="8" t="s">
        <v>397</v>
      </c>
      <c r="G171" s="8" t="s">
        <v>398</v>
      </c>
      <c r="H171" s="6" t="s">
        <v>31</v>
      </c>
      <c r="I171" s="6" t="s">
        <v>399</v>
      </c>
      <c r="J171" s="6" t="s">
        <v>400</v>
      </c>
      <c r="K171" s="6" t="s">
        <v>31</v>
      </c>
      <c r="L171" s="6"/>
      <c r="M171" s="7">
        <v>45486</v>
      </c>
      <c r="N171" s="6" t="s">
        <v>25</v>
      </c>
      <c r="O171" s="8" t="s">
        <v>401</v>
      </c>
      <c r="P171" s="6" t="str">
        <f>HYPERLINK("https://docs.wto.org/imrd/directdoc.asp?DDFDocuments/t/G/TBTN24/BDI478.DOCX", "https://docs.wto.org/imrd/directdoc.asp?DDFDocuments/t/G/TBTN24/BDI478.DOCX")</f>
        <v>https://docs.wto.org/imrd/directdoc.asp?DDFDocuments/t/G/TBTN24/BDI478.DOCX</v>
      </c>
      <c r="Q171" s="6" t="str">
        <f>HYPERLINK("https://docs.wto.org/imrd/directdoc.asp?DDFDocuments/u/G/TBTN24/BDI478.DOCX", "https://docs.wto.org/imrd/directdoc.asp?DDFDocuments/u/G/TBTN24/BDI478.DOCX")</f>
        <v>https://docs.wto.org/imrd/directdoc.asp?DDFDocuments/u/G/TBTN24/BDI478.DOCX</v>
      </c>
      <c r="R171" s="6" t="str">
        <f>HYPERLINK("https://docs.wto.org/imrd/directdoc.asp?DDFDocuments/v/G/TBTN24/BDI478.DOCX", "https://docs.wto.org/imrd/directdoc.asp?DDFDocuments/v/G/TBTN24/BDI478.DOCX")</f>
        <v>https://docs.wto.org/imrd/directdoc.asp?DDFDocuments/v/G/TBTN24/BDI478.DOCX</v>
      </c>
    </row>
    <row r="172" spans="1:18" ht="78" customHeight="1" x14ac:dyDescent="0.3">
      <c r="A172" s="2" t="s">
        <v>711</v>
      </c>
      <c r="B172" s="7">
        <v>45426</v>
      </c>
      <c r="C172" s="6" t="str">
        <f>HYPERLINK("https://eping.wto.org/en/Search?viewData= G/TBT/N/BDI/478, G/TBT/N/KEN/1624, G/TBT/N/RWA/1025, G/TBT/N/TZA/1132, G/TBT/N/UGA/1936"," G/TBT/N/BDI/478, G/TBT/N/KEN/1624, G/TBT/N/RWA/1025, G/TBT/N/TZA/1132, G/TBT/N/UGA/1936")</f>
        <v xml:space="preserve"> G/TBT/N/BDI/478, G/TBT/N/KEN/1624, G/TBT/N/RWA/1025, G/TBT/N/TZA/1132, G/TBT/N/UGA/1936</v>
      </c>
      <c r="D172" s="6" t="s">
        <v>324</v>
      </c>
      <c r="E172" s="8" t="s">
        <v>396</v>
      </c>
      <c r="F172" s="8" t="s">
        <v>397</v>
      </c>
      <c r="G172" s="8" t="s">
        <v>398</v>
      </c>
      <c r="H172" s="6" t="s">
        <v>31</v>
      </c>
      <c r="I172" s="6" t="s">
        <v>399</v>
      </c>
      <c r="J172" s="6" t="s">
        <v>400</v>
      </c>
      <c r="K172" s="6" t="s">
        <v>31</v>
      </c>
      <c r="L172" s="6"/>
      <c r="M172" s="7">
        <v>45486</v>
      </c>
      <c r="N172" s="6" t="s">
        <v>25</v>
      </c>
      <c r="O172" s="8" t="s">
        <v>401</v>
      </c>
      <c r="P172" s="6" t="str">
        <f>HYPERLINK("https://docs.wto.org/imrd/directdoc.asp?DDFDocuments/t/G/TBTN24/BDI478.DOCX", "https://docs.wto.org/imrd/directdoc.asp?DDFDocuments/t/G/TBTN24/BDI478.DOCX")</f>
        <v>https://docs.wto.org/imrd/directdoc.asp?DDFDocuments/t/G/TBTN24/BDI478.DOCX</v>
      </c>
      <c r="Q172" s="6" t="str">
        <f>HYPERLINK("https://docs.wto.org/imrd/directdoc.asp?DDFDocuments/u/G/TBTN24/BDI478.DOCX", "https://docs.wto.org/imrd/directdoc.asp?DDFDocuments/u/G/TBTN24/BDI478.DOCX")</f>
        <v>https://docs.wto.org/imrd/directdoc.asp?DDFDocuments/u/G/TBTN24/BDI478.DOCX</v>
      </c>
      <c r="R172" s="6" t="str">
        <f>HYPERLINK("https://docs.wto.org/imrd/directdoc.asp?DDFDocuments/v/G/TBTN24/BDI478.DOCX", "https://docs.wto.org/imrd/directdoc.asp?DDFDocuments/v/G/TBTN24/BDI478.DOCX")</f>
        <v>https://docs.wto.org/imrd/directdoc.asp?DDFDocuments/v/G/TBTN24/BDI478.DOCX</v>
      </c>
    </row>
    <row r="173" spans="1:18" ht="78" customHeight="1" x14ac:dyDescent="0.3">
      <c r="A173" s="2" t="s">
        <v>711</v>
      </c>
      <c r="B173" s="7">
        <v>45426</v>
      </c>
      <c r="C173" s="6" t="str">
        <f>HYPERLINK("https://eping.wto.org/en/Search?viewData= G/TBT/N/BDI/478, G/TBT/N/KEN/1624, G/TBT/N/RWA/1025, G/TBT/N/TZA/1132, G/TBT/N/UGA/1936"," G/TBT/N/BDI/478, G/TBT/N/KEN/1624, G/TBT/N/RWA/1025, G/TBT/N/TZA/1132, G/TBT/N/UGA/1936")</f>
        <v xml:space="preserve"> G/TBT/N/BDI/478, G/TBT/N/KEN/1624, G/TBT/N/RWA/1025, G/TBT/N/TZA/1132, G/TBT/N/UGA/1936</v>
      </c>
      <c r="D173" s="6" t="s">
        <v>34</v>
      </c>
      <c r="E173" s="8" t="s">
        <v>396</v>
      </c>
      <c r="F173" s="8" t="s">
        <v>397</v>
      </c>
      <c r="G173" s="8" t="s">
        <v>398</v>
      </c>
      <c r="H173" s="6" t="s">
        <v>31</v>
      </c>
      <c r="I173" s="6" t="s">
        <v>399</v>
      </c>
      <c r="J173" s="6" t="s">
        <v>400</v>
      </c>
      <c r="K173" s="6" t="s">
        <v>31</v>
      </c>
      <c r="L173" s="6"/>
      <c r="M173" s="7">
        <v>45486</v>
      </c>
      <c r="N173" s="6" t="s">
        <v>25</v>
      </c>
      <c r="O173" s="8" t="s">
        <v>401</v>
      </c>
      <c r="P173" s="6" t="str">
        <f>HYPERLINK("https://docs.wto.org/imrd/directdoc.asp?DDFDocuments/t/G/TBTN24/BDI478.DOCX", "https://docs.wto.org/imrd/directdoc.asp?DDFDocuments/t/G/TBTN24/BDI478.DOCX")</f>
        <v>https://docs.wto.org/imrd/directdoc.asp?DDFDocuments/t/G/TBTN24/BDI478.DOCX</v>
      </c>
      <c r="Q173" s="6" t="str">
        <f>HYPERLINK("https://docs.wto.org/imrd/directdoc.asp?DDFDocuments/u/G/TBTN24/BDI478.DOCX", "https://docs.wto.org/imrd/directdoc.asp?DDFDocuments/u/G/TBTN24/BDI478.DOCX")</f>
        <v>https://docs.wto.org/imrd/directdoc.asp?DDFDocuments/u/G/TBTN24/BDI478.DOCX</v>
      </c>
      <c r="R173" s="6" t="str">
        <f>HYPERLINK("https://docs.wto.org/imrd/directdoc.asp?DDFDocuments/v/G/TBTN24/BDI478.DOCX", "https://docs.wto.org/imrd/directdoc.asp?DDFDocuments/v/G/TBTN24/BDI478.DOCX")</f>
        <v>https://docs.wto.org/imrd/directdoc.asp?DDFDocuments/v/G/TBTN24/BDI478.DOCX</v>
      </c>
    </row>
    <row r="174" spans="1:18" ht="78" customHeight="1" x14ac:dyDescent="0.3">
      <c r="A174" s="2" t="s">
        <v>711</v>
      </c>
      <c r="B174" s="7">
        <v>45426</v>
      </c>
      <c r="C174" s="6" t="str">
        <f>HYPERLINK("https://eping.wto.org/en/Search?viewData= G/TBT/N/BDI/478, G/TBT/N/KEN/1624, G/TBT/N/RWA/1025, G/TBT/N/TZA/1132, G/TBT/N/UGA/1936"," G/TBT/N/BDI/478, G/TBT/N/KEN/1624, G/TBT/N/RWA/1025, G/TBT/N/TZA/1132, G/TBT/N/UGA/1936")</f>
        <v xml:space="preserve"> G/TBT/N/BDI/478, G/TBT/N/KEN/1624, G/TBT/N/RWA/1025, G/TBT/N/TZA/1132, G/TBT/N/UGA/1936</v>
      </c>
      <c r="D174" s="6" t="s">
        <v>455</v>
      </c>
      <c r="E174" s="8" t="s">
        <v>396</v>
      </c>
      <c r="F174" s="8" t="s">
        <v>397</v>
      </c>
      <c r="G174" s="8" t="s">
        <v>398</v>
      </c>
      <c r="H174" s="6" t="s">
        <v>31</v>
      </c>
      <c r="I174" s="6" t="s">
        <v>399</v>
      </c>
      <c r="J174" s="6" t="s">
        <v>400</v>
      </c>
      <c r="K174" s="6" t="s">
        <v>31</v>
      </c>
      <c r="L174" s="6"/>
      <c r="M174" s="7">
        <v>45486</v>
      </c>
      <c r="N174" s="6" t="s">
        <v>25</v>
      </c>
      <c r="O174" s="8" t="s">
        <v>401</v>
      </c>
      <c r="P174" s="6" t="str">
        <f>HYPERLINK("https://docs.wto.org/imrd/directdoc.asp?DDFDocuments/t/G/TBTN24/BDI478.DOCX", "https://docs.wto.org/imrd/directdoc.asp?DDFDocuments/t/G/TBTN24/BDI478.DOCX")</f>
        <v>https://docs.wto.org/imrd/directdoc.asp?DDFDocuments/t/G/TBTN24/BDI478.DOCX</v>
      </c>
      <c r="Q174" s="6" t="str">
        <f>HYPERLINK("https://docs.wto.org/imrd/directdoc.asp?DDFDocuments/u/G/TBTN24/BDI478.DOCX", "https://docs.wto.org/imrd/directdoc.asp?DDFDocuments/u/G/TBTN24/BDI478.DOCX")</f>
        <v>https://docs.wto.org/imrd/directdoc.asp?DDFDocuments/u/G/TBTN24/BDI478.DOCX</v>
      </c>
      <c r="R174" s="6" t="str">
        <f>HYPERLINK("https://docs.wto.org/imrd/directdoc.asp?DDFDocuments/v/G/TBTN24/BDI478.DOCX", "https://docs.wto.org/imrd/directdoc.asp?DDFDocuments/v/G/TBTN24/BDI478.DOCX")</f>
        <v>https://docs.wto.org/imrd/directdoc.asp?DDFDocuments/v/G/TBTN24/BDI478.DOCX</v>
      </c>
    </row>
    <row r="175" spans="1:18" ht="78" customHeight="1" x14ac:dyDescent="0.3">
      <c r="A175" s="2" t="s">
        <v>711</v>
      </c>
      <c r="B175" s="7">
        <v>45426</v>
      </c>
      <c r="C175" s="6" t="str">
        <f>HYPERLINK("https://eping.wto.org/en/Search?viewData= G/TBT/N/BDI/478, G/TBT/N/KEN/1624, G/TBT/N/RWA/1025, G/TBT/N/TZA/1132, G/TBT/N/UGA/1936"," G/TBT/N/BDI/478, G/TBT/N/KEN/1624, G/TBT/N/RWA/1025, G/TBT/N/TZA/1132, G/TBT/N/UGA/1936")</f>
        <v xml:space="preserve"> G/TBT/N/BDI/478, G/TBT/N/KEN/1624, G/TBT/N/RWA/1025, G/TBT/N/TZA/1132, G/TBT/N/UGA/1936</v>
      </c>
      <c r="D175" s="6" t="s">
        <v>430</v>
      </c>
      <c r="E175" s="8" t="s">
        <v>396</v>
      </c>
      <c r="F175" s="8" t="s">
        <v>397</v>
      </c>
      <c r="G175" s="8" t="s">
        <v>398</v>
      </c>
      <c r="H175" s="6" t="s">
        <v>31</v>
      </c>
      <c r="I175" s="6" t="s">
        <v>399</v>
      </c>
      <c r="J175" s="6" t="s">
        <v>400</v>
      </c>
      <c r="K175" s="6" t="s">
        <v>31</v>
      </c>
      <c r="L175" s="6"/>
      <c r="M175" s="7">
        <v>45486</v>
      </c>
      <c r="N175" s="6" t="s">
        <v>25</v>
      </c>
      <c r="O175" s="8" t="s">
        <v>401</v>
      </c>
      <c r="P175" s="6" t="str">
        <f>HYPERLINK("https://docs.wto.org/imrd/directdoc.asp?DDFDocuments/t/G/TBTN24/BDI478.DOCX", "https://docs.wto.org/imrd/directdoc.asp?DDFDocuments/t/G/TBTN24/BDI478.DOCX")</f>
        <v>https://docs.wto.org/imrd/directdoc.asp?DDFDocuments/t/G/TBTN24/BDI478.DOCX</v>
      </c>
      <c r="Q175" s="6" t="str">
        <f>HYPERLINK("https://docs.wto.org/imrd/directdoc.asp?DDFDocuments/u/G/TBTN24/BDI478.DOCX", "https://docs.wto.org/imrd/directdoc.asp?DDFDocuments/u/G/TBTN24/BDI478.DOCX")</f>
        <v>https://docs.wto.org/imrd/directdoc.asp?DDFDocuments/u/G/TBTN24/BDI478.DOCX</v>
      </c>
      <c r="R175" s="6" t="str">
        <f>HYPERLINK("https://docs.wto.org/imrd/directdoc.asp?DDFDocuments/v/G/TBTN24/BDI478.DOCX", "https://docs.wto.org/imrd/directdoc.asp?DDFDocuments/v/G/TBTN24/BDI478.DOCX")</f>
        <v>https://docs.wto.org/imrd/directdoc.asp?DDFDocuments/v/G/TBTN24/BDI478.DOCX</v>
      </c>
    </row>
    <row r="176" spans="1:18" ht="78" customHeight="1" x14ac:dyDescent="0.3">
      <c r="A176" s="2" t="s">
        <v>714</v>
      </c>
      <c r="B176" s="7">
        <v>45426</v>
      </c>
      <c r="C176" s="6" t="str">
        <f>HYPERLINK("https://eping.wto.org/en/Search?viewData= G/TBT/N/BDI/477, G/TBT/N/KEN/1623, G/TBT/N/RWA/1024, G/TBT/N/TZA/1131, G/TBT/N/UGA/1935"," G/TBT/N/BDI/477, G/TBT/N/KEN/1623, G/TBT/N/RWA/1024, G/TBT/N/TZA/1131, G/TBT/N/UGA/1935")</f>
        <v xml:space="preserve"> G/TBT/N/BDI/477, G/TBT/N/KEN/1623, G/TBT/N/RWA/1024, G/TBT/N/TZA/1131, G/TBT/N/UGA/1935</v>
      </c>
      <c r="D176" s="6" t="s">
        <v>34</v>
      </c>
      <c r="E176" s="8" t="s">
        <v>411</v>
      </c>
      <c r="F176" s="8" t="s">
        <v>412</v>
      </c>
      <c r="G176" s="8" t="s">
        <v>413</v>
      </c>
      <c r="H176" s="6" t="s">
        <v>31</v>
      </c>
      <c r="I176" s="6" t="s">
        <v>414</v>
      </c>
      <c r="J176" s="6" t="s">
        <v>400</v>
      </c>
      <c r="K176" s="6" t="s">
        <v>31</v>
      </c>
      <c r="L176" s="6"/>
      <c r="M176" s="7">
        <v>45486</v>
      </c>
      <c r="N176" s="6" t="s">
        <v>25</v>
      </c>
      <c r="O176" s="8" t="s">
        <v>415</v>
      </c>
      <c r="P176" s="6" t="str">
        <f>HYPERLINK("https://docs.wto.org/imrd/directdoc.asp?DDFDocuments/t/G/TBTN24/BDI477.DOCX", "https://docs.wto.org/imrd/directdoc.asp?DDFDocuments/t/G/TBTN24/BDI477.DOCX")</f>
        <v>https://docs.wto.org/imrd/directdoc.asp?DDFDocuments/t/G/TBTN24/BDI477.DOCX</v>
      </c>
      <c r="Q176" s="6" t="str">
        <f>HYPERLINK("https://docs.wto.org/imrd/directdoc.asp?DDFDocuments/u/G/TBTN24/BDI477.DOCX", "https://docs.wto.org/imrd/directdoc.asp?DDFDocuments/u/G/TBTN24/BDI477.DOCX")</f>
        <v>https://docs.wto.org/imrd/directdoc.asp?DDFDocuments/u/G/TBTN24/BDI477.DOCX</v>
      </c>
      <c r="R176" s="6" t="str">
        <f>HYPERLINK("https://docs.wto.org/imrd/directdoc.asp?DDFDocuments/v/G/TBTN24/BDI477.DOCX", "https://docs.wto.org/imrd/directdoc.asp?DDFDocuments/v/G/TBTN24/BDI477.DOCX")</f>
        <v>https://docs.wto.org/imrd/directdoc.asp?DDFDocuments/v/G/TBTN24/BDI477.DOCX</v>
      </c>
    </row>
    <row r="177" spans="1:18" ht="78" customHeight="1" x14ac:dyDescent="0.3">
      <c r="A177" s="2" t="s">
        <v>714</v>
      </c>
      <c r="B177" s="7">
        <v>45426</v>
      </c>
      <c r="C177" s="6" t="str">
        <f>HYPERLINK("https://eping.wto.org/en/Search?viewData= G/TBT/N/BDI/477, G/TBT/N/KEN/1623, G/TBT/N/RWA/1024, G/TBT/N/TZA/1131, G/TBT/N/UGA/1935"," G/TBT/N/BDI/477, G/TBT/N/KEN/1623, G/TBT/N/RWA/1024, G/TBT/N/TZA/1131, G/TBT/N/UGA/1935")</f>
        <v xml:space="preserve"> G/TBT/N/BDI/477, G/TBT/N/KEN/1623, G/TBT/N/RWA/1024, G/TBT/N/TZA/1131, G/TBT/N/UGA/1935</v>
      </c>
      <c r="D177" s="6" t="s">
        <v>395</v>
      </c>
      <c r="E177" s="8" t="s">
        <v>411</v>
      </c>
      <c r="F177" s="8" t="s">
        <v>412</v>
      </c>
      <c r="G177" s="8" t="s">
        <v>413</v>
      </c>
      <c r="H177" s="6" t="s">
        <v>31</v>
      </c>
      <c r="I177" s="6" t="s">
        <v>414</v>
      </c>
      <c r="J177" s="6" t="s">
        <v>400</v>
      </c>
      <c r="K177" s="6" t="s">
        <v>31</v>
      </c>
      <c r="L177" s="6"/>
      <c r="M177" s="7">
        <v>45486</v>
      </c>
      <c r="N177" s="6" t="s">
        <v>25</v>
      </c>
      <c r="O177" s="8" t="s">
        <v>415</v>
      </c>
      <c r="P177" s="6" t="str">
        <f>HYPERLINK("https://docs.wto.org/imrd/directdoc.asp?DDFDocuments/t/G/TBTN24/BDI477.DOCX", "https://docs.wto.org/imrd/directdoc.asp?DDFDocuments/t/G/TBTN24/BDI477.DOCX")</f>
        <v>https://docs.wto.org/imrd/directdoc.asp?DDFDocuments/t/G/TBTN24/BDI477.DOCX</v>
      </c>
      <c r="Q177" s="6" t="str">
        <f>HYPERLINK("https://docs.wto.org/imrd/directdoc.asp?DDFDocuments/u/G/TBTN24/BDI477.DOCX", "https://docs.wto.org/imrd/directdoc.asp?DDFDocuments/u/G/TBTN24/BDI477.DOCX")</f>
        <v>https://docs.wto.org/imrd/directdoc.asp?DDFDocuments/u/G/TBTN24/BDI477.DOCX</v>
      </c>
      <c r="R177" s="6" t="str">
        <f>HYPERLINK("https://docs.wto.org/imrd/directdoc.asp?DDFDocuments/v/G/TBTN24/BDI477.DOCX", "https://docs.wto.org/imrd/directdoc.asp?DDFDocuments/v/G/TBTN24/BDI477.DOCX")</f>
        <v>https://docs.wto.org/imrd/directdoc.asp?DDFDocuments/v/G/TBTN24/BDI477.DOCX</v>
      </c>
    </row>
    <row r="178" spans="1:18" ht="78" customHeight="1" x14ac:dyDescent="0.3">
      <c r="A178" s="2" t="s">
        <v>714</v>
      </c>
      <c r="B178" s="7">
        <v>45426</v>
      </c>
      <c r="C178" s="6" t="str">
        <f>HYPERLINK("https://eping.wto.org/en/Search?viewData= G/TBT/N/BDI/477, G/TBT/N/KEN/1623, G/TBT/N/RWA/1024, G/TBT/N/TZA/1131, G/TBT/N/UGA/1935"," G/TBT/N/BDI/477, G/TBT/N/KEN/1623, G/TBT/N/RWA/1024, G/TBT/N/TZA/1131, G/TBT/N/UGA/1935")</f>
        <v xml:space="preserve"> G/TBT/N/BDI/477, G/TBT/N/KEN/1623, G/TBT/N/RWA/1024, G/TBT/N/TZA/1131, G/TBT/N/UGA/1935</v>
      </c>
      <c r="D178" s="6" t="s">
        <v>430</v>
      </c>
      <c r="E178" s="8" t="s">
        <v>411</v>
      </c>
      <c r="F178" s="8" t="s">
        <v>412</v>
      </c>
      <c r="G178" s="8" t="s">
        <v>413</v>
      </c>
      <c r="H178" s="6" t="s">
        <v>31</v>
      </c>
      <c r="I178" s="6" t="s">
        <v>414</v>
      </c>
      <c r="J178" s="6" t="s">
        <v>400</v>
      </c>
      <c r="K178" s="6" t="s">
        <v>31</v>
      </c>
      <c r="L178" s="6"/>
      <c r="M178" s="7">
        <v>45486</v>
      </c>
      <c r="N178" s="6" t="s">
        <v>25</v>
      </c>
      <c r="O178" s="8" t="s">
        <v>415</v>
      </c>
      <c r="P178" s="6" t="str">
        <f>HYPERLINK("https://docs.wto.org/imrd/directdoc.asp?DDFDocuments/t/G/TBTN24/BDI477.DOCX", "https://docs.wto.org/imrd/directdoc.asp?DDFDocuments/t/G/TBTN24/BDI477.DOCX")</f>
        <v>https://docs.wto.org/imrd/directdoc.asp?DDFDocuments/t/G/TBTN24/BDI477.DOCX</v>
      </c>
      <c r="Q178" s="6" t="str">
        <f>HYPERLINK("https://docs.wto.org/imrd/directdoc.asp?DDFDocuments/u/G/TBTN24/BDI477.DOCX", "https://docs.wto.org/imrd/directdoc.asp?DDFDocuments/u/G/TBTN24/BDI477.DOCX")</f>
        <v>https://docs.wto.org/imrd/directdoc.asp?DDFDocuments/u/G/TBTN24/BDI477.DOCX</v>
      </c>
      <c r="R178" s="6" t="str">
        <f>HYPERLINK("https://docs.wto.org/imrd/directdoc.asp?DDFDocuments/v/G/TBTN24/BDI477.DOCX", "https://docs.wto.org/imrd/directdoc.asp?DDFDocuments/v/G/TBTN24/BDI477.DOCX")</f>
        <v>https://docs.wto.org/imrd/directdoc.asp?DDFDocuments/v/G/TBTN24/BDI477.DOCX</v>
      </c>
    </row>
    <row r="179" spans="1:18" ht="78" customHeight="1" x14ac:dyDescent="0.3">
      <c r="A179" s="2" t="s">
        <v>714</v>
      </c>
      <c r="B179" s="7">
        <v>45426</v>
      </c>
      <c r="C179" s="6" t="str">
        <f>HYPERLINK("https://eping.wto.org/en/Search?viewData= G/TBT/N/BDI/477, G/TBT/N/KEN/1623, G/TBT/N/RWA/1024, G/TBT/N/TZA/1131, G/TBT/N/UGA/1935"," G/TBT/N/BDI/477, G/TBT/N/KEN/1623, G/TBT/N/RWA/1024, G/TBT/N/TZA/1131, G/TBT/N/UGA/1935")</f>
        <v xml:space="preserve"> G/TBT/N/BDI/477, G/TBT/N/KEN/1623, G/TBT/N/RWA/1024, G/TBT/N/TZA/1131, G/TBT/N/UGA/1935</v>
      </c>
      <c r="D179" s="6" t="s">
        <v>455</v>
      </c>
      <c r="E179" s="8" t="s">
        <v>411</v>
      </c>
      <c r="F179" s="8" t="s">
        <v>412</v>
      </c>
      <c r="G179" s="8" t="s">
        <v>413</v>
      </c>
      <c r="H179" s="6" t="s">
        <v>31</v>
      </c>
      <c r="I179" s="6" t="s">
        <v>414</v>
      </c>
      <c r="J179" s="6" t="s">
        <v>400</v>
      </c>
      <c r="K179" s="6" t="s">
        <v>31</v>
      </c>
      <c r="L179" s="6"/>
      <c r="M179" s="7">
        <v>45486</v>
      </c>
      <c r="N179" s="6" t="s">
        <v>25</v>
      </c>
      <c r="O179" s="8" t="s">
        <v>415</v>
      </c>
      <c r="P179" s="6" t="str">
        <f>HYPERLINK("https://docs.wto.org/imrd/directdoc.asp?DDFDocuments/t/G/TBTN24/BDI477.DOCX", "https://docs.wto.org/imrd/directdoc.asp?DDFDocuments/t/G/TBTN24/BDI477.DOCX")</f>
        <v>https://docs.wto.org/imrd/directdoc.asp?DDFDocuments/t/G/TBTN24/BDI477.DOCX</v>
      </c>
      <c r="Q179" s="6" t="str">
        <f>HYPERLINK("https://docs.wto.org/imrd/directdoc.asp?DDFDocuments/u/G/TBTN24/BDI477.DOCX", "https://docs.wto.org/imrd/directdoc.asp?DDFDocuments/u/G/TBTN24/BDI477.DOCX")</f>
        <v>https://docs.wto.org/imrd/directdoc.asp?DDFDocuments/u/G/TBTN24/BDI477.DOCX</v>
      </c>
      <c r="R179" s="6" t="str">
        <f>HYPERLINK("https://docs.wto.org/imrd/directdoc.asp?DDFDocuments/v/G/TBTN24/BDI477.DOCX", "https://docs.wto.org/imrd/directdoc.asp?DDFDocuments/v/G/TBTN24/BDI477.DOCX")</f>
        <v>https://docs.wto.org/imrd/directdoc.asp?DDFDocuments/v/G/TBTN24/BDI477.DOCX</v>
      </c>
    </row>
    <row r="180" spans="1:18" ht="78" customHeight="1" x14ac:dyDescent="0.3">
      <c r="A180" s="2" t="s">
        <v>714</v>
      </c>
      <c r="B180" s="7">
        <v>45426</v>
      </c>
      <c r="C180" s="6" t="str">
        <f>HYPERLINK("https://eping.wto.org/en/Search?viewData= G/TBT/N/BDI/477, G/TBT/N/KEN/1623, G/TBT/N/RWA/1024, G/TBT/N/TZA/1131, G/TBT/N/UGA/1935"," G/TBT/N/BDI/477, G/TBT/N/KEN/1623, G/TBT/N/RWA/1024, G/TBT/N/TZA/1131, G/TBT/N/UGA/1935")</f>
        <v xml:space="preserve"> G/TBT/N/BDI/477, G/TBT/N/KEN/1623, G/TBT/N/RWA/1024, G/TBT/N/TZA/1131, G/TBT/N/UGA/1935</v>
      </c>
      <c r="D180" s="6" t="s">
        <v>324</v>
      </c>
      <c r="E180" s="8" t="s">
        <v>411</v>
      </c>
      <c r="F180" s="8" t="s">
        <v>412</v>
      </c>
      <c r="G180" s="8" t="s">
        <v>413</v>
      </c>
      <c r="H180" s="6" t="s">
        <v>31</v>
      </c>
      <c r="I180" s="6" t="s">
        <v>414</v>
      </c>
      <c r="J180" s="6" t="s">
        <v>400</v>
      </c>
      <c r="K180" s="6" t="s">
        <v>31</v>
      </c>
      <c r="L180" s="6"/>
      <c r="M180" s="7">
        <v>45486</v>
      </c>
      <c r="N180" s="6" t="s">
        <v>25</v>
      </c>
      <c r="O180" s="8" t="s">
        <v>415</v>
      </c>
      <c r="P180" s="6" t="str">
        <f>HYPERLINK("https://docs.wto.org/imrd/directdoc.asp?DDFDocuments/t/G/TBTN24/BDI477.DOCX", "https://docs.wto.org/imrd/directdoc.asp?DDFDocuments/t/G/TBTN24/BDI477.DOCX")</f>
        <v>https://docs.wto.org/imrd/directdoc.asp?DDFDocuments/t/G/TBTN24/BDI477.DOCX</v>
      </c>
      <c r="Q180" s="6" t="str">
        <f>HYPERLINK("https://docs.wto.org/imrd/directdoc.asp?DDFDocuments/u/G/TBTN24/BDI477.DOCX", "https://docs.wto.org/imrd/directdoc.asp?DDFDocuments/u/G/TBTN24/BDI477.DOCX")</f>
        <v>https://docs.wto.org/imrd/directdoc.asp?DDFDocuments/u/G/TBTN24/BDI477.DOCX</v>
      </c>
      <c r="R180" s="6" t="str">
        <f>HYPERLINK("https://docs.wto.org/imrd/directdoc.asp?DDFDocuments/v/G/TBTN24/BDI477.DOCX", "https://docs.wto.org/imrd/directdoc.asp?DDFDocuments/v/G/TBTN24/BDI477.DOCX")</f>
        <v>https://docs.wto.org/imrd/directdoc.asp?DDFDocuments/v/G/TBTN24/BDI477.DOCX</v>
      </c>
    </row>
    <row r="181" spans="1:18" ht="78" customHeight="1" x14ac:dyDescent="0.3">
      <c r="A181" s="2" t="s">
        <v>717</v>
      </c>
      <c r="B181" s="7">
        <v>45426</v>
      </c>
      <c r="C181" s="6" t="str">
        <f>HYPERLINK("https://eping.wto.org/en/Search?viewData= G/TBT/N/EGY/474"," G/TBT/N/EGY/474")</f>
        <v xml:space="preserve"> G/TBT/N/EGY/474</v>
      </c>
      <c r="D181" s="6" t="s">
        <v>72</v>
      </c>
      <c r="E181" s="8" t="s">
        <v>437</v>
      </c>
      <c r="F181" s="8" t="s">
        <v>438</v>
      </c>
      <c r="G181" s="8" t="s">
        <v>439</v>
      </c>
      <c r="H181" s="6" t="s">
        <v>31</v>
      </c>
      <c r="I181" s="6" t="s">
        <v>440</v>
      </c>
      <c r="J181" s="6" t="s">
        <v>104</v>
      </c>
      <c r="K181" s="6" t="s">
        <v>31</v>
      </c>
      <c r="L181" s="6"/>
      <c r="M181" s="7">
        <v>45486</v>
      </c>
      <c r="N181" s="6" t="s">
        <v>25</v>
      </c>
      <c r="O181" s="6"/>
      <c r="P181" s="6" t="str">
        <f>HYPERLINK("https://docs.wto.org/imrd/directdoc.asp?DDFDocuments/t/G/TBTN24/EGY474.DOCX", "https://docs.wto.org/imrd/directdoc.asp?DDFDocuments/t/G/TBTN24/EGY474.DOCX")</f>
        <v>https://docs.wto.org/imrd/directdoc.asp?DDFDocuments/t/G/TBTN24/EGY474.DOCX</v>
      </c>
      <c r="Q181" s="6" t="str">
        <f>HYPERLINK("https://docs.wto.org/imrd/directdoc.asp?DDFDocuments/u/G/TBTN24/EGY474.DOCX", "https://docs.wto.org/imrd/directdoc.asp?DDFDocuments/u/G/TBTN24/EGY474.DOCX")</f>
        <v>https://docs.wto.org/imrd/directdoc.asp?DDFDocuments/u/G/TBTN24/EGY474.DOCX</v>
      </c>
      <c r="R181" s="6" t="str">
        <f>HYPERLINK("https://docs.wto.org/imrd/directdoc.asp?DDFDocuments/v/G/TBTN24/EGY474.DOCX", "https://docs.wto.org/imrd/directdoc.asp?DDFDocuments/v/G/TBTN24/EGY474.DOCX")</f>
        <v>https://docs.wto.org/imrd/directdoc.asp?DDFDocuments/v/G/TBTN24/EGY474.DOCX</v>
      </c>
    </row>
    <row r="182" spans="1:18" ht="78" customHeight="1" x14ac:dyDescent="0.3">
      <c r="A182" s="2" t="s">
        <v>670</v>
      </c>
      <c r="B182" s="7">
        <v>45441</v>
      </c>
      <c r="C182" s="6" t="str">
        <f>HYPERLINK("https://eping.wto.org/en/Search?viewData= G/TBT/N/CHL/679"," G/TBT/N/CHL/679")</f>
        <v xml:space="preserve"> G/TBT/N/CHL/679</v>
      </c>
      <c r="D182" s="6" t="s">
        <v>50</v>
      </c>
      <c r="E182" s="8" t="s">
        <v>115</v>
      </c>
      <c r="F182" s="8" t="s">
        <v>116</v>
      </c>
      <c r="G182" s="8" t="s">
        <v>117</v>
      </c>
      <c r="H182" s="6" t="s">
        <v>118</v>
      </c>
      <c r="I182" s="6" t="s">
        <v>119</v>
      </c>
      <c r="J182" s="6" t="s">
        <v>120</v>
      </c>
      <c r="K182" s="6" t="s">
        <v>121</v>
      </c>
      <c r="L182" s="6"/>
      <c r="M182" s="7" t="s">
        <v>31</v>
      </c>
      <c r="N182" s="6" t="s">
        <v>25</v>
      </c>
      <c r="O182" s="8" t="s">
        <v>122</v>
      </c>
      <c r="P182" s="6" t="str">
        <f>HYPERLINK("https://docs.wto.org/imrd/directdoc.asp?DDFDocuments/t/G/TBTN24/CHL679.DOCX", "https://docs.wto.org/imrd/directdoc.asp?DDFDocuments/t/G/TBTN24/CHL679.DOCX")</f>
        <v>https://docs.wto.org/imrd/directdoc.asp?DDFDocuments/t/G/TBTN24/CHL679.DOCX</v>
      </c>
      <c r="Q182" s="6" t="str">
        <f>HYPERLINK("https://docs.wto.org/imrd/directdoc.asp?DDFDocuments/u/G/TBTN24/CHL679.DOCX", "https://docs.wto.org/imrd/directdoc.asp?DDFDocuments/u/G/TBTN24/CHL679.DOCX")</f>
        <v>https://docs.wto.org/imrd/directdoc.asp?DDFDocuments/u/G/TBTN24/CHL679.DOCX</v>
      </c>
      <c r="R182" s="6" t="str">
        <f>HYPERLINK("https://docs.wto.org/imrd/directdoc.asp?DDFDocuments/v/G/TBTN24/CHL679.DOCX", "https://docs.wto.org/imrd/directdoc.asp?DDFDocuments/v/G/TBTN24/CHL679.DOCX")</f>
        <v>https://docs.wto.org/imrd/directdoc.asp?DDFDocuments/v/G/TBTN24/CHL679.DOCX</v>
      </c>
    </row>
  </sheetData>
  <sortState xmlns:xlrd2="http://schemas.microsoft.com/office/spreadsheetml/2017/richdata2" ref="A2:R182">
    <sortCondition ref="A2:A18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2024-06-10T08:22:33Z</dcterms:created>
  <dcterms:modified xsi:type="dcterms:W3CDTF">2024-06-10T12:36:09Z</dcterms:modified>
</cp:coreProperties>
</file>